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Pracovná plocha\minedu finálne vyúčtovanie 2023\"/>
    </mc:Choice>
  </mc:AlternateContent>
  <bookViews>
    <workbookView xWindow="28680" yWindow="-120" windowWidth="29040" windowHeight="15840"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Spolu!$A$1:$I$144</definedName>
    <definedName name="_xlnm.Print_Area" localSheetId="0">Usmernenie!$A$1:$A$149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9" i="1" l="1"/>
  <c r="L249" i="1"/>
  <c r="I249" i="1"/>
  <c r="N249" i="1" s="1"/>
  <c r="B249" i="1"/>
  <c r="M249" i="1" s="1"/>
  <c r="I4" i="9"/>
  <c r="L129" i="9"/>
  <c r="J129" i="9"/>
  <c r="H130" i="9"/>
  <c r="I77" i="1"/>
  <c r="N77" i="1"/>
  <c r="J77" i="1"/>
  <c r="I73" i="1"/>
  <c r="J73" i="1"/>
  <c r="I74" i="1"/>
  <c r="N74" i="1" s="1"/>
  <c r="J74" i="1"/>
  <c r="I76" i="1"/>
  <c r="J76" i="1"/>
  <c r="I75" i="1"/>
  <c r="N75" i="1"/>
  <c r="J75" i="1"/>
  <c r="I72" i="1"/>
  <c r="J72" i="1"/>
  <c r="I158" i="1"/>
  <c r="N158" i="1" s="1"/>
  <c r="J158" i="1"/>
  <c r="I162" i="1"/>
  <c r="J162" i="1"/>
  <c r="I164" i="1"/>
  <c r="N164" i="1"/>
  <c r="J164" i="1"/>
  <c r="I160" i="1"/>
  <c r="J160" i="1"/>
  <c r="I168" i="1"/>
  <c r="N168" i="1" s="1"/>
  <c r="J168" i="1"/>
  <c r="I159" i="1"/>
  <c r="J159" i="1"/>
  <c r="I166" i="1"/>
  <c r="N166" i="1"/>
  <c r="J166" i="1"/>
  <c r="I169" i="1"/>
  <c r="N169" i="1" s="1"/>
  <c r="J169" i="1"/>
  <c r="I161" i="1"/>
  <c r="N161" i="1"/>
  <c r="J161" i="1"/>
  <c r="I167" i="1"/>
  <c r="J167" i="1"/>
  <c r="I163" i="1"/>
  <c r="N163" i="1" s="1"/>
  <c r="J163" i="1"/>
  <c r="I165" i="1"/>
  <c r="J165" i="1"/>
  <c r="I179" i="1"/>
  <c r="N179" i="1"/>
  <c r="J179" i="1"/>
  <c r="I223" i="1"/>
  <c r="J223" i="1"/>
  <c r="I224" i="1"/>
  <c r="N224" i="1" s="1"/>
  <c r="J224" i="1"/>
  <c r="I267" i="1"/>
  <c r="J267" i="1"/>
  <c r="I266" i="1"/>
  <c r="N266" i="1"/>
  <c r="J266" i="1"/>
  <c r="I279" i="1"/>
  <c r="J279" i="1"/>
  <c r="I311" i="1"/>
  <c r="N311" i="1" s="1"/>
  <c r="J311" i="1"/>
  <c r="I334" i="1"/>
  <c r="J334" i="1"/>
  <c r="I330" i="1"/>
  <c r="N330" i="1"/>
  <c r="J330" i="1"/>
  <c r="I326" i="1"/>
  <c r="J326" i="1"/>
  <c r="I332" i="1"/>
  <c r="N332" i="1" s="1"/>
  <c r="J332" i="1"/>
  <c r="I327" i="1"/>
  <c r="J327" i="1"/>
  <c r="I331" i="1"/>
  <c r="N331" i="1"/>
  <c r="J331" i="1"/>
  <c r="I328" i="1"/>
  <c r="J328" i="1"/>
  <c r="I329" i="1"/>
  <c r="N329" i="1" s="1"/>
  <c r="J329" i="1"/>
  <c r="I333" i="1"/>
  <c r="N333" i="1"/>
  <c r="J333" i="1"/>
  <c r="I339" i="1"/>
  <c r="N339" i="1" s="1"/>
  <c r="J339" i="1"/>
  <c r="I367" i="1"/>
  <c r="J367" i="1"/>
  <c r="I402" i="1"/>
  <c r="N402" i="1"/>
  <c r="J402" i="1"/>
  <c r="I403" i="1"/>
  <c r="N403" i="1" s="1"/>
  <c r="J403" i="1"/>
  <c r="I414" i="1"/>
  <c r="N414" i="1"/>
  <c r="J414" i="1"/>
  <c r="I410" i="1"/>
  <c r="J410" i="1"/>
  <c r="I413" i="1"/>
  <c r="N413" i="1" s="1"/>
  <c r="J413" i="1"/>
  <c r="I411" i="1"/>
  <c r="N411" i="1"/>
  <c r="J411" i="1"/>
  <c r="I412" i="1"/>
  <c r="N412" i="1" s="1"/>
  <c r="J412" i="1"/>
  <c r="I437" i="1"/>
  <c r="N437" i="1"/>
  <c r="J437" i="1"/>
  <c r="I471" i="1"/>
  <c r="N471" i="1" s="1"/>
  <c r="J471" i="1"/>
  <c r="I365" i="1"/>
  <c r="N365" i="1"/>
  <c r="J365" i="1"/>
  <c r="I463" i="1"/>
  <c r="N463" i="1" s="1"/>
  <c r="J463" i="1"/>
  <c r="I203" i="1"/>
  <c r="J203" i="1"/>
  <c r="I492" i="1"/>
  <c r="N492" i="1"/>
  <c r="J492" i="1"/>
  <c r="I493" i="1"/>
  <c r="J493" i="1"/>
  <c r="I494" i="1"/>
  <c r="N494" i="1" s="1"/>
  <c r="J494" i="1"/>
  <c r="A13" i="11"/>
  <c r="N14" i="11"/>
  <c r="N15" i="11"/>
  <c r="N16" i="11"/>
  <c r="N17" i="11"/>
  <c r="N18" i="11"/>
  <c r="N19" i="11"/>
  <c r="J408" i="1"/>
  <c r="J428" i="1"/>
  <c r="J429" i="1"/>
  <c r="J448" i="1"/>
  <c r="J449" i="1"/>
  <c r="J450" i="1"/>
  <c r="J451" i="1"/>
  <c r="J452" i="1"/>
  <c r="J453" i="1"/>
  <c r="J454" i="1"/>
  <c r="J458" i="1"/>
  <c r="J469" i="1"/>
  <c r="J470" i="1"/>
  <c r="J476" i="1"/>
  <c r="J477" i="1"/>
  <c r="J481" i="1"/>
  <c r="J482" i="1"/>
  <c r="J483" i="1"/>
  <c r="J484" i="1"/>
  <c r="J485" i="1"/>
  <c r="J486" i="1"/>
  <c r="J487" i="1"/>
  <c r="J488" i="1"/>
  <c r="J489" i="1"/>
  <c r="J490" i="1"/>
  <c r="J239" i="1"/>
  <c r="J432" i="1"/>
  <c r="J491" i="1"/>
  <c r="J78" i="1"/>
  <c r="J190" i="1"/>
  <c r="J15" i="1"/>
  <c r="J254" i="1"/>
  <c r="J253" i="1"/>
  <c r="J27" i="1"/>
  <c r="J118" i="1"/>
  <c r="J455" i="1"/>
  <c r="J42" i="1"/>
  <c r="J418" i="1"/>
  <c r="J32" i="1"/>
  <c r="J441" i="1"/>
  <c r="J390" i="1"/>
  <c r="J49" i="1"/>
  <c r="J132" i="1"/>
  <c r="J131" i="1"/>
  <c r="J96" i="1"/>
  <c r="J229" i="1"/>
  <c r="J415" i="1"/>
  <c r="J391" i="1"/>
  <c r="J393" i="1"/>
  <c r="J404" i="1"/>
  <c r="J396" i="1"/>
  <c r="J388" i="1"/>
  <c r="J91" i="1"/>
  <c r="J205" i="1"/>
  <c r="J225" i="1"/>
  <c r="J191" i="1"/>
  <c r="J351" i="1"/>
  <c r="J92" i="1"/>
  <c r="J234" i="1"/>
  <c r="J389" i="1"/>
  <c r="J206" i="1"/>
  <c r="J280" i="1"/>
  <c r="J207" i="1"/>
  <c r="J233" i="1"/>
  <c r="J5" i="1"/>
  <c r="J102" i="1"/>
  <c r="J103" i="1"/>
  <c r="J174" i="1"/>
  <c r="J156" i="1"/>
  <c r="J194" i="1"/>
  <c r="J262" i="1"/>
  <c r="J295" i="1"/>
  <c r="J291" i="1"/>
  <c r="J287" i="1"/>
  <c r="J293" i="1"/>
  <c r="J288" i="1"/>
  <c r="J292" i="1"/>
  <c r="J289" i="1"/>
  <c r="J290" i="1"/>
  <c r="J294" i="1"/>
  <c r="J300" i="1"/>
  <c r="J346" i="1"/>
  <c r="J398" i="1"/>
  <c r="J399" i="1"/>
  <c r="J426" i="1"/>
  <c r="J409" i="1"/>
  <c r="J425" i="1"/>
  <c r="J416" i="1"/>
  <c r="J417" i="1"/>
  <c r="J460" i="1"/>
  <c r="J407" i="1"/>
  <c r="C3" i="9"/>
  <c r="I424" i="1"/>
  <c r="N424" i="1"/>
  <c r="I434" i="1"/>
  <c r="N434" i="1"/>
  <c r="I436" i="1"/>
  <c r="N436" i="1"/>
  <c r="I474" i="1"/>
  <c r="N474" i="1"/>
  <c r="I475" i="1"/>
  <c r="N475" i="1"/>
  <c r="I478" i="1"/>
  <c r="N478" i="1"/>
  <c r="I392" i="1"/>
  <c r="N392" i="1"/>
  <c r="I157" i="1"/>
  <c r="N157" i="1"/>
  <c r="I3" i="1"/>
  <c r="I7" i="1"/>
  <c r="N7" i="1" s="1"/>
  <c r="I34" i="1"/>
  <c r="N34" i="1"/>
  <c r="I35" i="1"/>
  <c r="N35" i="1" s="1"/>
  <c r="I37" i="1"/>
  <c r="N37" i="1" s="1"/>
  <c r="I38" i="1"/>
  <c r="N38" i="1" s="1"/>
  <c r="I39" i="1"/>
  <c r="N39" i="1"/>
  <c r="I61" i="1"/>
  <c r="N61" i="1" s="1"/>
  <c r="I65" i="1"/>
  <c r="I105" i="1"/>
  <c r="N105" i="1"/>
  <c r="I106" i="1"/>
  <c r="N106" i="1"/>
  <c r="I107" i="1"/>
  <c r="N107" i="1"/>
  <c r="I108" i="1"/>
  <c r="I110" i="1"/>
  <c r="N110" i="1"/>
  <c r="I111" i="1"/>
  <c r="N111" i="1" s="1"/>
  <c r="I114" i="1"/>
  <c r="N114" i="1"/>
  <c r="I115" i="1"/>
  <c r="I119" i="1"/>
  <c r="N119" i="1"/>
  <c r="I120" i="1"/>
  <c r="N120" i="1"/>
  <c r="I126" i="1"/>
  <c r="N126" i="1"/>
  <c r="I175" i="1"/>
  <c r="I178" i="1"/>
  <c r="N178" i="1" s="1"/>
  <c r="I182" i="1"/>
  <c r="N182" i="1" s="1"/>
  <c r="I199" i="1"/>
  <c r="N199" i="1" s="1"/>
  <c r="I200" i="1"/>
  <c r="N200" i="1"/>
  <c r="I263" i="1"/>
  <c r="N263" i="1" s="1"/>
  <c r="I264" i="1"/>
  <c r="N264" i="1"/>
  <c r="I273" i="1"/>
  <c r="N273" i="1" s="1"/>
  <c r="I274" i="1"/>
  <c r="N274" i="1"/>
  <c r="I296" i="1"/>
  <c r="N296" i="1" s="1"/>
  <c r="I297" i="1"/>
  <c r="N297" i="1" s="1"/>
  <c r="I299" i="1"/>
  <c r="N299" i="1" s="1"/>
  <c r="I310" i="1"/>
  <c r="N310" i="1"/>
  <c r="I318" i="1"/>
  <c r="N318" i="1" s="1"/>
  <c r="I319" i="1"/>
  <c r="N319" i="1"/>
  <c r="I347" i="1"/>
  <c r="N347" i="1" s="1"/>
  <c r="I348" i="1"/>
  <c r="I349" i="1"/>
  <c r="N349" i="1"/>
  <c r="I375" i="1"/>
  <c r="N375" i="1"/>
  <c r="I376" i="1"/>
  <c r="N376" i="1"/>
  <c r="I379" i="1"/>
  <c r="I381" i="1"/>
  <c r="N381" i="1"/>
  <c r="I383" i="1"/>
  <c r="N383" i="1" s="1"/>
  <c r="I400" i="1"/>
  <c r="N400" i="1" s="1"/>
  <c r="I427" i="1"/>
  <c r="N427" i="1" s="1"/>
  <c r="I430" i="1"/>
  <c r="N430" i="1"/>
  <c r="I431" i="1"/>
  <c r="N431" i="1" s="1"/>
  <c r="I443" i="1"/>
  <c r="N443" i="1"/>
  <c r="I445" i="1"/>
  <c r="N445" i="1" s="1"/>
  <c r="I446" i="1"/>
  <c r="N446" i="1"/>
  <c r="I447" i="1"/>
  <c r="N447" i="1" s="1"/>
  <c r="I456" i="1"/>
  <c r="N456" i="1" s="1"/>
  <c r="I457" i="1"/>
  <c r="N457" i="1" s="1"/>
  <c r="I459" i="1"/>
  <c r="N459" i="1" s="1"/>
  <c r="I461" i="1"/>
  <c r="N461" i="1" s="1"/>
  <c r="I466" i="1"/>
  <c r="N466" i="1"/>
  <c r="I468" i="1"/>
  <c r="N468" i="1" s="1"/>
  <c r="I90" i="1"/>
  <c r="N90" i="1"/>
  <c r="I170" i="1"/>
  <c r="N170" i="1" s="1"/>
  <c r="I127" i="1"/>
  <c r="N127" i="1" s="1"/>
  <c r="I134" i="1"/>
  <c r="N134" i="1" s="1"/>
  <c r="I135" i="1"/>
  <c r="N135" i="1" s="1"/>
  <c r="I136" i="1"/>
  <c r="N136" i="1" s="1"/>
  <c r="I137" i="1"/>
  <c r="N137" i="1"/>
  <c r="I138" i="1"/>
  <c r="N138" i="1" s="1"/>
  <c r="I139" i="1"/>
  <c r="N139" i="1"/>
  <c r="I140" i="1"/>
  <c r="N140" i="1" s="1"/>
  <c r="I141" i="1"/>
  <c r="N141" i="1" s="1"/>
  <c r="I142" i="1"/>
  <c r="N142" i="1" s="1"/>
  <c r="I143" i="1"/>
  <c r="N143" i="1" s="1"/>
  <c r="I144" i="1"/>
  <c r="N144" i="1" s="1"/>
  <c r="I145" i="1"/>
  <c r="N145" i="1"/>
  <c r="I146" i="1"/>
  <c r="N146" i="1" s="1"/>
  <c r="I55" i="1"/>
  <c r="N55" i="1"/>
  <c r="I109" i="1"/>
  <c r="N109" i="1" s="1"/>
  <c r="I270" i="1"/>
  <c r="N270" i="1" s="1"/>
  <c r="I130" i="1"/>
  <c r="N130" i="1" s="1"/>
  <c r="I128" i="1"/>
  <c r="N128" i="1" s="1"/>
  <c r="I129" i="1"/>
  <c r="N129" i="1" s="1"/>
  <c r="I155" i="1"/>
  <c r="N155" i="1"/>
  <c r="I50" i="1"/>
  <c r="N50" i="1" s="1"/>
  <c r="I56" i="1"/>
  <c r="N56" i="1"/>
  <c r="I83" i="1"/>
  <c r="N83" i="1" s="1"/>
  <c r="I173" i="1"/>
  <c r="N173" i="1" s="1"/>
  <c r="I419" i="1"/>
  <c r="N419" i="1" s="1"/>
  <c r="I421" i="1"/>
  <c r="N421" i="1" s="1"/>
  <c r="I423" i="1"/>
  <c r="N423" i="1" s="1"/>
  <c r="I467" i="1"/>
  <c r="N467" i="1"/>
  <c r="I20" i="1"/>
  <c r="N20" i="1" s="1"/>
  <c r="I6" i="1"/>
  <c r="N6" i="1"/>
  <c r="I435" i="1"/>
  <c r="N435" i="1" s="1"/>
  <c r="I462" i="1"/>
  <c r="N462" i="1" s="1"/>
  <c r="I133" i="1"/>
  <c r="N133" i="1" s="1"/>
  <c r="I312" i="1"/>
  <c r="N312" i="1" s="1"/>
  <c r="I282" i="1"/>
  <c r="N282" i="1" s="1"/>
  <c r="I464" i="1"/>
  <c r="N464" i="1"/>
  <c r="I465" i="1"/>
  <c r="N465" i="1" s="1"/>
  <c r="I33" i="1"/>
  <c r="N33" i="1"/>
  <c r="I63" i="1"/>
  <c r="N63" i="1" s="1"/>
  <c r="I62" i="1"/>
  <c r="N62" i="1" s="1"/>
  <c r="I64" i="1"/>
  <c r="N64" i="1" s="1"/>
  <c r="I104" i="1"/>
  <c r="N104" i="1" s="1"/>
  <c r="I112" i="1"/>
  <c r="N112" i="1" s="1"/>
  <c r="I113" i="1"/>
  <c r="N113" i="1"/>
  <c r="I198" i="1"/>
  <c r="N198" i="1" s="1"/>
  <c r="I315" i="1"/>
  <c r="N315" i="1"/>
  <c r="I377" i="1"/>
  <c r="N377" i="1" s="1"/>
  <c r="I378" i="1"/>
  <c r="N378" i="1" s="1"/>
  <c r="I380" i="1"/>
  <c r="N380" i="1" s="1"/>
  <c r="I59" i="1"/>
  <c r="N59" i="1" s="1"/>
  <c r="I57" i="1"/>
  <c r="N57" i="1" s="1"/>
  <c r="I101" i="1"/>
  <c r="N101" i="1"/>
  <c r="I345" i="1"/>
  <c r="N345" i="1" s="1"/>
  <c r="I374" i="1"/>
  <c r="N374" i="1"/>
  <c r="I21" i="1"/>
  <c r="N21" i="1" s="1"/>
  <c r="I23" i="1"/>
  <c r="N23" i="1" s="1"/>
  <c r="I24" i="1"/>
  <c r="N24" i="1" s="1"/>
  <c r="I25" i="1"/>
  <c r="N25" i="1" s="1"/>
  <c r="I28" i="1"/>
  <c r="N28" i="1" s="1"/>
  <c r="I30" i="1"/>
  <c r="N30" i="1"/>
  <c r="I31" i="1"/>
  <c r="N31" i="1" s="1"/>
  <c r="I43" i="1"/>
  <c r="N43" i="1"/>
  <c r="I45" i="1"/>
  <c r="N45" i="1" s="1"/>
  <c r="I46" i="1"/>
  <c r="N46" i="1" s="1"/>
  <c r="I47" i="1"/>
  <c r="N47" i="1" s="1"/>
  <c r="I48" i="1"/>
  <c r="N48" i="1" s="1"/>
  <c r="I95" i="1"/>
  <c r="N95" i="1" s="1"/>
  <c r="I192" i="1"/>
  <c r="N192" i="1"/>
  <c r="I193" i="1"/>
  <c r="N193" i="1" s="1"/>
  <c r="I195" i="1"/>
  <c r="N195" i="1"/>
  <c r="I196" i="1"/>
  <c r="I197" i="1"/>
  <c r="N197" i="1"/>
  <c r="I204" i="1"/>
  <c r="N204" i="1"/>
  <c r="I208" i="1"/>
  <c r="N208" i="1"/>
  <c r="I226" i="1"/>
  <c r="N226" i="1"/>
  <c r="I227" i="1"/>
  <c r="N227" i="1"/>
  <c r="I228" i="1"/>
  <c r="N228" i="1"/>
  <c r="I232" i="1"/>
  <c r="N232" i="1"/>
  <c r="I269" i="1"/>
  <c r="N269" i="1"/>
  <c r="I316" i="1"/>
  <c r="N316" i="1"/>
  <c r="I317" i="1"/>
  <c r="N317" i="1"/>
  <c r="I335" i="1"/>
  <c r="I336" i="1"/>
  <c r="N336" i="1"/>
  <c r="I340" i="1"/>
  <c r="N340" i="1" s="1"/>
  <c r="I350" i="1"/>
  <c r="N350" i="1" s="1"/>
  <c r="I352" i="1"/>
  <c r="N352" i="1" s="1"/>
  <c r="I353" i="1"/>
  <c r="N353" i="1" s="1"/>
  <c r="I368" i="1"/>
  <c r="N368" i="1" s="1"/>
  <c r="I444" i="1"/>
  <c r="I81" i="1"/>
  <c r="N81" i="1" s="1"/>
  <c r="I369" i="1"/>
  <c r="N369" i="1"/>
  <c r="I298" i="1"/>
  <c r="N298" i="1" s="1"/>
  <c r="I176" i="1"/>
  <c r="N176" i="1"/>
  <c r="I357" i="1"/>
  <c r="N357" i="1" s="1"/>
  <c r="I54" i="1"/>
  <c r="I472" i="1"/>
  <c r="I51" i="1"/>
  <c r="I84" i="1"/>
  <c r="I313" i="1"/>
  <c r="I337" i="1"/>
  <c r="I370" i="1"/>
  <c r="N370" i="1" s="1"/>
  <c r="I387" i="1"/>
  <c r="N387" i="1"/>
  <c r="I433" i="1"/>
  <c r="N433" i="1" s="1"/>
  <c r="I438" i="1"/>
  <c r="N438" i="1"/>
  <c r="I440" i="1"/>
  <c r="N440" i="1" s="1"/>
  <c r="I479" i="1"/>
  <c r="N479" i="1"/>
  <c r="I248" i="1"/>
  <c r="N248" i="1" s="1"/>
  <c r="I2" i="1"/>
  <c r="N2" i="1"/>
  <c r="I371" i="1"/>
  <c r="I256" i="1"/>
  <c r="N256" i="1" s="1"/>
  <c r="I405" i="1"/>
  <c r="N405" i="1"/>
  <c r="I362" i="1"/>
  <c r="N362" i="1" s="1"/>
  <c r="I442" i="1"/>
  <c r="N442" i="1" s="1"/>
  <c r="I480" i="1"/>
  <c r="N480" i="1" s="1"/>
  <c r="I18" i="1"/>
  <c r="N18" i="1" s="1"/>
  <c r="I17" i="1"/>
  <c r="N17" i="1" s="1"/>
  <c r="I230" i="1"/>
  <c r="N230" i="1"/>
  <c r="I53" i="1"/>
  <c r="N53" i="1" s="1"/>
  <c r="I252" i="1"/>
  <c r="N252" i="1"/>
  <c r="I250" i="1"/>
  <c r="N250" i="1" s="1"/>
  <c r="I251" i="1"/>
  <c r="N251" i="1" s="1"/>
  <c r="I265" i="1"/>
  <c r="N265" i="1" s="1"/>
  <c r="I473" i="1"/>
  <c r="N473" i="1" s="1"/>
  <c r="I16" i="1"/>
  <c r="N16" i="1" s="1"/>
  <c r="I19" i="1"/>
  <c r="N19" i="1"/>
  <c r="I22" i="1"/>
  <c r="N22" i="1" s="1"/>
  <c r="I29" i="1"/>
  <c r="N29" i="1"/>
  <c r="I79" i="1"/>
  <c r="N79" i="1" s="1"/>
  <c r="I80" i="1"/>
  <c r="N80" i="1" s="1"/>
  <c r="I82" i="1"/>
  <c r="N82" i="1" s="1"/>
  <c r="I93" i="1"/>
  <c r="N93" i="1" s="1"/>
  <c r="I172" i="1"/>
  <c r="N172" i="1" s="1"/>
  <c r="I180" i="1"/>
  <c r="N180" i="1"/>
  <c r="I420" i="1"/>
  <c r="N420" i="1" s="1"/>
  <c r="I439" i="1"/>
  <c r="N439" i="1"/>
  <c r="I255" i="1"/>
  <c r="N255" i="1" s="1"/>
  <c r="I58" i="1"/>
  <c r="N58" i="1" s="1"/>
  <c r="I222" i="1"/>
  <c r="N222" i="1" s="1"/>
  <c r="I366" i="1"/>
  <c r="N366" i="1" s="1"/>
  <c r="I386" i="1"/>
  <c r="N386" i="1" s="1"/>
  <c r="I4" i="1"/>
  <c r="N4" i="1"/>
  <c r="I8" i="1"/>
  <c r="N8" i="1" s="1"/>
  <c r="I9" i="1"/>
  <c r="N9" i="1"/>
  <c r="I10" i="1"/>
  <c r="N10" i="1" s="1"/>
  <c r="I11" i="1"/>
  <c r="N11" i="1" s="1"/>
  <c r="I12" i="1"/>
  <c r="N12" i="1" s="1"/>
  <c r="I13" i="1"/>
  <c r="N13" i="1" s="1"/>
  <c r="I14" i="1"/>
  <c r="N14" i="1" s="1"/>
  <c r="I26" i="1"/>
  <c r="N26" i="1"/>
  <c r="I36" i="1"/>
  <c r="N36" i="1" s="1"/>
  <c r="I40" i="1"/>
  <c r="N40" i="1"/>
  <c r="I41" i="1"/>
  <c r="N41" i="1" s="1"/>
  <c r="I44" i="1"/>
  <c r="N44" i="1" s="1"/>
  <c r="I52" i="1"/>
  <c r="N52" i="1" s="1"/>
  <c r="I60" i="1"/>
  <c r="N60" i="1" s="1"/>
  <c r="I66" i="1"/>
  <c r="N66" i="1" s="1"/>
  <c r="I67" i="1"/>
  <c r="N67" i="1"/>
  <c r="I68" i="1"/>
  <c r="N68" i="1" s="1"/>
  <c r="I69" i="1"/>
  <c r="N69" i="1"/>
  <c r="I70" i="1"/>
  <c r="N70" i="1" s="1"/>
  <c r="I71" i="1"/>
  <c r="N71" i="1"/>
  <c r="I85" i="1"/>
  <c r="N85" i="1" s="1"/>
  <c r="I88" i="1"/>
  <c r="N88" i="1"/>
  <c r="I89" i="1"/>
  <c r="N89" i="1" s="1"/>
  <c r="I97" i="1"/>
  <c r="N97" i="1"/>
  <c r="I98" i="1"/>
  <c r="N98" i="1" s="1"/>
  <c r="I99" i="1"/>
  <c r="N99" i="1"/>
  <c r="I100" i="1"/>
  <c r="N100" i="1" s="1"/>
  <c r="I116" i="1"/>
  <c r="N116" i="1"/>
  <c r="I117" i="1"/>
  <c r="N117" i="1" s="1"/>
  <c r="I121" i="1"/>
  <c r="N121" i="1"/>
  <c r="I122" i="1"/>
  <c r="N122" i="1" s="1"/>
  <c r="I123" i="1"/>
  <c r="N123" i="1"/>
  <c r="I124" i="1"/>
  <c r="N124" i="1" s="1"/>
  <c r="I125" i="1"/>
  <c r="N125" i="1"/>
  <c r="I147" i="1"/>
  <c r="N147" i="1" s="1"/>
  <c r="I148" i="1"/>
  <c r="N148" i="1"/>
  <c r="I149" i="1"/>
  <c r="N149" i="1" s="1"/>
  <c r="I150" i="1"/>
  <c r="N150" i="1"/>
  <c r="I151" i="1"/>
  <c r="N151" i="1" s="1"/>
  <c r="I152" i="1"/>
  <c r="N152" i="1"/>
  <c r="I153" i="1"/>
  <c r="N153" i="1" s="1"/>
  <c r="I154" i="1"/>
  <c r="N154" i="1"/>
  <c r="I183" i="1"/>
  <c r="N183" i="1" s="1"/>
  <c r="I184" i="1"/>
  <c r="N184" i="1"/>
  <c r="I185" i="1"/>
  <c r="N185" i="1" s="1"/>
  <c r="I186" i="1"/>
  <c r="N186" i="1"/>
  <c r="I187" i="1"/>
  <c r="N187" i="1" s="1"/>
  <c r="I188" i="1"/>
  <c r="N188" i="1"/>
  <c r="I189" i="1"/>
  <c r="N189" i="1" s="1"/>
  <c r="I201" i="1"/>
  <c r="N201" i="1"/>
  <c r="I202" i="1"/>
  <c r="N202" i="1" s="1"/>
  <c r="I209" i="1"/>
  <c r="N209" i="1"/>
  <c r="I210" i="1"/>
  <c r="N210" i="1" s="1"/>
  <c r="I211" i="1"/>
  <c r="N211" i="1"/>
  <c r="I212" i="1"/>
  <c r="N212" i="1" s="1"/>
  <c r="I213" i="1"/>
  <c r="N213" i="1"/>
  <c r="I214" i="1"/>
  <c r="N214" i="1" s="1"/>
  <c r="I215" i="1"/>
  <c r="N215" i="1"/>
  <c r="I216" i="1"/>
  <c r="N216" i="1" s="1"/>
  <c r="I217" i="1"/>
  <c r="N217" i="1"/>
  <c r="I218" i="1"/>
  <c r="N218" i="1" s="1"/>
  <c r="I219" i="1"/>
  <c r="N219" i="1"/>
  <c r="I220" i="1"/>
  <c r="N220" i="1" s="1"/>
  <c r="I221" i="1"/>
  <c r="N221" i="1"/>
  <c r="I238" i="1"/>
  <c r="N238" i="1" s="1"/>
  <c r="I237" i="1"/>
  <c r="N237" i="1"/>
  <c r="I242" i="1"/>
  <c r="N242" i="1" s="1"/>
  <c r="I243" i="1"/>
  <c r="N243" i="1"/>
  <c r="I244" i="1"/>
  <c r="N244" i="1" s="1"/>
  <c r="I245" i="1"/>
  <c r="N245" i="1"/>
  <c r="I246" i="1"/>
  <c r="N246" i="1" s="1"/>
  <c r="I257" i="1"/>
  <c r="N257" i="1"/>
  <c r="I258" i="1"/>
  <c r="N258" i="1" s="1"/>
  <c r="I259" i="1"/>
  <c r="N259" i="1"/>
  <c r="I260" i="1"/>
  <c r="N260" i="1" s="1"/>
  <c r="I261" i="1"/>
  <c r="N261" i="1"/>
  <c r="I272" i="1"/>
  <c r="N272" i="1" s="1"/>
  <c r="I275" i="1"/>
  <c r="N275" i="1"/>
  <c r="I276" i="1"/>
  <c r="N276" i="1" s="1"/>
  <c r="I277" i="1"/>
  <c r="N277" i="1"/>
  <c r="I278" i="1"/>
  <c r="N278" i="1" s="1"/>
  <c r="I283" i="1"/>
  <c r="N283" i="1"/>
  <c r="I284" i="1"/>
  <c r="N284" i="1" s="1"/>
  <c r="I285" i="1"/>
  <c r="N285" i="1"/>
  <c r="I286" i="1"/>
  <c r="N286" i="1" s="1"/>
  <c r="I301" i="1"/>
  <c r="N301" i="1"/>
  <c r="I302" i="1"/>
  <c r="N302" i="1" s="1"/>
  <c r="I303" i="1"/>
  <c r="N303" i="1"/>
  <c r="I304" i="1"/>
  <c r="N304" i="1" s="1"/>
  <c r="I305" i="1"/>
  <c r="N305" i="1"/>
  <c r="I306" i="1"/>
  <c r="N306" i="1" s="1"/>
  <c r="I307" i="1"/>
  <c r="N307" i="1"/>
  <c r="I308" i="1"/>
  <c r="N308" i="1" s="1"/>
  <c r="I309" i="1"/>
  <c r="N309" i="1"/>
  <c r="I320" i="1"/>
  <c r="N320" i="1" s="1"/>
  <c r="I321" i="1"/>
  <c r="N321" i="1"/>
  <c r="I322" i="1"/>
  <c r="N322" i="1" s="1"/>
  <c r="I323" i="1"/>
  <c r="N323" i="1"/>
  <c r="I324" i="1"/>
  <c r="N324" i="1" s="1"/>
  <c r="I325" i="1"/>
  <c r="N325" i="1"/>
  <c r="I338" i="1"/>
  <c r="N338" i="1" s="1"/>
  <c r="I341" i="1"/>
  <c r="N341" i="1"/>
  <c r="I342" i="1"/>
  <c r="N342" i="1" s="1"/>
  <c r="I343" i="1"/>
  <c r="N343" i="1"/>
  <c r="I344" i="1"/>
  <c r="N344" i="1" s="1"/>
  <c r="I354" i="1"/>
  <c r="N354" i="1"/>
  <c r="I355" i="1"/>
  <c r="N355" i="1" s="1"/>
  <c r="I356" i="1"/>
  <c r="N356" i="1"/>
  <c r="I358" i="1"/>
  <c r="N358" i="1" s="1"/>
  <c r="I359" i="1"/>
  <c r="N359" i="1"/>
  <c r="I360" i="1"/>
  <c r="N360" i="1" s="1"/>
  <c r="I361" i="1"/>
  <c r="N361" i="1"/>
  <c r="I363" i="1"/>
  <c r="N363" i="1" s="1"/>
  <c r="I364" i="1"/>
  <c r="N364" i="1"/>
  <c r="I372" i="1"/>
  <c r="N372" i="1" s="1"/>
  <c r="I373" i="1"/>
  <c r="N373" i="1"/>
  <c r="I382" i="1"/>
  <c r="N382" i="1" s="1"/>
  <c r="I384" i="1"/>
  <c r="N384" i="1"/>
  <c r="I385" i="1"/>
  <c r="N385" i="1" s="1"/>
  <c r="I394" i="1"/>
  <c r="N394" i="1"/>
  <c r="I395" i="1"/>
  <c r="N395" i="1" s="1"/>
  <c r="I397" i="1"/>
  <c r="N397" i="1"/>
  <c r="I401" i="1"/>
  <c r="N401" i="1" s="1"/>
  <c r="I406" i="1"/>
  <c r="N406" i="1"/>
  <c r="I407" i="1"/>
  <c r="N407" i="1" s="1"/>
  <c r="I408" i="1"/>
  <c r="N408" i="1"/>
  <c r="I428" i="1"/>
  <c r="N428" i="1" s="1"/>
  <c r="I429" i="1"/>
  <c r="N429" i="1"/>
  <c r="I448" i="1"/>
  <c r="N448" i="1" s="1"/>
  <c r="I449" i="1"/>
  <c r="N449" i="1"/>
  <c r="I450" i="1"/>
  <c r="N450" i="1" s="1"/>
  <c r="I451" i="1"/>
  <c r="N451" i="1"/>
  <c r="I452" i="1"/>
  <c r="N452" i="1" s="1"/>
  <c r="I453" i="1"/>
  <c r="N453" i="1"/>
  <c r="I454" i="1"/>
  <c r="N454" i="1" s="1"/>
  <c r="I458" i="1"/>
  <c r="N458" i="1"/>
  <c r="I469" i="1"/>
  <c r="N469" i="1" s="1"/>
  <c r="I470" i="1"/>
  <c r="N470" i="1"/>
  <c r="I476" i="1"/>
  <c r="N476" i="1" s="1"/>
  <c r="I477" i="1"/>
  <c r="N477" i="1"/>
  <c r="I481" i="1"/>
  <c r="N481" i="1"/>
  <c r="I482" i="1"/>
  <c r="N482" i="1"/>
  <c r="I483" i="1"/>
  <c r="N483" i="1"/>
  <c r="I484" i="1"/>
  <c r="N484" i="1"/>
  <c r="I485" i="1"/>
  <c r="N485" i="1"/>
  <c r="I486" i="1"/>
  <c r="N486" i="1"/>
  <c r="I487" i="1"/>
  <c r="N487" i="1"/>
  <c r="I488" i="1"/>
  <c r="N488" i="1"/>
  <c r="I489" i="1"/>
  <c r="N489" i="1"/>
  <c r="I490" i="1"/>
  <c r="N490" i="1"/>
  <c r="I239" i="1"/>
  <c r="N239" i="1"/>
  <c r="I432" i="1"/>
  <c r="N432" i="1"/>
  <c r="I491" i="1"/>
  <c r="N491" i="1"/>
  <c r="I78" i="1"/>
  <c r="N78" i="1"/>
  <c r="I190" i="1"/>
  <c r="N190" i="1"/>
  <c r="I15" i="1"/>
  <c r="N15" i="1"/>
  <c r="I254" i="1"/>
  <c r="N254" i="1"/>
  <c r="I253" i="1"/>
  <c r="N253" i="1"/>
  <c r="I27" i="1"/>
  <c r="N27" i="1"/>
  <c r="I118" i="1"/>
  <c r="N118" i="1"/>
  <c r="I455" i="1"/>
  <c r="N455" i="1"/>
  <c r="I42" i="1"/>
  <c r="N42" i="1"/>
  <c r="I418" i="1"/>
  <c r="N418" i="1"/>
  <c r="I32" i="1"/>
  <c r="N32" i="1"/>
  <c r="I441" i="1"/>
  <c r="N441" i="1"/>
  <c r="I390" i="1"/>
  <c r="N390" i="1"/>
  <c r="I49" i="1"/>
  <c r="N49" i="1"/>
  <c r="I132" i="1"/>
  <c r="I131" i="1"/>
  <c r="N131" i="1" s="1"/>
  <c r="I96" i="1"/>
  <c r="N96" i="1" s="1"/>
  <c r="I229" i="1"/>
  <c r="N229" i="1"/>
  <c r="I415" i="1"/>
  <c r="N415" i="1" s="1"/>
  <c r="I391" i="1"/>
  <c r="N391" i="1" s="1"/>
  <c r="I393" i="1"/>
  <c r="N393" i="1" s="1"/>
  <c r="I404" i="1"/>
  <c r="N404" i="1"/>
  <c r="I396" i="1"/>
  <c r="N396" i="1" s="1"/>
  <c r="I388" i="1"/>
  <c r="N388" i="1" s="1"/>
  <c r="I91" i="1"/>
  <c r="N91" i="1" s="1"/>
  <c r="I205" i="1"/>
  <c r="N205" i="1"/>
  <c r="I225" i="1"/>
  <c r="N225" i="1" s="1"/>
  <c r="I191" i="1"/>
  <c r="N191" i="1" s="1"/>
  <c r="I351" i="1"/>
  <c r="N351" i="1" s="1"/>
  <c r="I92" i="1"/>
  <c r="N92" i="1"/>
  <c r="I234" i="1"/>
  <c r="N234" i="1" s="1"/>
  <c r="I389" i="1"/>
  <c r="N389" i="1" s="1"/>
  <c r="I206" i="1"/>
  <c r="N206" i="1" s="1"/>
  <c r="I280" i="1"/>
  <c r="N280" i="1"/>
  <c r="I207" i="1"/>
  <c r="N207" i="1" s="1"/>
  <c r="I233" i="1"/>
  <c r="N233" i="1" s="1"/>
  <c r="I5" i="1"/>
  <c r="N5" i="1" s="1"/>
  <c r="I102" i="1"/>
  <c r="N102" i="1"/>
  <c r="I103" i="1"/>
  <c r="N103" i="1" s="1"/>
  <c r="I174" i="1"/>
  <c r="N174" i="1" s="1"/>
  <c r="I156" i="1"/>
  <c r="N156" i="1" s="1"/>
  <c r="I194" i="1"/>
  <c r="N194" i="1"/>
  <c r="I262" i="1"/>
  <c r="N262" i="1" s="1"/>
  <c r="I295" i="1"/>
  <c r="N295" i="1" s="1"/>
  <c r="I291" i="1"/>
  <c r="N291" i="1" s="1"/>
  <c r="I287" i="1"/>
  <c r="N287" i="1"/>
  <c r="I293" i="1"/>
  <c r="N293" i="1" s="1"/>
  <c r="I288" i="1"/>
  <c r="N288" i="1" s="1"/>
  <c r="I292" i="1"/>
  <c r="N292" i="1" s="1"/>
  <c r="I289" i="1"/>
  <c r="N289" i="1"/>
  <c r="I290" i="1"/>
  <c r="N290" i="1" s="1"/>
  <c r="I294" i="1"/>
  <c r="N294" i="1" s="1"/>
  <c r="I300" i="1"/>
  <c r="N300" i="1" s="1"/>
  <c r="I346" i="1"/>
  <c r="N346" i="1"/>
  <c r="I398" i="1"/>
  <c r="N398" i="1" s="1"/>
  <c r="I399" i="1"/>
  <c r="N399" i="1" s="1"/>
  <c r="I426" i="1"/>
  <c r="N426" i="1" s="1"/>
  <c r="I409" i="1"/>
  <c r="N409" i="1"/>
  <c r="I425" i="1"/>
  <c r="N425" i="1" s="1"/>
  <c r="I416" i="1"/>
  <c r="N416" i="1" s="1"/>
  <c r="I417" i="1"/>
  <c r="N417" i="1" s="1"/>
  <c r="I460" i="1"/>
  <c r="N460" i="1"/>
  <c r="I86" i="1"/>
  <c r="I87" i="1"/>
  <c r="N87" i="1"/>
  <c r="I94" i="1"/>
  <c r="N94" i="1" s="1"/>
  <c r="I171" i="1"/>
  <c r="N171" i="1"/>
  <c r="I177" i="1"/>
  <c r="N177" i="1" s="1"/>
  <c r="I181" i="1"/>
  <c r="N181" i="1"/>
  <c r="I231" i="1"/>
  <c r="N231" i="1" s="1"/>
  <c r="I235" i="1"/>
  <c r="N235" i="1"/>
  <c r="I236" i="1"/>
  <c r="N236" i="1" s="1"/>
  <c r="I240" i="1"/>
  <c r="N240" i="1"/>
  <c r="I241" i="1"/>
  <c r="N241" i="1" s="1"/>
  <c r="I247" i="1"/>
  <c r="N247" i="1"/>
  <c r="I268" i="1"/>
  <c r="N268" i="1" s="1"/>
  <c r="I271" i="1"/>
  <c r="N271" i="1"/>
  <c r="I281" i="1"/>
  <c r="N281" i="1" s="1"/>
  <c r="I314" i="1"/>
  <c r="N314" i="1"/>
  <c r="I422" i="1"/>
  <c r="N422" i="1" s="1"/>
  <c r="J422" i="1"/>
  <c r="J197" i="1"/>
  <c r="J182" i="1"/>
  <c r="J439" i="1"/>
  <c r="J255" i="1"/>
  <c r="J176" i="1"/>
  <c r="J433" i="1"/>
  <c r="J340" i="1"/>
  <c r="L340" i="1"/>
  <c r="B340" i="1"/>
  <c r="M340" i="1" s="1"/>
  <c r="J360" i="1"/>
  <c r="L360" i="1"/>
  <c r="B360" i="1"/>
  <c r="M360" i="1" s="1"/>
  <c r="J111" i="1"/>
  <c r="L111" i="1"/>
  <c r="B111" i="1"/>
  <c r="M111" i="1" s="1"/>
  <c r="L478" i="1"/>
  <c r="J478" i="1"/>
  <c r="B478" i="1"/>
  <c r="M478" i="1" s="1"/>
  <c r="A14" i="10"/>
  <c r="J324" i="1"/>
  <c r="J188" i="1"/>
  <c r="J338" i="1"/>
  <c r="J304" i="1"/>
  <c r="J306" i="1"/>
  <c r="J216" i="1"/>
  <c r="J218" i="1"/>
  <c r="J237" i="1"/>
  <c r="J221" i="1"/>
  <c r="J308" i="1"/>
  <c r="J320" i="1"/>
  <c r="J322" i="1"/>
  <c r="J286" i="1"/>
  <c r="J302" i="1"/>
  <c r="J244" i="1"/>
  <c r="L433" i="1"/>
  <c r="B433" i="1"/>
  <c r="M433" i="1"/>
  <c r="J397" i="1"/>
  <c r="L397" i="1"/>
  <c r="B397" i="1"/>
  <c r="M397" i="1" s="1"/>
  <c r="J323" i="1"/>
  <c r="J187" i="1"/>
  <c r="J325" i="1"/>
  <c r="J303" i="1"/>
  <c r="J305" i="1"/>
  <c r="J189" i="1"/>
  <c r="J217" i="1"/>
  <c r="J238" i="1"/>
  <c r="J220" i="1"/>
  <c r="J307" i="1"/>
  <c r="J309" i="1"/>
  <c r="J321" i="1"/>
  <c r="J276" i="1"/>
  <c r="J301" i="1"/>
  <c r="J185" i="1"/>
  <c r="J186" i="1"/>
  <c r="J243" i="1"/>
  <c r="J341" i="1"/>
  <c r="J342" i="1"/>
  <c r="J354" i="1"/>
  <c r="J356" i="1"/>
  <c r="J401" i="1"/>
  <c r="J406" i="1"/>
  <c r="L58" i="1"/>
  <c r="J58" i="1"/>
  <c r="B58" i="1"/>
  <c r="M58" i="1"/>
  <c r="L335" i="1"/>
  <c r="L444" i="1"/>
  <c r="L54" i="1"/>
  <c r="L472" i="1"/>
  <c r="L51" i="1"/>
  <c r="L84" i="1"/>
  <c r="L313" i="1"/>
  <c r="L337" i="1"/>
  <c r="L371" i="1"/>
  <c r="J335" i="1"/>
  <c r="J444" i="1"/>
  <c r="J54" i="1"/>
  <c r="J472" i="1"/>
  <c r="J51" i="1"/>
  <c r="J84" i="1"/>
  <c r="J313" i="1"/>
  <c r="J337" i="1"/>
  <c r="J371" i="1"/>
  <c r="B255" i="1"/>
  <c r="M255" i="1" s="1"/>
  <c r="B176" i="1"/>
  <c r="M176" i="1" s="1"/>
  <c r="B438" i="1"/>
  <c r="M438" i="1" s="1"/>
  <c r="B440" i="1"/>
  <c r="M440" i="1" s="1"/>
  <c r="B479" i="1"/>
  <c r="M479" i="1"/>
  <c r="B248" i="1"/>
  <c r="M248" i="1" s="1"/>
  <c r="B2" i="1"/>
  <c r="M2" i="1" s="1"/>
  <c r="B256" i="1"/>
  <c r="M256" i="1" s="1"/>
  <c r="B271" i="1"/>
  <c r="M271" i="1" s="1"/>
  <c r="B95" i="1"/>
  <c r="M95" i="1" s="1"/>
  <c r="B175" i="1"/>
  <c r="M175" i="1" s="1"/>
  <c r="B353" i="1"/>
  <c r="M353" i="1" s="1"/>
  <c r="B350" i="1"/>
  <c r="M350" i="1"/>
  <c r="B352" i="1"/>
  <c r="M352" i="1" s="1"/>
  <c r="B405" i="1"/>
  <c r="M405" i="1" s="1"/>
  <c r="B358" i="1"/>
  <c r="M358" i="1" s="1"/>
  <c r="B268" i="1"/>
  <c r="M268" i="1" s="1"/>
  <c r="B281" i="1"/>
  <c r="M281" i="1" s="1"/>
  <c r="B424" i="1"/>
  <c r="M424" i="1" s="1"/>
  <c r="B392" i="1"/>
  <c r="M392" i="1" s="1"/>
  <c r="B264" i="1"/>
  <c r="M264" i="1"/>
  <c r="B273" i="1"/>
  <c r="M273" i="1" s="1"/>
  <c r="B296" i="1"/>
  <c r="M296" i="1" s="1"/>
  <c r="B375" i="1"/>
  <c r="M375" i="1" s="1"/>
  <c r="B130" i="1"/>
  <c r="M130" i="1" s="1"/>
  <c r="B83" i="1"/>
  <c r="M83" i="1" s="1"/>
  <c r="B257" i="1"/>
  <c r="M257" i="1" s="1"/>
  <c r="B283" i="1"/>
  <c r="M283" i="1" s="1"/>
  <c r="B368" i="1"/>
  <c r="M368" i="1"/>
  <c r="B200" i="1"/>
  <c r="M200" i="1" s="1"/>
  <c r="B199" i="1"/>
  <c r="M199" i="1" s="1"/>
  <c r="B348" i="1"/>
  <c r="M348" i="1" s="1"/>
  <c r="B349" i="1"/>
  <c r="M349" i="1" s="1"/>
  <c r="B312" i="1"/>
  <c r="M312" i="1" s="1"/>
  <c r="B378" i="1"/>
  <c r="M378" i="1" s="1"/>
  <c r="B377" i="1"/>
  <c r="M377" i="1" s="1"/>
  <c r="B380" i="1"/>
  <c r="M380" i="1"/>
  <c r="B43" i="1"/>
  <c r="M43" i="1" s="1"/>
  <c r="B195" i="1"/>
  <c r="M195" i="1" s="1"/>
  <c r="B196" i="1"/>
  <c r="M196" i="1" s="1"/>
  <c r="B69" i="1"/>
  <c r="M69" i="1" s="1"/>
  <c r="B210" i="1"/>
  <c r="M210" i="1" s="1"/>
  <c r="B211" i="1"/>
  <c r="M211" i="1" s="1"/>
  <c r="B213" i="1"/>
  <c r="M213" i="1" s="1"/>
  <c r="B314" i="1"/>
  <c r="M314" i="1"/>
  <c r="B109" i="1"/>
  <c r="M109" i="1" s="1"/>
  <c r="B31" i="1"/>
  <c r="M31" i="1" s="1"/>
  <c r="B124" i="1"/>
  <c r="M124" i="1" s="1"/>
  <c r="B201" i="1"/>
  <c r="M201" i="1" s="1"/>
  <c r="B86" i="1"/>
  <c r="M86" i="1" s="1"/>
  <c r="B87" i="1"/>
  <c r="M87" i="1" s="1"/>
  <c r="B94" i="1"/>
  <c r="M94" i="1" s="1"/>
  <c r="B171" i="1"/>
  <c r="M171" i="1"/>
  <c r="B177" i="1"/>
  <c r="M177" i="1" s="1"/>
  <c r="B181" i="1"/>
  <c r="M181" i="1" s="1"/>
  <c r="B231" i="1"/>
  <c r="M231" i="1" s="1"/>
  <c r="B235" i="1"/>
  <c r="M235" i="1" s="1"/>
  <c r="B236" i="1"/>
  <c r="M236" i="1" s="1"/>
  <c r="B240" i="1"/>
  <c r="M240" i="1" s="1"/>
  <c r="B241" i="1"/>
  <c r="M241" i="1" s="1"/>
  <c r="B247" i="1"/>
  <c r="M247" i="1"/>
  <c r="B475" i="1"/>
  <c r="M475" i="1" s="1"/>
  <c r="B7" i="1"/>
  <c r="M7" i="1"/>
  <c r="B34" i="1"/>
  <c r="M34" i="1" s="1"/>
  <c r="B35" i="1"/>
  <c r="M35" i="1" s="1"/>
  <c r="B37" i="1"/>
  <c r="M37" i="1" s="1"/>
  <c r="B38" i="1"/>
  <c r="M38" i="1" s="1"/>
  <c r="B39" i="1"/>
  <c r="M39" i="1" s="1"/>
  <c r="B61" i="1"/>
  <c r="M61" i="1"/>
  <c r="B65" i="1"/>
  <c r="M65" i="1" s="1"/>
  <c r="B105" i="1"/>
  <c r="M105" i="1"/>
  <c r="B106" i="1"/>
  <c r="M106" i="1" s="1"/>
  <c r="B108" i="1"/>
  <c r="M108" i="1" s="1"/>
  <c r="B126" i="1"/>
  <c r="M126" i="1" s="1"/>
  <c r="B299" i="1"/>
  <c r="M299" i="1" s="1"/>
  <c r="B319" i="1"/>
  <c r="M319" i="1" s="1"/>
  <c r="B347" i="1"/>
  <c r="M347" i="1"/>
  <c r="B383" i="1"/>
  <c r="M383" i="1" s="1"/>
  <c r="B400" i="1"/>
  <c r="M400" i="1" s="1"/>
  <c r="B427" i="1"/>
  <c r="M427" i="1" s="1"/>
  <c r="B430" i="1"/>
  <c r="M430" i="1" s="1"/>
  <c r="B431" i="1"/>
  <c r="M431" i="1" s="1"/>
  <c r="B443" i="1"/>
  <c r="M443" i="1" s="1"/>
  <c r="B445" i="1"/>
  <c r="M445" i="1" s="1"/>
  <c r="B446" i="1"/>
  <c r="M446" i="1"/>
  <c r="B447" i="1"/>
  <c r="M447" i="1" s="1"/>
  <c r="B456" i="1"/>
  <c r="M456" i="1" s="1"/>
  <c r="B457" i="1"/>
  <c r="M457" i="1" s="1"/>
  <c r="B459" i="1"/>
  <c r="M459" i="1" s="1"/>
  <c r="B461" i="1"/>
  <c r="M461" i="1" s="1"/>
  <c r="B466" i="1"/>
  <c r="M466" i="1" s="1"/>
  <c r="B468" i="1"/>
  <c r="M468" i="1" s="1"/>
  <c r="B90" i="1"/>
  <c r="M90" i="1"/>
  <c r="B170" i="1"/>
  <c r="M170" i="1" s="1"/>
  <c r="B127" i="1"/>
  <c r="M127" i="1" s="1"/>
  <c r="B134" i="1"/>
  <c r="M134" i="1" s="1"/>
  <c r="B135" i="1"/>
  <c r="M135" i="1" s="1"/>
  <c r="B136" i="1"/>
  <c r="M136" i="1" s="1"/>
  <c r="B137" i="1"/>
  <c r="M137" i="1" s="1"/>
  <c r="B138" i="1"/>
  <c r="M138" i="1" s="1"/>
  <c r="B139" i="1"/>
  <c r="M139" i="1"/>
  <c r="B140" i="1"/>
  <c r="M140" i="1" s="1"/>
  <c r="B141" i="1"/>
  <c r="M141" i="1" s="1"/>
  <c r="B142" i="1"/>
  <c r="M142" i="1" s="1"/>
  <c r="B143" i="1"/>
  <c r="M143" i="1" s="1"/>
  <c r="B144" i="1"/>
  <c r="M144" i="1" s="1"/>
  <c r="B145" i="1"/>
  <c r="M145" i="1" s="1"/>
  <c r="B146" i="1"/>
  <c r="M146" i="1" s="1"/>
  <c r="B55" i="1"/>
  <c r="M55" i="1"/>
  <c r="B129" i="1"/>
  <c r="M129" i="1" s="1"/>
  <c r="B155" i="1"/>
  <c r="M155" i="1" s="1"/>
  <c r="B56" i="1"/>
  <c r="M56" i="1" s="1"/>
  <c r="B421" i="1"/>
  <c r="M421" i="1" s="1"/>
  <c r="B423" i="1"/>
  <c r="M423" i="1" s="1"/>
  <c r="B467" i="1"/>
  <c r="M467" i="1" s="1"/>
  <c r="B20" i="1"/>
  <c r="M20" i="1" s="1"/>
  <c r="B6" i="1"/>
  <c r="M6" i="1"/>
  <c r="B435" i="1"/>
  <c r="M435" i="1" s="1"/>
  <c r="B462" i="1"/>
  <c r="M462" i="1" s="1"/>
  <c r="B133" i="1"/>
  <c r="M133" i="1" s="1"/>
  <c r="B465" i="1"/>
  <c r="M465" i="1" s="1"/>
  <c r="B64" i="1"/>
  <c r="M64" i="1" s="1"/>
  <c r="B104" i="1"/>
  <c r="M104" i="1" s="1"/>
  <c r="B112" i="1"/>
  <c r="M112" i="1" s="1"/>
  <c r="B113" i="1"/>
  <c r="M113" i="1"/>
  <c r="B198" i="1"/>
  <c r="M198" i="1" s="1"/>
  <c r="B57" i="1"/>
  <c r="M57" i="1" s="1"/>
  <c r="B101" i="1"/>
  <c r="M101" i="1" s="1"/>
  <c r="B345" i="1"/>
  <c r="M345" i="1" s="1"/>
  <c r="B374" i="1"/>
  <c r="M374" i="1" s="1"/>
  <c r="B21" i="1"/>
  <c r="M21" i="1" s="1"/>
  <c r="B23" i="1"/>
  <c r="M23" i="1" s="1"/>
  <c r="B24" i="1"/>
  <c r="M24" i="1"/>
  <c r="B25" i="1"/>
  <c r="M25" i="1" s="1"/>
  <c r="B28" i="1"/>
  <c r="M28" i="1"/>
  <c r="B30" i="1"/>
  <c r="M30" i="1" s="1"/>
  <c r="B208" i="1"/>
  <c r="M208" i="1" s="1"/>
  <c r="B226" i="1"/>
  <c r="M226" i="1" s="1"/>
  <c r="B232" i="1"/>
  <c r="M232" i="1" s="1"/>
  <c r="B269" i="1"/>
  <c r="M269" i="1" s="1"/>
  <c r="B316" i="1"/>
  <c r="M316" i="1"/>
  <c r="B317" i="1"/>
  <c r="M317" i="1" s="1"/>
  <c r="B335" i="1"/>
  <c r="M335" i="1"/>
  <c r="B444" i="1"/>
  <c r="M444" i="1" s="1"/>
  <c r="B54" i="1"/>
  <c r="M54" i="1" s="1"/>
  <c r="B472" i="1"/>
  <c r="M472" i="1" s="1"/>
  <c r="B51" i="1"/>
  <c r="M51" i="1" s="1"/>
  <c r="B84" i="1"/>
  <c r="M84" i="1" s="1"/>
  <c r="B313" i="1"/>
  <c r="M313" i="1"/>
  <c r="B337" i="1"/>
  <c r="M337" i="1" s="1"/>
  <c r="B371" i="1"/>
  <c r="M371" i="1"/>
  <c r="B18" i="1"/>
  <c r="M18" i="1" s="1"/>
  <c r="B17" i="1"/>
  <c r="M17" i="1" s="1"/>
  <c r="B230" i="1"/>
  <c r="M230" i="1" s="1"/>
  <c r="B53" i="1"/>
  <c r="M53" i="1" s="1"/>
  <c r="B252" i="1"/>
  <c r="M252" i="1" s="1"/>
  <c r="B250" i="1"/>
  <c r="M250" i="1"/>
  <c r="B251" i="1"/>
  <c r="M251" i="1" s="1"/>
  <c r="B265" i="1"/>
  <c r="M265" i="1"/>
  <c r="B16" i="1"/>
  <c r="M16" i="1" s="1"/>
  <c r="B473" i="1"/>
  <c r="M473" i="1" s="1"/>
  <c r="B19" i="1"/>
  <c r="M19" i="1" s="1"/>
  <c r="B22" i="1"/>
  <c r="M22" i="1" s="1"/>
  <c r="B29" i="1"/>
  <c r="M29" i="1"/>
  <c r="B79" i="1"/>
  <c r="M79" i="1" s="1"/>
  <c r="B80" i="1"/>
  <c r="M80" i="1"/>
  <c r="B82" i="1"/>
  <c r="M82" i="1" s="1"/>
  <c r="B93" i="1"/>
  <c r="M93" i="1"/>
  <c r="N1" i="11"/>
  <c r="N2" i="11"/>
  <c r="N3" i="11"/>
  <c r="N4" i="11"/>
  <c r="N5" i="11"/>
  <c r="N6" i="11"/>
  <c r="N7" i="11"/>
  <c r="N8" i="11"/>
  <c r="N9" i="11"/>
  <c r="N10" i="11"/>
  <c r="N11" i="11"/>
  <c r="N12" i="11"/>
  <c r="N13"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72" i="1"/>
  <c r="M172" i="1" s="1"/>
  <c r="J172" i="1"/>
  <c r="L172" i="1"/>
  <c r="B439" i="1"/>
  <c r="M439" i="1" s="1"/>
  <c r="L439" i="1"/>
  <c r="L255" i="1"/>
  <c r="L176" i="1"/>
  <c r="J438" i="1"/>
  <c r="L438" i="1"/>
  <c r="J440" i="1"/>
  <c r="L440" i="1"/>
  <c r="J479" i="1"/>
  <c r="L479" i="1"/>
  <c r="J248" i="1"/>
  <c r="L248" i="1"/>
  <c r="J2" i="1"/>
  <c r="L2" i="1"/>
  <c r="J256" i="1"/>
  <c r="L256" i="1"/>
  <c r="B180" i="1"/>
  <c r="M180" i="1"/>
  <c r="J180" i="1"/>
  <c r="L180" i="1"/>
  <c r="B420" i="1"/>
  <c r="M420" i="1"/>
  <c r="J420" i="1"/>
  <c r="L420" i="1"/>
  <c r="B434" i="1"/>
  <c r="M434" i="1"/>
  <c r="J434" i="1"/>
  <c r="L434" i="1"/>
  <c r="B386" i="1"/>
  <c r="M386" i="1"/>
  <c r="J386" i="1"/>
  <c r="L386" i="1"/>
  <c r="B436" i="1"/>
  <c r="M436" i="1" s="1"/>
  <c r="J436" i="1"/>
  <c r="L436" i="1"/>
  <c r="B474" i="1"/>
  <c r="M474" i="1" s="1"/>
  <c r="J474" i="1"/>
  <c r="L474" i="1"/>
  <c r="B4" i="1"/>
  <c r="M4" i="1" s="1"/>
  <c r="J4" i="1"/>
  <c r="L4" i="1"/>
  <c r="B157" i="1"/>
  <c r="M157" i="1" s="1"/>
  <c r="J157" i="1"/>
  <c r="L157" i="1"/>
  <c r="B8" i="1"/>
  <c r="M8" i="1" s="1"/>
  <c r="J8" i="1"/>
  <c r="L8" i="1"/>
  <c r="B3" i="1"/>
  <c r="M3" i="1" s="1"/>
  <c r="N3" i="1"/>
  <c r="J3" i="1"/>
  <c r="L3" i="1"/>
  <c r="B107" i="1"/>
  <c r="M107" i="1" s="1"/>
  <c r="J107" i="1"/>
  <c r="L107" i="1"/>
  <c r="B110" i="1"/>
  <c r="M110" i="1" s="1"/>
  <c r="J110" i="1"/>
  <c r="L110" i="1"/>
  <c r="B9" i="1"/>
  <c r="M9" i="1" s="1"/>
  <c r="J9" i="1"/>
  <c r="L9" i="1"/>
  <c r="B114" i="1"/>
  <c r="M114" i="1" s="1"/>
  <c r="J114" i="1"/>
  <c r="L114" i="1"/>
  <c r="B115" i="1"/>
  <c r="M115" i="1" s="1"/>
  <c r="N115" i="1"/>
  <c r="J115" i="1"/>
  <c r="L115" i="1"/>
  <c r="B119" i="1"/>
  <c r="M119" i="1" s="1"/>
  <c r="J119" i="1"/>
  <c r="L119" i="1"/>
  <c r="B10" i="1"/>
  <c r="M10" i="1" s="1"/>
  <c r="J10" i="1"/>
  <c r="L10" i="1"/>
  <c r="B120" i="1"/>
  <c r="M120" i="1" s="1"/>
  <c r="J120" i="1"/>
  <c r="L120" i="1"/>
  <c r="B11" i="1"/>
  <c r="M11" i="1" s="1"/>
  <c r="J11" i="1"/>
  <c r="L11" i="1"/>
  <c r="B178" i="1"/>
  <c r="M178" i="1" s="1"/>
  <c r="J178" i="1"/>
  <c r="L178" i="1"/>
  <c r="B12" i="1"/>
  <c r="M12" i="1" s="1"/>
  <c r="J12" i="1"/>
  <c r="L12" i="1"/>
  <c r="B263" i="1"/>
  <c r="M263" i="1" s="1"/>
  <c r="J263" i="1"/>
  <c r="L263" i="1"/>
  <c r="B274" i="1"/>
  <c r="M274" i="1" s="1"/>
  <c r="J274" i="1"/>
  <c r="L274" i="1"/>
  <c r="B40" i="1"/>
  <c r="M40" i="1" s="1"/>
  <c r="J40" i="1"/>
  <c r="L40" i="1"/>
  <c r="B26" i="1"/>
  <c r="M26" i="1" s="1"/>
  <c r="J26" i="1"/>
  <c r="L26" i="1"/>
  <c r="B297" i="1"/>
  <c r="M297" i="1" s="1"/>
  <c r="J297" i="1"/>
  <c r="L297" i="1"/>
  <c r="J271" i="1"/>
  <c r="L271" i="1"/>
  <c r="J95" i="1"/>
  <c r="L95" i="1"/>
  <c r="N175" i="1"/>
  <c r="J175" i="1"/>
  <c r="L175" i="1"/>
  <c r="B41" i="1"/>
  <c r="M41" i="1" s="1"/>
  <c r="J41" i="1"/>
  <c r="L41" i="1"/>
  <c r="B44" i="1"/>
  <c r="M44" i="1" s="1"/>
  <c r="J44" i="1"/>
  <c r="L44" i="1"/>
  <c r="B310" i="1"/>
  <c r="M310" i="1" s="1"/>
  <c r="J310" i="1"/>
  <c r="L310" i="1"/>
  <c r="B52" i="1"/>
  <c r="M52" i="1" s="1"/>
  <c r="J52" i="1"/>
  <c r="L52" i="1"/>
  <c r="B318" i="1"/>
  <c r="M318" i="1" s="1"/>
  <c r="J318" i="1"/>
  <c r="L318" i="1"/>
  <c r="J353" i="1"/>
  <c r="L353" i="1"/>
  <c r="B376" i="1"/>
  <c r="M376" i="1"/>
  <c r="J376" i="1"/>
  <c r="L376" i="1"/>
  <c r="B379" i="1"/>
  <c r="M379" i="1"/>
  <c r="N379" i="1"/>
  <c r="J379" i="1"/>
  <c r="L379" i="1"/>
  <c r="J350" i="1"/>
  <c r="L350" i="1"/>
  <c r="B60" i="1"/>
  <c r="M60" i="1" s="1"/>
  <c r="J60" i="1"/>
  <c r="L60" i="1"/>
  <c r="B381" i="1"/>
  <c r="M381" i="1" s="1"/>
  <c r="J381" i="1"/>
  <c r="L381" i="1"/>
  <c r="B270" i="1"/>
  <c r="M270" i="1" s="1"/>
  <c r="J270" i="1"/>
  <c r="L270" i="1"/>
  <c r="B128" i="1"/>
  <c r="M128" i="1" s="1"/>
  <c r="J128" i="1"/>
  <c r="L128" i="1"/>
  <c r="J352" i="1"/>
  <c r="L352" i="1"/>
  <c r="J405" i="1"/>
  <c r="L405" i="1"/>
  <c r="J358" i="1"/>
  <c r="L358" i="1"/>
  <c r="J268" i="1"/>
  <c r="L268" i="1"/>
  <c r="J281" i="1"/>
  <c r="L281" i="1"/>
  <c r="J424" i="1"/>
  <c r="L424" i="1"/>
  <c r="J392" i="1"/>
  <c r="L392" i="1"/>
  <c r="J264" i="1"/>
  <c r="L264" i="1"/>
  <c r="J273" i="1"/>
  <c r="L273" i="1"/>
  <c r="J296" i="1"/>
  <c r="L296" i="1"/>
  <c r="J375" i="1"/>
  <c r="L375" i="1"/>
  <c r="J130" i="1"/>
  <c r="L130" i="1"/>
  <c r="J83" i="1"/>
  <c r="L83" i="1"/>
  <c r="J257" i="1"/>
  <c r="L257" i="1"/>
  <c r="J283" i="1"/>
  <c r="L283" i="1"/>
  <c r="J368" i="1"/>
  <c r="L368" i="1"/>
  <c r="J200" i="1"/>
  <c r="L200" i="1"/>
  <c r="J199" i="1"/>
  <c r="L199" i="1"/>
  <c r="N348" i="1"/>
  <c r="J348" i="1"/>
  <c r="L348" i="1"/>
  <c r="J349" i="1"/>
  <c r="L349" i="1"/>
  <c r="J312" i="1"/>
  <c r="L312" i="1"/>
  <c r="J378" i="1"/>
  <c r="L378" i="1"/>
  <c r="J377" i="1"/>
  <c r="L377" i="1"/>
  <c r="J380" i="1"/>
  <c r="L380" i="1"/>
  <c r="J43" i="1"/>
  <c r="L43" i="1"/>
  <c r="J195" i="1"/>
  <c r="L195" i="1"/>
  <c r="N196" i="1"/>
  <c r="J196" i="1"/>
  <c r="L196" i="1"/>
  <c r="J69" i="1"/>
  <c r="L69" i="1"/>
  <c r="J210" i="1"/>
  <c r="L210" i="1"/>
  <c r="J211" i="1"/>
  <c r="L211" i="1"/>
  <c r="J213" i="1"/>
  <c r="L213" i="1"/>
  <c r="J314" i="1"/>
  <c r="L314" i="1"/>
  <c r="J109" i="1"/>
  <c r="L109" i="1"/>
  <c r="J31" i="1"/>
  <c r="L31" i="1"/>
  <c r="J124" i="1"/>
  <c r="L124" i="1"/>
  <c r="J201" i="1"/>
  <c r="L201" i="1"/>
  <c r="J86" i="1"/>
  <c r="L86" i="1"/>
  <c r="J87" i="1"/>
  <c r="L87" i="1"/>
  <c r="J94" i="1"/>
  <c r="L94" i="1"/>
  <c r="J171" i="1"/>
  <c r="L171" i="1"/>
  <c r="J177" i="1"/>
  <c r="L177" i="1"/>
  <c r="J181" i="1"/>
  <c r="L181" i="1"/>
  <c r="J231" i="1"/>
  <c r="L231" i="1"/>
  <c r="J235" i="1"/>
  <c r="L235" i="1"/>
  <c r="J236" i="1"/>
  <c r="L236" i="1"/>
  <c r="J240" i="1"/>
  <c r="L240" i="1"/>
  <c r="J241" i="1"/>
  <c r="L241" i="1"/>
  <c r="J247" i="1"/>
  <c r="L247" i="1"/>
  <c r="J475" i="1"/>
  <c r="L475" i="1"/>
  <c r="B50" i="1"/>
  <c r="M50" i="1" s="1"/>
  <c r="J50" i="1"/>
  <c r="L50" i="1"/>
  <c r="B66" i="1"/>
  <c r="M66" i="1" s="1"/>
  <c r="J66" i="1"/>
  <c r="L66" i="1"/>
  <c r="B173" i="1"/>
  <c r="M173" i="1" s="1"/>
  <c r="J173" i="1"/>
  <c r="L173" i="1"/>
  <c r="J7" i="1"/>
  <c r="L7" i="1"/>
  <c r="J34" i="1"/>
  <c r="L34" i="1"/>
  <c r="B419" i="1"/>
  <c r="M419" i="1" s="1"/>
  <c r="J419" i="1"/>
  <c r="L419" i="1"/>
  <c r="B67" i="1"/>
  <c r="M67" i="1" s="1"/>
  <c r="J67" i="1"/>
  <c r="L67" i="1"/>
  <c r="B282" i="1"/>
  <c r="M282" i="1" s="1"/>
  <c r="J282" i="1"/>
  <c r="L282" i="1"/>
  <c r="B464" i="1"/>
  <c r="M464" i="1" s="1"/>
  <c r="J464" i="1"/>
  <c r="L464" i="1"/>
  <c r="J35" i="1"/>
  <c r="L35" i="1"/>
  <c r="J37" i="1"/>
  <c r="L37" i="1"/>
  <c r="J38" i="1"/>
  <c r="L38" i="1"/>
  <c r="J39" i="1"/>
  <c r="L39" i="1"/>
  <c r="B85" i="1"/>
  <c r="M85" i="1" s="1"/>
  <c r="J85" i="1"/>
  <c r="L85" i="1"/>
  <c r="B33" i="1"/>
  <c r="M33" i="1" s="1"/>
  <c r="J33" i="1"/>
  <c r="L33" i="1"/>
  <c r="B63" i="1"/>
  <c r="M63" i="1" s="1"/>
  <c r="J63" i="1"/>
  <c r="L63" i="1"/>
  <c r="J61" i="1"/>
  <c r="L61" i="1"/>
  <c r="B62" i="1"/>
  <c r="M62" i="1"/>
  <c r="J62" i="1"/>
  <c r="L62" i="1"/>
  <c r="B315" i="1"/>
  <c r="M315" i="1"/>
  <c r="J315" i="1"/>
  <c r="L315" i="1"/>
  <c r="B59" i="1"/>
  <c r="M59" i="1"/>
  <c r="J59" i="1"/>
  <c r="L59" i="1"/>
  <c r="N65" i="1"/>
  <c r="J65" i="1"/>
  <c r="L65" i="1"/>
  <c r="J105" i="1"/>
  <c r="L105" i="1"/>
  <c r="B45" i="1"/>
  <c r="M45" i="1"/>
  <c r="J45" i="1"/>
  <c r="L45" i="1"/>
  <c r="B88" i="1"/>
  <c r="M88" i="1"/>
  <c r="J88" i="1"/>
  <c r="L88" i="1"/>
  <c r="B89" i="1"/>
  <c r="M89" i="1"/>
  <c r="J89" i="1"/>
  <c r="L89" i="1"/>
  <c r="B46" i="1"/>
  <c r="M46" i="1"/>
  <c r="J46" i="1"/>
  <c r="L46" i="1"/>
  <c r="J106" i="1"/>
  <c r="L106" i="1"/>
  <c r="N108" i="1"/>
  <c r="J108" i="1"/>
  <c r="L108" i="1"/>
  <c r="J126" i="1"/>
  <c r="L126" i="1"/>
  <c r="J299" i="1"/>
  <c r="L299" i="1"/>
  <c r="J319" i="1"/>
  <c r="L319" i="1"/>
  <c r="J347" i="1"/>
  <c r="L347" i="1"/>
  <c r="B97" i="1"/>
  <c r="M97" i="1" s="1"/>
  <c r="J97" i="1"/>
  <c r="L97" i="1"/>
  <c r="B98" i="1"/>
  <c r="M98" i="1" s="1"/>
  <c r="J98" i="1"/>
  <c r="L98" i="1"/>
  <c r="B47" i="1"/>
  <c r="M47" i="1" s="1"/>
  <c r="J47" i="1"/>
  <c r="L47" i="1"/>
  <c r="B48" i="1"/>
  <c r="M48" i="1" s="1"/>
  <c r="J48" i="1"/>
  <c r="L48" i="1"/>
  <c r="B192" i="1"/>
  <c r="M192" i="1" s="1"/>
  <c r="J192" i="1"/>
  <c r="L192" i="1"/>
  <c r="B193" i="1"/>
  <c r="M193" i="1" s="1"/>
  <c r="J193" i="1"/>
  <c r="L193" i="1"/>
  <c r="B99" i="1"/>
  <c r="M99" i="1" s="1"/>
  <c r="J99" i="1"/>
  <c r="L99" i="1"/>
  <c r="B204" i="1"/>
  <c r="M204" i="1" s="1"/>
  <c r="J204" i="1"/>
  <c r="L204" i="1"/>
  <c r="B227" i="1"/>
  <c r="M227" i="1" s="1"/>
  <c r="J227" i="1"/>
  <c r="L227" i="1"/>
  <c r="B100" i="1"/>
  <c r="M100" i="1" s="1"/>
  <c r="J100" i="1"/>
  <c r="L100" i="1"/>
  <c r="B116" i="1"/>
  <c r="M116" i="1" s="1"/>
  <c r="J116" i="1"/>
  <c r="L116" i="1"/>
  <c r="B228" i="1"/>
  <c r="M228" i="1" s="1"/>
  <c r="J228" i="1"/>
  <c r="L228" i="1"/>
  <c r="B336" i="1"/>
  <c r="M336" i="1" s="1"/>
  <c r="J336" i="1"/>
  <c r="L336" i="1"/>
  <c r="J383" i="1"/>
  <c r="L383" i="1"/>
  <c r="J400" i="1"/>
  <c r="L400" i="1"/>
  <c r="J427" i="1"/>
  <c r="L427" i="1"/>
  <c r="B117" i="1"/>
  <c r="M117" i="1"/>
  <c r="J117" i="1"/>
  <c r="L117" i="1"/>
  <c r="B362" i="1"/>
  <c r="M362" i="1"/>
  <c r="J362" i="1"/>
  <c r="L362" i="1"/>
  <c r="B442" i="1"/>
  <c r="M442" i="1"/>
  <c r="J442" i="1"/>
  <c r="L442" i="1"/>
  <c r="J430" i="1"/>
  <c r="L430" i="1"/>
  <c r="J431" i="1"/>
  <c r="L431" i="1"/>
  <c r="J443" i="1"/>
  <c r="L443" i="1"/>
  <c r="J445" i="1"/>
  <c r="L445" i="1"/>
  <c r="B480" i="1"/>
  <c r="M480" i="1" s="1"/>
  <c r="J480" i="1"/>
  <c r="L480" i="1"/>
  <c r="B387" i="1"/>
  <c r="M387" i="1" s="1"/>
  <c r="J387" i="1"/>
  <c r="L387" i="1"/>
  <c r="B121" i="1"/>
  <c r="M121" i="1" s="1"/>
  <c r="J121" i="1"/>
  <c r="L121" i="1"/>
  <c r="B122" i="1"/>
  <c r="M122" i="1" s="1"/>
  <c r="J122" i="1"/>
  <c r="L122" i="1"/>
  <c r="B361" i="1"/>
  <c r="M361" i="1" s="1"/>
  <c r="J361" i="1"/>
  <c r="L361" i="1"/>
  <c r="B363" i="1"/>
  <c r="M363" i="1" s="1"/>
  <c r="J363" i="1"/>
  <c r="L363" i="1"/>
  <c r="B373" i="1"/>
  <c r="M373" i="1" s="1"/>
  <c r="J373" i="1"/>
  <c r="L373" i="1"/>
  <c r="B382" i="1"/>
  <c r="M382" i="1" s="1"/>
  <c r="J382" i="1"/>
  <c r="L382" i="1"/>
  <c r="B384" i="1"/>
  <c r="M384" i="1" s="1"/>
  <c r="J384" i="1"/>
  <c r="L384" i="1"/>
  <c r="B385" i="1"/>
  <c r="M385" i="1" s="1"/>
  <c r="J385" i="1"/>
  <c r="L385" i="1"/>
  <c r="B394" i="1"/>
  <c r="M394" i="1" s="1"/>
  <c r="J394" i="1"/>
  <c r="L394" i="1"/>
  <c r="B395" i="1"/>
  <c r="M395" i="1" s="1"/>
  <c r="J395" i="1"/>
  <c r="L395" i="1"/>
  <c r="B422" i="1"/>
  <c r="M422" i="1" s="1"/>
  <c r="L422" i="1"/>
  <c r="J446" i="1"/>
  <c r="L446" i="1"/>
  <c r="J447" i="1"/>
  <c r="L447" i="1"/>
  <c r="J456" i="1"/>
  <c r="L456" i="1"/>
  <c r="J457" i="1"/>
  <c r="L457" i="1"/>
  <c r="J459" i="1"/>
  <c r="L459" i="1"/>
  <c r="J461" i="1"/>
  <c r="L461" i="1"/>
  <c r="J466" i="1"/>
  <c r="L466" i="1"/>
  <c r="J468" i="1"/>
  <c r="L468" i="1"/>
  <c r="J90" i="1"/>
  <c r="L90" i="1"/>
  <c r="J170" i="1"/>
  <c r="L170" i="1"/>
  <c r="B341" i="1"/>
  <c r="M341" i="1"/>
  <c r="L341" i="1"/>
  <c r="B342" i="1"/>
  <c r="M342" i="1" s="1"/>
  <c r="L342" i="1"/>
  <c r="B354" i="1"/>
  <c r="M354" i="1"/>
  <c r="L354" i="1"/>
  <c r="B356" i="1"/>
  <c r="M356" i="1" s="1"/>
  <c r="L356" i="1"/>
  <c r="B401" i="1"/>
  <c r="M401" i="1"/>
  <c r="L401" i="1"/>
  <c r="B406" i="1"/>
  <c r="M406" i="1" s="1"/>
  <c r="L406" i="1"/>
  <c r="B323" i="1"/>
  <c r="M323" i="1"/>
  <c r="L323" i="1"/>
  <c r="B187" i="1"/>
  <c r="M187" i="1" s="1"/>
  <c r="L187" i="1"/>
  <c r="B325" i="1"/>
  <c r="M325" i="1"/>
  <c r="L325" i="1"/>
  <c r="B303" i="1"/>
  <c r="M303" i="1" s="1"/>
  <c r="L303" i="1"/>
  <c r="B305" i="1"/>
  <c r="M305" i="1"/>
  <c r="L305" i="1"/>
  <c r="B189" i="1"/>
  <c r="M189" i="1" s="1"/>
  <c r="L189" i="1"/>
  <c r="B217" i="1"/>
  <c r="M217" i="1"/>
  <c r="L217" i="1"/>
  <c r="B238" i="1"/>
  <c r="M238" i="1" s="1"/>
  <c r="L238" i="1"/>
  <c r="B220" i="1"/>
  <c r="M220" i="1"/>
  <c r="L220" i="1"/>
  <c r="B307" i="1"/>
  <c r="M307" i="1" s="1"/>
  <c r="L307" i="1"/>
  <c r="B309" i="1"/>
  <c r="M309" i="1"/>
  <c r="L309" i="1"/>
  <c r="B321" i="1"/>
  <c r="M321" i="1" s="1"/>
  <c r="L321" i="1"/>
  <c r="B276" i="1"/>
  <c r="M276" i="1"/>
  <c r="L276" i="1"/>
  <c r="B301" i="1"/>
  <c r="M301" i="1" s="1"/>
  <c r="L301" i="1"/>
  <c r="B222" i="1"/>
  <c r="M222" i="1"/>
  <c r="J222" i="1"/>
  <c r="L222" i="1"/>
  <c r="B366" i="1"/>
  <c r="M366" i="1"/>
  <c r="J366" i="1"/>
  <c r="L366" i="1"/>
  <c r="B13" i="1"/>
  <c r="M13" i="1"/>
  <c r="J13" i="1"/>
  <c r="L13" i="1"/>
  <c r="B14" i="1"/>
  <c r="M14" i="1"/>
  <c r="J14" i="1"/>
  <c r="L14" i="1"/>
  <c r="J127" i="1"/>
  <c r="L127" i="1"/>
  <c r="J134" i="1"/>
  <c r="L134" i="1"/>
  <c r="J135" i="1"/>
  <c r="L135" i="1"/>
  <c r="J136" i="1"/>
  <c r="L136" i="1"/>
  <c r="B123" i="1"/>
  <c r="M123" i="1"/>
  <c r="J123" i="1"/>
  <c r="L123" i="1"/>
  <c r="B36" i="1"/>
  <c r="M36" i="1"/>
  <c r="J36" i="1"/>
  <c r="L36" i="1"/>
  <c r="B68" i="1"/>
  <c r="M68" i="1"/>
  <c r="J68" i="1"/>
  <c r="L68" i="1"/>
  <c r="J137" i="1"/>
  <c r="L137" i="1"/>
  <c r="J138" i="1"/>
  <c r="L138" i="1"/>
  <c r="J139" i="1"/>
  <c r="L139" i="1"/>
  <c r="J140" i="1"/>
  <c r="L140" i="1"/>
  <c r="J141" i="1"/>
  <c r="L141" i="1"/>
  <c r="J142" i="1"/>
  <c r="L142" i="1"/>
  <c r="J143" i="1"/>
  <c r="L143" i="1"/>
  <c r="J144" i="1"/>
  <c r="L144" i="1"/>
  <c r="J145" i="1"/>
  <c r="L145" i="1"/>
  <c r="J146" i="1"/>
  <c r="L146" i="1"/>
  <c r="B70" i="1"/>
  <c r="M70" i="1"/>
  <c r="J70" i="1"/>
  <c r="L70" i="1"/>
  <c r="B71" i="1"/>
  <c r="M71" i="1"/>
  <c r="J71" i="1"/>
  <c r="L71" i="1"/>
  <c r="B125" i="1"/>
  <c r="M125" i="1"/>
  <c r="J125" i="1"/>
  <c r="L125" i="1"/>
  <c r="B147" i="1"/>
  <c r="M147" i="1"/>
  <c r="J147" i="1"/>
  <c r="L147" i="1"/>
  <c r="B148" i="1"/>
  <c r="M148" i="1"/>
  <c r="J148" i="1"/>
  <c r="L148" i="1"/>
  <c r="B202" i="1"/>
  <c r="M202" i="1"/>
  <c r="J202" i="1"/>
  <c r="L202" i="1"/>
  <c r="B209" i="1"/>
  <c r="M209" i="1"/>
  <c r="J209" i="1"/>
  <c r="L209" i="1"/>
  <c r="J55" i="1"/>
  <c r="L55" i="1"/>
  <c r="B212" i="1"/>
  <c r="M212" i="1"/>
  <c r="J212" i="1"/>
  <c r="L212" i="1"/>
  <c r="B149" i="1"/>
  <c r="M149" i="1"/>
  <c r="J149" i="1"/>
  <c r="L149" i="1"/>
  <c r="B150" i="1"/>
  <c r="M150" i="1"/>
  <c r="J150" i="1"/>
  <c r="L150" i="1"/>
  <c r="B214" i="1"/>
  <c r="M214" i="1"/>
  <c r="J214" i="1"/>
  <c r="L214" i="1"/>
  <c r="B215" i="1"/>
  <c r="M215" i="1"/>
  <c r="J215" i="1"/>
  <c r="L215" i="1"/>
  <c r="J129" i="1"/>
  <c r="L129" i="1"/>
  <c r="J155" i="1"/>
  <c r="L155" i="1"/>
  <c r="J56" i="1"/>
  <c r="L56" i="1"/>
  <c r="J421" i="1"/>
  <c r="L421" i="1"/>
  <c r="J423" i="1"/>
  <c r="L423" i="1"/>
  <c r="J467" i="1"/>
  <c r="L467" i="1"/>
  <c r="J20" i="1"/>
  <c r="L20" i="1"/>
  <c r="J6" i="1"/>
  <c r="L6" i="1"/>
  <c r="J435" i="1"/>
  <c r="L435" i="1"/>
  <c r="B219" i="1"/>
  <c r="M219" i="1"/>
  <c r="J219" i="1"/>
  <c r="L219" i="1"/>
  <c r="J462" i="1"/>
  <c r="L462" i="1"/>
  <c r="J133" i="1"/>
  <c r="L133" i="1"/>
  <c r="B242" i="1"/>
  <c r="M242" i="1"/>
  <c r="J242" i="1"/>
  <c r="L242" i="1"/>
  <c r="B245" i="1"/>
  <c r="M245" i="1"/>
  <c r="J245" i="1"/>
  <c r="L245" i="1"/>
  <c r="J465" i="1"/>
  <c r="L465" i="1"/>
  <c r="J64" i="1"/>
  <c r="L64" i="1"/>
  <c r="J104" i="1"/>
  <c r="L104" i="1"/>
  <c r="J112" i="1"/>
  <c r="L112" i="1"/>
  <c r="B246" i="1"/>
  <c r="M246" i="1"/>
  <c r="J246" i="1"/>
  <c r="L246" i="1"/>
  <c r="B258" i="1"/>
  <c r="M258" i="1"/>
  <c r="J258" i="1"/>
  <c r="L258" i="1"/>
  <c r="B151" i="1"/>
  <c r="M151" i="1"/>
  <c r="J151" i="1"/>
  <c r="L151" i="1"/>
  <c r="B259" i="1"/>
  <c r="M259" i="1"/>
  <c r="J259" i="1"/>
  <c r="L259" i="1"/>
  <c r="B260" i="1"/>
  <c r="M260" i="1"/>
  <c r="J260" i="1"/>
  <c r="L260" i="1"/>
  <c r="J113" i="1"/>
  <c r="L113" i="1"/>
  <c r="B261" i="1"/>
  <c r="M261" i="1"/>
  <c r="J261" i="1"/>
  <c r="L261" i="1"/>
  <c r="J198" i="1"/>
  <c r="L198" i="1"/>
  <c r="J57" i="1"/>
  <c r="L57" i="1"/>
  <c r="J101" i="1"/>
  <c r="L101" i="1"/>
  <c r="J345" i="1"/>
  <c r="L345" i="1"/>
  <c r="J374" i="1"/>
  <c r="L374" i="1"/>
  <c r="B272" i="1"/>
  <c r="M272" i="1"/>
  <c r="J272" i="1"/>
  <c r="L272" i="1"/>
  <c r="J21" i="1"/>
  <c r="L21" i="1"/>
  <c r="J23" i="1"/>
  <c r="L23" i="1"/>
  <c r="B275" i="1"/>
  <c r="M275" i="1"/>
  <c r="J275" i="1"/>
  <c r="L275" i="1"/>
  <c r="J24" i="1"/>
  <c r="L24" i="1"/>
  <c r="J25" i="1"/>
  <c r="L25" i="1"/>
  <c r="B277" i="1"/>
  <c r="M277" i="1"/>
  <c r="J277" i="1"/>
  <c r="L277" i="1"/>
  <c r="B278" i="1"/>
  <c r="M278" i="1"/>
  <c r="J278" i="1"/>
  <c r="L278" i="1"/>
  <c r="B152" i="1"/>
  <c r="M152" i="1"/>
  <c r="J152" i="1"/>
  <c r="L152" i="1"/>
  <c r="B284" i="1"/>
  <c r="M284" i="1"/>
  <c r="J284" i="1"/>
  <c r="L284" i="1"/>
  <c r="B285" i="1"/>
  <c r="M285" i="1"/>
  <c r="J285" i="1"/>
  <c r="L285" i="1"/>
  <c r="B343" i="1"/>
  <c r="M343" i="1"/>
  <c r="J343" i="1"/>
  <c r="L343" i="1"/>
  <c r="B344" i="1"/>
  <c r="M344" i="1"/>
  <c r="J344" i="1"/>
  <c r="L344" i="1"/>
  <c r="B153" i="1"/>
  <c r="M153" i="1"/>
  <c r="J153" i="1"/>
  <c r="L153" i="1"/>
  <c r="B355" i="1"/>
  <c r="M355" i="1" s="1"/>
  <c r="J355" i="1"/>
  <c r="L355" i="1"/>
  <c r="B359" i="1"/>
  <c r="M359" i="1" s="1"/>
  <c r="J359" i="1"/>
  <c r="L359" i="1"/>
  <c r="J28" i="1"/>
  <c r="L28" i="1"/>
  <c r="B364" i="1"/>
  <c r="M364" i="1"/>
  <c r="J364" i="1"/>
  <c r="L364" i="1"/>
  <c r="B154" i="1"/>
  <c r="M154" i="1"/>
  <c r="J154" i="1"/>
  <c r="L154" i="1"/>
  <c r="B372" i="1"/>
  <c r="M372" i="1"/>
  <c r="J372" i="1"/>
  <c r="L372" i="1"/>
  <c r="J30" i="1"/>
  <c r="L30" i="1"/>
  <c r="B197" i="1"/>
  <c r="M197" i="1" s="1"/>
  <c r="L197" i="1"/>
  <c r="J208" i="1"/>
  <c r="L208" i="1"/>
  <c r="J226" i="1"/>
  <c r="L226" i="1"/>
  <c r="J232" i="1"/>
  <c r="L232" i="1"/>
  <c r="J269" i="1"/>
  <c r="L269" i="1"/>
  <c r="J316" i="1"/>
  <c r="L316" i="1"/>
  <c r="J317" i="1"/>
  <c r="L317" i="1"/>
  <c r="J18" i="1"/>
  <c r="L18" i="1"/>
  <c r="J17" i="1"/>
  <c r="L17" i="1"/>
  <c r="J230" i="1"/>
  <c r="L230" i="1"/>
  <c r="J53" i="1"/>
  <c r="L53" i="1"/>
  <c r="J252" i="1"/>
  <c r="L252" i="1"/>
  <c r="J250" i="1"/>
  <c r="L250" i="1"/>
  <c r="J251" i="1"/>
  <c r="L251" i="1"/>
  <c r="J265" i="1"/>
  <c r="L265" i="1"/>
  <c r="J16" i="1"/>
  <c r="L16" i="1"/>
  <c r="J473" i="1"/>
  <c r="L473" i="1"/>
  <c r="J19" i="1"/>
  <c r="L19" i="1"/>
  <c r="J22" i="1"/>
  <c r="L22" i="1"/>
  <c r="J29" i="1"/>
  <c r="L29" i="1"/>
  <c r="J79" i="1"/>
  <c r="L79" i="1"/>
  <c r="J80" i="1"/>
  <c r="L80" i="1"/>
  <c r="J82" i="1"/>
  <c r="L82" i="1"/>
  <c r="B81" i="1"/>
  <c r="M81" i="1"/>
  <c r="J81" i="1"/>
  <c r="L81" i="1"/>
  <c r="B369" i="1"/>
  <c r="M369" i="1"/>
  <c r="J369" i="1"/>
  <c r="L369" i="1"/>
  <c r="J93" i="1"/>
  <c r="L93" i="1"/>
  <c r="B298" i="1"/>
  <c r="M298" i="1" s="1"/>
  <c r="J298" i="1"/>
  <c r="L298" i="1"/>
  <c r="B182" i="1"/>
  <c r="M182" i="1" s="1"/>
  <c r="L182" i="1"/>
  <c r="B357" i="1"/>
  <c r="M357" i="1" s="1"/>
  <c r="J357" i="1"/>
  <c r="L357" i="1"/>
  <c r="B370" i="1"/>
  <c r="M370" i="1" s="1"/>
  <c r="J370" i="1"/>
  <c r="L370" i="1"/>
  <c r="B183" i="1"/>
  <c r="M183" i="1" s="1"/>
  <c r="J183" i="1"/>
  <c r="L183" i="1"/>
  <c r="B184" i="1"/>
  <c r="M184" i="1" s="1"/>
  <c r="J184" i="1"/>
  <c r="L184" i="1"/>
  <c r="B185" i="1"/>
  <c r="M185" i="1" s="1"/>
  <c r="L185" i="1"/>
  <c r="B186" i="1"/>
  <c r="M186" i="1"/>
  <c r="L186" i="1"/>
  <c r="B243" i="1"/>
  <c r="M243" i="1"/>
  <c r="L243" i="1"/>
  <c r="B324" i="1"/>
  <c r="M324" i="1" s="1"/>
  <c r="L324" i="1"/>
  <c r="B188" i="1"/>
  <c r="M188" i="1" s="1"/>
  <c r="L188" i="1"/>
  <c r="B338" i="1"/>
  <c r="M338" i="1"/>
  <c r="L338" i="1"/>
  <c r="B304" i="1"/>
  <c r="M304" i="1"/>
  <c r="L304" i="1"/>
  <c r="B306" i="1"/>
  <c r="M306" i="1" s="1"/>
  <c r="L306" i="1"/>
  <c r="B216" i="1"/>
  <c r="M216" i="1" s="1"/>
  <c r="L216" i="1"/>
  <c r="B218" i="1"/>
  <c r="M218" i="1"/>
  <c r="L218" i="1"/>
  <c r="B237" i="1"/>
  <c r="M237" i="1"/>
  <c r="L237" i="1"/>
  <c r="B221" i="1"/>
  <c r="M221" i="1" s="1"/>
  <c r="L221" i="1"/>
  <c r="B308" i="1"/>
  <c r="M308" i="1" s="1"/>
  <c r="L308" i="1"/>
  <c r="B320" i="1"/>
  <c r="M320" i="1"/>
  <c r="L320" i="1"/>
  <c r="B322" i="1"/>
  <c r="M322" i="1"/>
  <c r="L322" i="1"/>
  <c r="B286" i="1"/>
  <c r="M286" i="1" s="1"/>
  <c r="L286" i="1"/>
  <c r="B302" i="1"/>
  <c r="M302" i="1" s="1"/>
  <c r="L302" i="1"/>
  <c r="B244" i="1"/>
  <c r="M244" i="1"/>
  <c r="L244" i="1"/>
  <c r="B407" i="1"/>
  <c r="M407" i="1"/>
  <c r="L407" i="1"/>
  <c r="B408" i="1"/>
  <c r="M408" i="1" s="1"/>
  <c r="L408" i="1"/>
  <c r="B428" i="1"/>
  <c r="M428" i="1" s="1"/>
  <c r="L428" i="1"/>
  <c r="B429" i="1"/>
  <c r="M429" i="1"/>
  <c r="L429" i="1"/>
  <c r="B448" i="1"/>
  <c r="M448" i="1"/>
  <c r="L448" i="1"/>
  <c r="B449" i="1"/>
  <c r="M449" i="1" s="1"/>
  <c r="L449" i="1"/>
  <c r="B450" i="1"/>
  <c r="M450" i="1" s="1"/>
  <c r="L450" i="1"/>
  <c r="B451" i="1"/>
  <c r="M451" i="1"/>
  <c r="L451" i="1"/>
  <c r="B452" i="1"/>
  <c r="M452" i="1"/>
  <c r="L452" i="1"/>
  <c r="B453" i="1"/>
  <c r="M453" i="1" s="1"/>
  <c r="L453" i="1"/>
  <c r="B454" i="1"/>
  <c r="M454" i="1" s="1"/>
  <c r="L454" i="1"/>
  <c r="B458" i="1"/>
  <c r="M458" i="1"/>
  <c r="L458" i="1"/>
  <c r="B469" i="1"/>
  <c r="M469" i="1"/>
  <c r="L469" i="1"/>
  <c r="B470" i="1"/>
  <c r="M470" i="1" s="1"/>
  <c r="L470" i="1"/>
  <c r="B476" i="1"/>
  <c r="M476" i="1" s="1"/>
  <c r="L476" i="1"/>
  <c r="B477" i="1"/>
  <c r="M477" i="1"/>
  <c r="L477" i="1"/>
  <c r="B481" i="1"/>
  <c r="M481" i="1"/>
  <c r="L481" i="1"/>
  <c r="B482" i="1"/>
  <c r="M482" i="1" s="1"/>
  <c r="L482" i="1"/>
  <c r="B483" i="1"/>
  <c r="M483" i="1" s="1"/>
  <c r="L483" i="1"/>
  <c r="B484" i="1"/>
  <c r="M484" i="1"/>
  <c r="L484" i="1"/>
  <c r="B485" i="1"/>
  <c r="M485" i="1"/>
  <c r="L485" i="1"/>
  <c r="B486" i="1"/>
  <c r="M486" i="1" s="1"/>
  <c r="L486" i="1"/>
  <c r="B487" i="1"/>
  <c r="M487" i="1" s="1"/>
  <c r="L487" i="1"/>
  <c r="B488" i="1"/>
  <c r="M488" i="1"/>
  <c r="L488" i="1"/>
  <c r="B489" i="1"/>
  <c r="M489" i="1"/>
  <c r="L489" i="1"/>
  <c r="B490" i="1"/>
  <c r="M490" i="1" s="1"/>
  <c r="L490" i="1"/>
  <c r="B239" i="1"/>
  <c r="M239" i="1" s="1"/>
  <c r="L239" i="1"/>
  <c r="B432" i="1"/>
  <c r="M432" i="1"/>
  <c r="L432" i="1"/>
  <c r="B491" i="1"/>
  <c r="M491" i="1"/>
  <c r="L491" i="1"/>
  <c r="B78" i="1"/>
  <c r="M78" i="1" s="1"/>
  <c r="L78" i="1"/>
  <c r="B190" i="1"/>
  <c r="M190" i="1" s="1"/>
  <c r="L190" i="1"/>
  <c r="B15" i="1"/>
  <c r="M15" i="1"/>
  <c r="L15" i="1"/>
  <c r="B254" i="1"/>
  <c r="M254" i="1"/>
  <c r="L254" i="1"/>
  <c r="B253" i="1"/>
  <c r="M253" i="1" s="1"/>
  <c r="L253" i="1"/>
  <c r="B27" i="1"/>
  <c r="M27" i="1" s="1"/>
  <c r="L27" i="1"/>
  <c r="B118" i="1"/>
  <c r="M118" i="1"/>
  <c r="L118" i="1"/>
  <c r="B455" i="1"/>
  <c r="M455" i="1"/>
  <c r="L455" i="1"/>
  <c r="B42" i="1"/>
  <c r="M42" i="1" s="1"/>
  <c r="L42" i="1"/>
  <c r="B418" i="1"/>
  <c r="M418" i="1" s="1"/>
  <c r="L418" i="1"/>
  <c r="B32" i="1"/>
  <c r="M32" i="1"/>
  <c r="L32" i="1"/>
  <c r="B441" i="1"/>
  <c r="M441" i="1"/>
  <c r="L441" i="1"/>
  <c r="B390" i="1"/>
  <c r="M390" i="1" s="1"/>
  <c r="L390" i="1"/>
  <c r="B49" i="1"/>
  <c r="M49" i="1" s="1"/>
  <c r="L49" i="1"/>
  <c r="B132" i="1"/>
  <c r="M132" i="1"/>
  <c r="L132" i="1"/>
  <c r="N132" i="1"/>
  <c r="B131" i="1"/>
  <c r="M131" i="1"/>
  <c r="L131" i="1"/>
  <c r="B96" i="1"/>
  <c r="M96" i="1"/>
  <c r="L96" i="1"/>
  <c r="B229" i="1"/>
  <c r="M229" i="1" s="1"/>
  <c r="L229" i="1"/>
  <c r="B415" i="1"/>
  <c r="M415" i="1" s="1"/>
  <c r="L415" i="1"/>
  <c r="B391" i="1"/>
  <c r="M391" i="1"/>
  <c r="L391" i="1"/>
  <c r="B393" i="1"/>
  <c r="M393" i="1"/>
  <c r="L393" i="1"/>
  <c r="B404" i="1"/>
  <c r="M404" i="1" s="1"/>
  <c r="L404" i="1"/>
  <c r="B396" i="1"/>
  <c r="M396" i="1" s="1"/>
  <c r="L396" i="1"/>
  <c r="B388" i="1"/>
  <c r="M388" i="1"/>
  <c r="L388" i="1"/>
  <c r="B91" i="1"/>
  <c r="M91" i="1"/>
  <c r="L91" i="1"/>
  <c r="B205" i="1"/>
  <c r="M205" i="1" s="1"/>
  <c r="L205" i="1"/>
  <c r="B225" i="1"/>
  <c r="M225" i="1" s="1"/>
  <c r="L225" i="1"/>
  <c r="B191" i="1"/>
  <c r="M191" i="1"/>
  <c r="L191" i="1"/>
  <c r="B351" i="1"/>
  <c r="M351" i="1"/>
  <c r="L351" i="1"/>
  <c r="B92" i="1"/>
  <c r="M92" i="1" s="1"/>
  <c r="L92" i="1"/>
  <c r="B234" i="1"/>
  <c r="M234" i="1" s="1"/>
  <c r="L234" i="1"/>
  <c r="B389" i="1"/>
  <c r="M389" i="1"/>
  <c r="L389" i="1"/>
  <c r="B206" i="1"/>
  <c r="M206" i="1"/>
  <c r="L206" i="1"/>
  <c r="B280" i="1"/>
  <c r="M280" i="1" s="1"/>
  <c r="L280" i="1"/>
  <c r="B207" i="1"/>
  <c r="M207" i="1" s="1"/>
  <c r="L207" i="1"/>
  <c r="B233" i="1"/>
  <c r="M233" i="1"/>
  <c r="L233" i="1"/>
  <c r="B5" i="1"/>
  <c r="M5" i="1"/>
  <c r="L5" i="1"/>
  <c r="B102" i="1"/>
  <c r="M102" i="1" s="1"/>
  <c r="L102" i="1"/>
  <c r="B103" i="1"/>
  <c r="M103" i="1" s="1"/>
  <c r="L103" i="1"/>
  <c r="B174" i="1"/>
  <c r="M174" i="1"/>
  <c r="L174" i="1"/>
  <c r="B156" i="1"/>
  <c r="M156" i="1"/>
  <c r="L156" i="1"/>
  <c r="B194" i="1"/>
  <c r="M194" i="1" s="1"/>
  <c r="L194" i="1"/>
  <c r="B262" i="1"/>
  <c r="M262" i="1" s="1"/>
  <c r="L262" i="1"/>
  <c r="B295" i="1"/>
  <c r="M295" i="1"/>
  <c r="L295" i="1"/>
  <c r="B291" i="1"/>
  <c r="M291" i="1"/>
  <c r="L291" i="1"/>
  <c r="B287" i="1"/>
  <c r="M287" i="1" s="1"/>
  <c r="L287" i="1"/>
  <c r="B293" i="1"/>
  <c r="M293" i="1" s="1"/>
  <c r="L293" i="1"/>
  <c r="B288" i="1"/>
  <c r="M288" i="1"/>
  <c r="L288" i="1"/>
  <c r="B292" i="1"/>
  <c r="M292" i="1"/>
  <c r="L292" i="1"/>
  <c r="B289" i="1"/>
  <c r="M289" i="1" s="1"/>
  <c r="L289" i="1"/>
  <c r="B290" i="1"/>
  <c r="M290" i="1" s="1"/>
  <c r="L290" i="1"/>
  <c r="B294" i="1"/>
  <c r="M294" i="1"/>
  <c r="L294" i="1"/>
  <c r="B300" i="1"/>
  <c r="M300" i="1"/>
  <c r="L300" i="1"/>
  <c r="B346" i="1"/>
  <c r="M346" i="1" s="1"/>
  <c r="L346" i="1"/>
  <c r="B398" i="1"/>
  <c r="M398" i="1" s="1"/>
  <c r="L398" i="1"/>
  <c r="B399" i="1"/>
  <c r="M399" i="1"/>
  <c r="L399" i="1"/>
  <c r="B426" i="1"/>
  <c r="M426" i="1"/>
  <c r="L426" i="1"/>
  <c r="B409" i="1"/>
  <c r="M409" i="1" s="1"/>
  <c r="L409" i="1"/>
  <c r="B425" i="1"/>
  <c r="M425" i="1" s="1"/>
  <c r="L425" i="1"/>
  <c r="B416" i="1"/>
  <c r="M416" i="1"/>
  <c r="L416" i="1"/>
  <c r="B417" i="1"/>
  <c r="M417" i="1"/>
  <c r="L417" i="1"/>
  <c r="B460" i="1"/>
  <c r="M460" i="1" s="1"/>
  <c r="L460" i="1"/>
  <c r="B77" i="1"/>
  <c r="M77" i="1" s="1"/>
  <c r="L77" i="1"/>
  <c r="B73" i="1"/>
  <c r="M73" i="1"/>
  <c r="L73" i="1"/>
  <c r="N73" i="1"/>
  <c r="B74" i="1"/>
  <c r="M74" i="1"/>
  <c r="L74" i="1"/>
  <c r="B76" i="1"/>
  <c r="M76" i="1"/>
  <c r="L76" i="1"/>
  <c r="N76" i="1"/>
  <c r="B75" i="1"/>
  <c r="M75" i="1"/>
  <c r="L75" i="1"/>
  <c r="B72" i="1"/>
  <c r="M72" i="1" s="1"/>
  <c r="L72" i="1"/>
  <c r="N72" i="1"/>
  <c r="B158" i="1"/>
  <c r="M158" i="1" s="1"/>
  <c r="L158" i="1"/>
  <c r="B162" i="1"/>
  <c r="M162" i="1" s="1"/>
  <c r="L162" i="1"/>
  <c r="N162" i="1"/>
  <c r="B164" i="1"/>
  <c r="M164" i="1" s="1"/>
  <c r="L164" i="1"/>
  <c r="B160" i="1"/>
  <c r="M160" i="1"/>
  <c r="L160" i="1"/>
  <c r="N160" i="1"/>
  <c r="B168" i="1"/>
  <c r="M168" i="1"/>
  <c r="L168" i="1"/>
  <c r="B159" i="1"/>
  <c r="M159" i="1"/>
  <c r="L159" i="1"/>
  <c r="N159" i="1"/>
  <c r="B166" i="1"/>
  <c r="M166" i="1"/>
  <c r="L166" i="1"/>
  <c r="B169" i="1"/>
  <c r="M169" i="1" s="1"/>
  <c r="L169" i="1"/>
  <c r="B161" i="1"/>
  <c r="M161" i="1" s="1"/>
  <c r="L161" i="1"/>
  <c r="B167" i="1"/>
  <c r="M167" i="1"/>
  <c r="L167" i="1"/>
  <c r="N167" i="1"/>
  <c r="B163" i="1"/>
  <c r="M163" i="1"/>
  <c r="L163" i="1"/>
  <c r="B165" i="1"/>
  <c r="M165" i="1"/>
  <c r="L165" i="1"/>
  <c r="N165" i="1"/>
  <c r="B179" i="1"/>
  <c r="M179" i="1"/>
  <c r="L179" i="1"/>
  <c r="B223" i="1"/>
  <c r="M223" i="1" s="1"/>
  <c r="L223" i="1"/>
  <c r="N223" i="1"/>
  <c r="B224" i="1"/>
  <c r="M224" i="1" s="1"/>
  <c r="L224" i="1"/>
  <c r="B267" i="1"/>
  <c r="M267" i="1" s="1"/>
  <c r="L267" i="1"/>
  <c r="N267" i="1"/>
  <c r="B266" i="1"/>
  <c r="M266" i="1" s="1"/>
  <c r="L266" i="1"/>
  <c r="B279" i="1"/>
  <c r="M279" i="1"/>
  <c r="L279" i="1"/>
  <c r="N279" i="1"/>
  <c r="B311" i="1"/>
  <c r="M311" i="1"/>
  <c r="L311" i="1"/>
  <c r="B334" i="1"/>
  <c r="M334" i="1"/>
  <c r="L334" i="1"/>
  <c r="N334" i="1"/>
  <c r="B330" i="1"/>
  <c r="M330" i="1"/>
  <c r="L330" i="1"/>
  <c r="B326" i="1"/>
  <c r="M326" i="1" s="1"/>
  <c r="L326" i="1"/>
  <c r="N326" i="1"/>
  <c r="B332" i="1"/>
  <c r="M332" i="1" s="1"/>
  <c r="L332" i="1"/>
  <c r="B327" i="1"/>
  <c r="M327" i="1" s="1"/>
  <c r="L327" i="1"/>
  <c r="N327" i="1"/>
  <c r="B331" i="1"/>
  <c r="M331" i="1" s="1"/>
  <c r="L331" i="1"/>
  <c r="B328" i="1"/>
  <c r="M328" i="1"/>
  <c r="L328" i="1"/>
  <c r="N328" i="1"/>
  <c r="B329" i="1"/>
  <c r="M329" i="1"/>
  <c r="L329" i="1"/>
  <c r="B333" i="1"/>
  <c r="M333" i="1"/>
  <c r="L333" i="1"/>
  <c r="B339" i="1"/>
  <c r="M339" i="1" s="1"/>
  <c r="L339" i="1"/>
  <c r="B367" i="1"/>
  <c r="M367" i="1" s="1"/>
  <c r="L367" i="1"/>
  <c r="N367" i="1"/>
  <c r="B402" i="1"/>
  <c r="M402" i="1" s="1"/>
  <c r="L402" i="1"/>
  <c r="B403" i="1"/>
  <c r="M403" i="1"/>
  <c r="L403" i="1"/>
  <c r="B414" i="1"/>
  <c r="M414" i="1"/>
  <c r="L414" i="1"/>
  <c r="B410" i="1"/>
  <c r="M410" i="1" s="1"/>
  <c r="L410" i="1"/>
  <c r="N410" i="1"/>
  <c r="B413" i="1"/>
  <c r="M413" i="1" s="1"/>
  <c r="L413" i="1"/>
  <c r="B411" i="1"/>
  <c r="M411" i="1" s="1"/>
  <c r="L411" i="1"/>
  <c r="B412" i="1"/>
  <c r="M412" i="1"/>
  <c r="L412" i="1"/>
  <c r="B437" i="1"/>
  <c r="M437" i="1"/>
  <c r="L437" i="1"/>
  <c r="B471" i="1"/>
  <c r="M471" i="1" s="1"/>
  <c r="L471" i="1"/>
  <c r="B365" i="1"/>
  <c r="M365" i="1" s="1"/>
  <c r="L365" i="1"/>
  <c r="B463" i="1"/>
  <c r="M463" i="1"/>
  <c r="L463" i="1"/>
  <c r="B203" i="1"/>
  <c r="M203" i="1"/>
  <c r="L203" i="1"/>
  <c r="N203" i="1"/>
  <c r="B492" i="1"/>
  <c r="M492" i="1" s="1"/>
  <c r="L492" i="1"/>
  <c r="B493" i="1"/>
  <c r="M493" i="1"/>
  <c r="L493" i="1"/>
  <c r="N493" i="1"/>
  <c r="B494" i="1"/>
  <c r="M494" i="1"/>
  <c r="L494" i="1"/>
  <c r="B495" i="1"/>
  <c r="M495" i="1"/>
  <c r="L495" i="1"/>
  <c r="N495" i="1"/>
  <c r="B496" i="1"/>
  <c r="M496" i="1" s="1"/>
  <c r="L496" i="1"/>
  <c r="N496" i="1"/>
  <c r="B497" i="1"/>
  <c r="M497" i="1" s="1"/>
  <c r="L497" i="1"/>
  <c r="N497" i="1"/>
  <c r="B498" i="1"/>
  <c r="M498" i="1" s="1"/>
  <c r="L498" i="1"/>
  <c r="N498" i="1"/>
  <c r="B499" i="1"/>
  <c r="M499" i="1" s="1"/>
  <c r="L499" i="1"/>
  <c r="N499" i="1"/>
  <c r="B500" i="1"/>
  <c r="M500" i="1" s="1"/>
  <c r="L500" i="1"/>
  <c r="N500" i="1"/>
  <c r="B501" i="1"/>
  <c r="M501" i="1" s="1"/>
  <c r="L501" i="1"/>
  <c r="N501" i="1"/>
  <c r="B502" i="1"/>
  <c r="M502" i="1" s="1"/>
  <c r="L502" i="1"/>
  <c r="N502" i="1"/>
  <c r="B503" i="1"/>
  <c r="M503" i="1" s="1"/>
  <c r="L503" i="1"/>
  <c r="N503" i="1"/>
  <c r="B504" i="1"/>
  <c r="M504" i="1" s="1"/>
  <c r="L504" i="1"/>
  <c r="N504" i="1"/>
  <c r="B505" i="1"/>
  <c r="M505" i="1" s="1"/>
  <c r="L505" i="1"/>
  <c r="N505" i="1"/>
  <c r="B506" i="1"/>
  <c r="M506" i="1" s="1"/>
  <c r="L506" i="1"/>
  <c r="N506" i="1"/>
  <c r="B507" i="1"/>
  <c r="M507" i="1" s="1"/>
  <c r="L507" i="1"/>
  <c r="N507" i="1"/>
  <c r="B508" i="1"/>
  <c r="M508" i="1" s="1"/>
  <c r="L508" i="1"/>
  <c r="N508" i="1"/>
  <c r="B509" i="1"/>
  <c r="M509" i="1" s="1"/>
  <c r="L509" i="1"/>
  <c r="N509" i="1"/>
  <c r="B510" i="1"/>
  <c r="M510" i="1" s="1"/>
  <c r="L510" i="1"/>
  <c r="N510" i="1"/>
  <c r="B511" i="1"/>
  <c r="M511" i="1" s="1"/>
  <c r="L511" i="1"/>
  <c r="N511" i="1"/>
  <c r="B512" i="1"/>
  <c r="M512" i="1" s="1"/>
  <c r="L512" i="1"/>
  <c r="N512" i="1"/>
  <c r="B513" i="1"/>
  <c r="M513" i="1" s="1"/>
  <c r="L513" i="1"/>
  <c r="N513" i="1"/>
  <c r="B514" i="1"/>
  <c r="M514" i="1" s="1"/>
  <c r="L514" i="1"/>
  <c r="N514" i="1"/>
  <c r="B515" i="1"/>
  <c r="M515" i="1" s="1"/>
  <c r="L515" i="1"/>
  <c r="N515" i="1"/>
  <c r="B516" i="1"/>
  <c r="M516" i="1" s="1"/>
  <c r="L516" i="1"/>
  <c r="N516" i="1"/>
  <c r="B517" i="1"/>
  <c r="M517" i="1" s="1"/>
  <c r="L517" i="1"/>
  <c r="N517" i="1"/>
  <c r="B518" i="1"/>
  <c r="M518" i="1" s="1"/>
  <c r="L518" i="1"/>
  <c r="N518" i="1"/>
  <c r="B519" i="1"/>
  <c r="M519" i="1" s="1"/>
  <c r="L519" i="1"/>
  <c r="N519" i="1"/>
  <c r="B520" i="1"/>
  <c r="M520" i="1" s="1"/>
  <c r="L520" i="1"/>
  <c r="N520" i="1"/>
  <c r="B521" i="1"/>
  <c r="M521" i="1" s="1"/>
  <c r="L521" i="1"/>
  <c r="N521" i="1"/>
  <c r="B522" i="1"/>
  <c r="M522" i="1" s="1"/>
  <c r="L522" i="1"/>
  <c r="N522" i="1"/>
  <c r="B523" i="1"/>
  <c r="M523" i="1" s="1"/>
  <c r="L523" i="1"/>
  <c r="N523" i="1"/>
  <c r="B524" i="1"/>
  <c r="M524" i="1" s="1"/>
  <c r="L524" i="1"/>
  <c r="N524" i="1"/>
  <c r="B525" i="1"/>
  <c r="M525" i="1" s="1"/>
  <c r="L525" i="1"/>
  <c r="N525" i="1"/>
  <c r="B526" i="1"/>
  <c r="M526" i="1" s="1"/>
  <c r="L526" i="1"/>
  <c r="N526" i="1"/>
  <c r="B527" i="1"/>
  <c r="M527" i="1" s="1"/>
  <c r="L527" i="1"/>
  <c r="N527" i="1"/>
  <c r="B528" i="1"/>
  <c r="M528" i="1" s="1"/>
  <c r="L528" i="1"/>
  <c r="N528" i="1"/>
  <c r="B529" i="1"/>
  <c r="M529" i="1" s="1"/>
  <c r="L529" i="1"/>
  <c r="N529" i="1"/>
  <c r="B530" i="1"/>
  <c r="M530" i="1" s="1"/>
  <c r="L530" i="1"/>
  <c r="N530" i="1"/>
  <c r="B531" i="1"/>
  <c r="M531" i="1" s="1"/>
  <c r="L531" i="1"/>
  <c r="N531" i="1"/>
  <c r="B532" i="1"/>
  <c r="M532" i="1" s="1"/>
  <c r="L532" i="1"/>
  <c r="N532" i="1"/>
  <c r="B533" i="1"/>
  <c r="M533" i="1" s="1"/>
  <c r="L533" i="1"/>
  <c r="N533" i="1"/>
  <c r="B534" i="1"/>
  <c r="M534" i="1" s="1"/>
  <c r="L534" i="1"/>
  <c r="N534" i="1"/>
  <c r="B535" i="1"/>
  <c r="M535" i="1" s="1"/>
  <c r="L535" i="1"/>
  <c r="N535" i="1"/>
  <c r="B536" i="1"/>
  <c r="M536" i="1" s="1"/>
  <c r="L536" i="1"/>
  <c r="N536" i="1"/>
  <c r="B537" i="1"/>
  <c r="M537" i="1" s="1"/>
  <c r="L537" i="1"/>
  <c r="N537" i="1"/>
  <c r="B538" i="1"/>
  <c r="M538" i="1" s="1"/>
  <c r="L538" i="1"/>
  <c r="N538" i="1"/>
  <c r="B539" i="1"/>
  <c r="M539" i="1" s="1"/>
  <c r="L539" i="1"/>
  <c r="N539" i="1"/>
  <c r="B540" i="1"/>
  <c r="M540" i="1" s="1"/>
  <c r="L540" i="1"/>
  <c r="N540" i="1"/>
  <c r="B541" i="1"/>
  <c r="M541" i="1" s="1"/>
  <c r="L541" i="1"/>
  <c r="N541" i="1"/>
  <c r="B542" i="1"/>
  <c r="M542" i="1" s="1"/>
  <c r="L542" i="1"/>
  <c r="N542" i="1"/>
  <c r="B543" i="1"/>
  <c r="M543" i="1" s="1"/>
  <c r="L543" i="1"/>
  <c r="N543" i="1"/>
  <c r="B544" i="1"/>
  <c r="M544" i="1" s="1"/>
  <c r="L544" i="1"/>
  <c r="N544" i="1"/>
  <c r="B545" i="1"/>
  <c r="M545" i="1" s="1"/>
  <c r="L545" i="1"/>
  <c r="N545" i="1"/>
  <c r="B546" i="1"/>
  <c r="M546" i="1" s="1"/>
  <c r="L546" i="1"/>
  <c r="N546" i="1"/>
  <c r="B547" i="1"/>
  <c r="M547" i="1" s="1"/>
  <c r="L547" i="1"/>
  <c r="N547" i="1"/>
  <c r="B548" i="1"/>
  <c r="M548" i="1" s="1"/>
  <c r="L548" i="1"/>
  <c r="N548" i="1"/>
  <c r="B549" i="1"/>
  <c r="M549" i="1" s="1"/>
  <c r="L549" i="1"/>
  <c r="N549" i="1"/>
  <c r="B550" i="1"/>
  <c r="M550" i="1" s="1"/>
  <c r="L550" i="1"/>
  <c r="N550" i="1"/>
  <c r="B551" i="1"/>
  <c r="M551" i="1" s="1"/>
  <c r="L551" i="1"/>
  <c r="N551" i="1"/>
  <c r="B552" i="1"/>
  <c r="M552" i="1" s="1"/>
  <c r="L552" i="1"/>
  <c r="N552" i="1"/>
  <c r="B553" i="1"/>
  <c r="M553" i="1" s="1"/>
  <c r="L553" i="1"/>
  <c r="N553" i="1"/>
  <c r="B554" i="1"/>
  <c r="M554" i="1" s="1"/>
  <c r="L554" i="1"/>
  <c r="N554" i="1"/>
  <c r="B555" i="1"/>
  <c r="M555" i="1" s="1"/>
  <c r="L555" i="1"/>
  <c r="N555" i="1"/>
  <c r="B556" i="1"/>
  <c r="M556" i="1" s="1"/>
  <c r="L556" i="1"/>
  <c r="N556" i="1"/>
  <c r="B557" i="1"/>
  <c r="M557" i="1" s="1"/>
  <c r="L557" i="1"/>
  <c r="N557" i="1"/>
  <c r="B558" i="1"/>
  <c r="M558" i="1" s="1"/>
  <c r="L558" i="1"/>
  <c r="N558" i="1"/>
  <c r="B559" i="1"/>
  <c r="M559" i="1" s="1"/>
  <c r="L559" i="1"/>
  <c r="N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N568" i="1"/>
  <c r="B569" i="1"/>
  <c r="M569" i="1" s="1"/>
  <c r="L569" i="1"/>
  <c r="N569" i="1"/>
  <c r="B570" i="1"/>
  <c r="M570" i="1" s="1"/>
  <c r="L570" i="1"/>
  <c r="N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N580" i="1"/>
  <c r="B581" i="1"/>
  <c r="M581" i="1" s="1"/>
  <c r="L581" i="1"/>
  <c r="N581" i="1"/>
  <c r="B582" i="1"/>
  <c r="M582" i="1" s="1"/>
  <c r="L582" i="1"/>
  <c r="N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I3" i="9"/>
  <c r="C4" i="9"/>
  <c r="C5" i="9"/>
  <c r="C6" i="9"/>
  <c r="A1" i="11" s="1"/>
  <c r="B1" i="4"/>
  <c r="I22" i="9" s="1"/>
  <c r="B3" i="6"/>
  <c r="B4" i="6"/>
  <c r="B5" i="6"/>
  <c r="H2" i="7"/>
  <c r="H3" i="7"/>
  <c r="N86" i="1"/>
  <c r="I20" i="9" l="1"/>
  <c r="A1" i="10"/>
  <c r="I24" i="9"/>
  <c r="C12" i="9"/>
  <c r="C12" i="6" s="1"/>
  <c r="I29" i="9"/>
  <c r="I17" i="9"/>
  <c r="B3" i="4"/>
  <c r="C93" i="4" s="1"/>
  <c r="C11" i="9"/>
  <c r="C11" i="6" s="1"/>
  <c r="C13" i="9"/>
  <c r="C13" i="6" s="1"/>
  <c r="I19" i="9"/>
  <c r="I34" i="9"/>
  <c r="B2" i="4"/>
  <c r="I18" i="9"/>
  <c r="I28" i="9"/>
  <c r="I25" i="9"/>
  <c r="I30" i="9"/>
  <c r="I21" i="9"/>
  <c r="I27" i="9"/>
  <c r="I33" i="9"/>
  <c r="L38" i="9"/>
  <c r="L43" i="9" s="1"/>
  <c r="L46" i="9" s="1"/>
  <c r="I23" i="9"/>
  <c r="I31" i="9"/>
  <c r="C14" i="9"/>
  <c r="C14" i="6" s="1"/>
  <c r="C10" i="9"/>
  <c r="C10" i="6" s="1"/>
  <c r="C18" i="10"/>
  <c r="C19" i="11"/>
  <c r="I26" i="9"/>
  <c r="I32" i="9"/>
  <c r="L39" i="9"/>
  <c r="H88" i="4" l="1"/>
  <c r="F66" i="4"/>
  <c r="K118" i="9" s="1"/>
  <c r="D11" i="4"/>
  <c r="A63" i="9" s="1"/>
  <c r="J37" i="4"/>
  <c r="H82" i="4"/>
  <c r="H21" i="4"/>
  <c r="B73" i="9" s="1"/>
  <c r="J15" i="4"/>
  <c r="C92" i="4"/>
  <c r="I92" i="4"/>
  <c r="A49" i="4"/>
  <c r="K49" i="4" s="1"/>
  <c r="D65" i="4"/>
  <c r="A117" i="9" s="1"/>
  <c r="H10" i="4"/>
  <c r="B62" i="9" s="1"/>
  <c r="H7" i="4"/>
  <c r="B59" i="9" s="1"/>
  <c r="I88" i="4"/>
  <c r="A52" i="4"/>
  <c r="K52" i="4" s="1"/>
  <c r="C58" i="4"/>
  <c r="H28" i="4"/>
  <c r="B80" i="9" s="1"/>
  <c r="F6" i="4"/>
  <c r="K58" i="9" s="1"/>
  <c r="F13" i="4"/>
  <c r="K65" i="9" s="1"/>
  <c r="A41" i="4"/>
  <c r="K41" i="4" s="1"/>
  <c r="C36" i="4"/>
  <c r="F25" i="4"/>
  <c r="K77" i="9" s="1"/>
  <c r="F2" i="4"/>
  <c r="K54" i="9" s="1"/>
  <c r="A16" i="4"/>
  <c r="M17" i="4" s="1"/>
  <c r="D5" i="4"/>
  <c r="A57" i="9" s="1"/>
  <c r="H83" i="4"/>
  <c r="A63" i="4"/>
  <c r="K63" i="4" s="1"/>
  <c r="H46" i="4"/>
  <c r="B98" i="9" s="1"/>
  <c r="H8" i="4"/>
  <c r="B60" i="9" s="1"/>
  <c r="D10" i="4"/>
  <c r="A62" i="9" s="1"/>
  <c r="L62" i="9" s="1"/>
  <c r="F71" i="4"/>
  <c r="K123" i="9" s="1"/>
  <c r="A87" i="4"/>
  <c r="K87" i="4" s="1"/>
  <c r="D7" i="4"/>
  <c r="A59" i="9" s="1"/>
  <c r="H9" i="4"/>
  <c r="B61" i="9" s="1"/>
  <c r="A10" i="4"/>
  <c r="I10" i="4" s="1"/>
  <c r="D1" i="4"/>
  <c r="A53" i="9" s="1"/>
  <c r="D9" i="4"/>
  <c r="A61" i="9" s="1"/>
  <c r="A1" i="4"/>
  <c r="C3" i="4"/>
  <c r="A3" i="4"/>
  <c r="K3" i="4" s="1"/>
  <c r="J3" i="4" s="1"/>
  <c r="L41" i="9"/>
  <c r="C15" i="6"/>
  <c r="A9" i="4"/>
  <c r="I9" i="4" s="1"/>
  <c r="D2" i="4"/>
  <c r="A54" i="9" s="1"/>
  <c r="I89" i="4"/>
  <c r="C42" i="4"/>
  <c r="D44" i="4"/>
  <c r="A96" i="9" s="1"/>
  <c r="D96" i="9" s="1"/>
  <c r="A73" i="4"/>
  <c r="K73" i="4" s="1"/>
  <c r="C6" i="4"/>
  <c r="H57" i="4"/>
  <c r="B109" i="9" s="1"/>
  <c r="F41" i="4"/>
  <c r="K93" i="9" s="1"/>
  <c r="C57" i="4"/>
  <c r="H44" i="4"/>
  <c r="B96" i="9" s="1"/>
  <c r="I34" i="4"/>
  <c r="D76" i="4"/>
  <c r="A128" i="9" s="1"/>
  <c r="E128" i="9" s="1"/>
  <c r="D15" i="4"/>
  <c r="A67" i="9" s="1"/>
  <c r="C67" i="9" s="1"/>
  <c r="F87" i="4"/>
  <c r="F10" i="4"/>
  <c r="K62" i="9" s="1"/>
  <c r="F8" i="4"/>
  <c r="K60" i="9" s="1"/>
  <c r="F7" i="4"/>
  <c r="K59" i="9" s="1"/>
  <c r="H11" i="4"/>
  <c r="B63" i="9" s="1"/>
  <c r="D3" i="4"/>
  <c r="A55" i="9" s="1"/>
  <c r="C55" i="9" s="1"/>
  <c r="A11" i="4"/>
  <c r="K11" i="4" s="1"/>
  <c r="J11" i="4" s="1"/>
  <c r="F63" i="9" s="1"/>
  <c r="K40" i="9"/>
  <c r="K45" i="9"/>
  <c r="C9" i="4"/>
  <c r="F12" i="4"/>
  <c r="K64" i="9" s="1"/>
  <c r="H66" i="4"/>
  <c r="B118" i="9" s="1"/>
  <c r="D79" i="4"/>
  <c r="D21" i="4"/>
  <c r="A73" i="9" s="1"/>
  <c r="F88" i="4"/>
  <c r="I94" i="4"/>
  <c r="D26" i="4"/>
  <c r="A78" i="9" s="1"/>
  <c r="A58" i="4"/>
  <c r="D66" i="4"/>
  <c r="H50" i="4"/>
  <c r="B102" i="9" s="1"/>
  <c r="F30" i="4"/>
  <c r="K82" i="9" s="1"/>
  <c r="D54" i="4"/>
  <c r="A106" i="9" s="1"/>
  <c r="C18" i="4"/>
  <c r="D22" i="4"/>
  <c r="A74" i="9" s="1"/>
  <c r="D88" i="4"/>
  <c r="C40" i="4"/>
  <c r="H55" i="4"/>
  <c r="B107" i="9" s="1"/>
  <c r="A80" i="4"/>
  <c r="F48" i="4"/>
  <c r="K100" i="9" s="1"/>
  <c r="A44" i="4"/>
  <c r="F18" i="4"/>
  <c r="K70" i="9" s="1"/>
  <c r="C39" i="4"/>
  <c r="C76" i="4"/>
  <c r="D93" i="4"/>
  <c r="C54" i="4"/>
  <c r="D36" i="4"/>
  <c r="A88" i="9" s="1"/>
  <c r="C17" i="4"/>
  <c r="A27" i="4"/>
  <c r="K27" i="4" s="1"/>
  <c r="I84" i="4"/>
  <c r="I91" i="4"/>
  <c r="J81" i="4"/>
  <c r="F70" i="4"/>
  <c r="K122" i="9" s="1"/>
  <c r="H23" i="4"/>
  <c r="B75" i="9" s="1"/>
  <c r="C45" i="4"/>
  <c r="H31" i="4"/>
  <c r="B83" i="9" s="1"/>
  <c r="C19" i="4"/>
  <c r="H3" i="4"/>
  <c r="B55" i="9" s="1"/>
  <c r="F63" i="4"/>
  <c r="K115" i="9" s="1"/>
  <c r="D73" i="4"/>
  <c r="A125" i="9" s="1"/>
  <c r="F39" i="4"/>
  <c r="K91" i="9" s="1"/>
  <c r="D53" i="4"/>
  <c r="A105" i="9" s="1"/>
  <c r="I85" i="4"/>
  <c r="C49" i="4"/>
  <c r="H37" i="4"/>
  <c r="B89" i="9" s="1"/>
  <c r="J80" i="4"/>
  <c r="H42" i="4"/>
  <c r="B94" i="9" s="1"/>
  <c r="H64" i="4"/>
  <c r="B116" i="9" s="1"/>
  <c r="C91" i="4"/>
  <c r="F21" i="4"/>
  <c r="K73" i="9" s="1"/>
  <c r="H15" i="4"/>
  <c r="B67" i="9" s="1"/>
  <c r="H94" i="4"/>
  <c r="A53" i="4"/>
  <c r="K53" i="4" s="1"/>
  <c r="H24" i="4"/>
  <c r="B76" i="9" s="1"/>
  <c r="C33" i="4"/>
  <c r="H60" i="4"/>
  <c r="B112" i="9" s="1"/>
  <c r="C30" i="4"/>
  <c r="D64" i="4"/>
  <c r="A116" i="9" s="1"/>
  <c r="A46" i="4"/>
  <c r="F73" i="4"/>
  <c r="K125" i="9" s="1"/>
  <c r="C89" i="4"/>
  <c r="H18" i="4"/>
  <c r="B70" i="9" s="1"/>
  <c r="C15" i="4"/>
  <c r="D37" i="4"/>
  <c r="A89" i="9" s="1"/>
  <c r="A5" i="4"/>
  <c r="D75" i="4"/>
  <c r="A127" i="9" s="1"/>
  <c r="F81" i="4"/>
  <c r="D27" i="4"/>
  <c r="A79" i="9" s="1"/>
  <c r="J63" i="4"/>
  <c r="J29" i="4"/>
  <c r="H20" i="4"/>
  <c r="B72" i="9" s="1"/>
  <c r="D83" i="4"/>
  <c r="J43" i="4"/>
  <c r="A23" i="4"/>
  <c r="K23" i="4" s="1"/>
  <c r="A28" i="4"/>
  <c r="A57" i="4"/>
  <c r="K57" i="4" s="1"/>
  <c r="D78" i="4"/>
  <c r="C21" i="4"/>
  <c r="F86" i="4"/>
  <c r="I31" i="4"/>
  <c r="A83" i="4"/>
  <c r="K83" i="4" s="1"/>
  <c r="C67" i="4"/>
  <c r="H77" i="4"/>
  <c r="H62" i="4"/>
  <c r="B114" i="9" s="1"/>
  <c r="D19" i="4"/>
  <c r="A71" i="9" s="1"/>
  <c r="A66" i="4"/>
  <c r="A8" i="4"/>
  <c r="I8" i="4" s="1"/>
  <c r="I51" i="4"/>
  <c r="I62" i="4"/>
  <c r="J53" i="4"/>
  <c r="D61" i="4"/>
  <c r="A113" i="9" s="1"/>
  <c r="H33" i="4"/>
  <c r="B85" i="9" s="1"/>
  <c r="A79" i="4"/>
  <c r="K79" i="4" s="1"/>
  <c r="C47" i="4"/>
  <c r="D38" i="4"/>
  <c r="A90" i="9" s="1"/>
  <c r="H72" i="4"/>
  <c r="B124" i="9" s="1"/>
  <c r="C85" i="4"/>
  <c r="H69" i="4"/>
  <c r="B121" i="9" s="1"/>
  <c r="D81" i="4"/>
  <c r="J75" i="4"/>
  <c r="F80" i="4"/>
  <c r="I57" i="4"/>
  <c r="A25" i="4"/>
  <c r="K25" i="4" s="1"/>
  <c r="A21" i="4"/>
  <c r="K21" i="4" s="1"/>
  <c r="F83" i="4"/>
  <c r="H51" i="4"/>
  <c r="B103" i="9" s="1"/>
  <c r="D45" i="4"/>
  <c r="A97" i="9" s="1"/>
  <c r="H4" i="4"/>
  <c r="B56" i="9" s="1"/>
  <c r="A13" i="4"/>
  <c r="K13" i="4" s="1"/>
  <c r="I28" i="4"/>
  <c r="A19" i="4"/>
  <c r="K19" i="4" s="1"/>
  <c r="D63" i="4"/>
  <c r="A115" i="9" s="1"/>
  <c r="A32" i="4"/>
  <c r="J51" i="4"/>
  <c r="F31" i="4"/>
  <c r="K83" i="9" s="1"/>
  <c r="H26" i="4"/>
  <c r="B78" i="9" s="1"/>
  <c r="F52" i="4"/>
  <c r="K104" i="9" s="1"/>
  <c r="F95" i="4"/>
  <c r="D57" i="4"/>
  <c r="A109" i="9" s="1"/>
  <c r="C10" i="4"/>
  <c r="H84" i="4"/>
  <c r="J65" i="4"/>
  <c r="H75" i="4"/>
  <c r="B127" i="9" s="1"/>
  <c r="C51" i="4"/>
  <c r="F78" i="4"/>
  <c r="I86" i="4"/>
  <c r="H63" i="4"/>
  <c r="B115" i="9" s="1"/>
  <c r="F59" i="4"/>
  <c r="K111" i="9" s="1"/>
  <c r="C60" i="4"/>
  <c r="D29" i="4"/>
  <c r="A81" i="9" s="1"/>
  <c r="D68" i="4"/>
  <c r="A120" i="9" s="1"/>
  <c r="F44" i="4"/>
  <c r="K96" i="9" s="1"/>
  <c r="D87" i="4"/>
  <c r="H58" i="4"/>
  <c r="B110" i="9" s="1"/>
  <c r="D6" i="4"/>
  <c r="A58" i="9" s="1"/>
  <c r="I73" i="4"/>
  <c r="A60" i="4"/>
  <c r="J27" i="4"/>
  <c r="C64" i="4"/>
  <c r="C87" i="4"/>
  <c r="D90" i="4"/>
  <c r="A86" i="4"/>
  <c r="D18" i="4"/>
  <c r="A70" i="9" s="1"/>
  <c r="D86" i="4"/>
  <c r="C62" i="4"/>
  <c r="H19" i="4"/>
  <c r="B71" i="9" s="1"/>
  <c r="D60" i="4"/>
  <c r="A112" i="9" s="1"/>
  <c r="F84" i="4"/>
  <c r="A48" i="4"/>
  <c r="J94" i="4"/>
  <c r="D69" i="4"/>
  <c r="A121" i="9" s="1"/>
  <c r="A93" i="4"/>
  <c r="K93" i="4" s="1"/>
  <c r="C75" i="4"/>
  <c r="H56" i="4"/>
  <c r="B108" i="9" s="1"/>
  <c r="C43" i="4"/>
  <c r="A43" i="4"/>
  <c r="K43" i="4" s="1"/>
  <c r="D31" i="4"/>
  <c r="A83" i="9" s="1"/>
  <c r="D30" i="4"/>
  <c r="A82" i="9" s="1"/>
  <c r="J23" i="4"/>
  <c r="C83" i="4"/>
  <c r="A69" i="4"/>
  <c r="K69" i="4" s="1"/>
  <c r="C28" i="4"/>
  <c r="H27" i="4"/>
  <c r="B79" i="9" s="1"/>
  <c r="H80" i="4"/>
  <c r="A6" i="4"/>
  <c r="F50" i="4"/>
  <c r="K102" i="9" s="1"/>
  <c r="D82" i="4"/>
  <c r="I78" i="4"/>
  <c r="D55" i="4"/>
  <c r="A107" i="9" s="1"/>
  <c r="F76" i="4"/>
  <c r="K128" i="9" s="1"/>
  <c r="I93" i="4"/>
  <c r="H38" i="4"/>
  <c r="B90" i="9" s="1"/>
  <c r="A84" i="4"/>
  <c r="J41" i="4"/>
  <c r="F32" i="4"/>
  <c r="K84" i="9" s="1"/>
  <c r="J57" i="4"/>
  <c r="I16" i="4"/>
  <c r="D50" i="4"/>
  <c r="A102" i="9" s="1"/>
  <c r="F34" i="4"/>
  <c r="K86" i="9" s="1"/>
  <c r="C68" i="4"/>
  <c r="D49" i="4"/>
  <c r="A101" i="9" s="1"/>
  <c r="J79" i="4"/>
  <c r="A59" i="4"/>
  <c r="K59" i="4" s="1"/>
  <c r="D32" i="4"/>
  <c r="A84" i="9" s="1"/>
  <c r="H22" i="4"/>
  <c r="B74" i="9" s="1"/>
  <c r="H68" i="4"/>
  <c r="B120" i="9" s="1"/>
  <c r="D8" i="4"/>
  <c r="A60" i="9" s="1"/>
  <c r="I46" i="4"/>
  <c r="I37" i="4"/>
  <c r="C37" i="4"/>
  <c r="J73" i="4"/>
  <c r="I77" i="4"/>
  <c r="A91" i="4"/>
  <c r="K91" i="4" s="1"/>
  <c r="H17" i="4"/>
  <c r="B69" i="9" s="1"/>
  <c r="D20" i="4"/>
  <c r="A72" i="9" s="1"/>
  <c r="D92" i="4"/>
  <c r="D41" i="4"/>
  <c r="A93" i="9" s="1"/>
  <c r="D58" i="4"/>
  <c r="A110" i="9" s="1"/>
  <c r="J85" i="4"/>
  <c r="H40" i="4"/>
  <c r="B92" i="9" s="1"/>
  <c r="J25" i="4"/>
  <c r="J21" i="4"/>
  <c r="D71" i="4"/>
  <c r="A123" i="9" s="1"/>
  <c r="C20" i="4"/>
  <c r="C44" i="4"/>
  <c r="I70" i="4"/>
  <c r="I66" i="4"/>
  <c r="C12" i="4"/>
  <c r="I15" i="4"/>
  <c r="I32" i="4"/>
  <c r="C32" i="4"/>
  <c r="D72" i="4"/>
  <c r="A124" i="9" s="1"/>
  <c r="H85" i="4"/>
  <c r="C79" i="4"/>
  <c r="D89" i="4"/>
  <c r="F82" i="4"/>
  <c r="H90" i="4"/>
  <c r="H13" i="4"/>
  <c r="B65" i="9" s="1"/>
  <c r="D39" i="4"/>
  <c r="A91" i="9" s="1"/>
  <c r="F55" i="4"/>
  <c r="K107" i="9" s="1"/>
  <c r="A85" i="4"/>
  <c r="K85" i="4" s="1"/>
  <c r="J61" i="4"/>
  <c r="D17" i="4"/>
  <c r="A69" i="9" s="1"/>
  <c r="F58" i="4"/>
  <c r="K110" i="9" s="1"/>
  <c r="C29" i="4"/>
  <c r="D67" i="4"/>
  <c r="A119" i="9" s="1"/>
  <c r="F46" i="4"/>
  <c r="K98" i="9" s="1"/>
  <c r="A88" i="4"/>
  <c r="A55" i="4"/>
  <c r="K55" i="4" s="1"/>
  <c r="A7" i="4"/>
  <c r="K7" i="4" s="1"/>
  <c r="J7" i="4" s="1"/>
  <c r="F59" i="9" s="1"/>
  <c r="H89" i="4"/>
  <c r="A71" i="4"/>
  <c r="K71" i="4" s="1"/>
  <c r="D13" i="4"/>
  <c r="A65" i="9" s="1"/>
  <c r="I58" i="4"/>
  <c r="C72" i="4"/>
  <c r="A77" i="4"/>
  <c r="K77" i="4" s="1"/>
  <c r="J89" i="4"/>
  <c r="F68" i="4"/>
  <c r="K120" i="9" s="1"/>
  <c r="C22" i="4"/>
  <c r="I29" i="4"/>
  <c r="I24" i="4"/>
  <c r="F72" i="4"/>
  <c r="K124" i="9" s="1"/>
  <c r="J88" i="4"/>
  <c r="A76" i="4"/>
  <c r="C90" i="4"/>
  <c r="A94" i="4"/>
  <c r="D48" i="4"/>
  <c r="A100" i="9" s="1"/>
  <c r="A20" i="4"/>
  <c r="H6" i="4"/>
  <c r="B58" i="9" s="1"/>
  <c r="H86" i="4"/>
  <c r="I42" i="4"/>
  <c r="H16" i="4"/>
  <c r="B68" i="9" s="1"/>
  <c r="D84" i="4"/>
  <c r="A42" i="4"/>
  <c r="H32" i="4"/>
  <c r="B84" i="9" s="1"/>
  <c r="F28" i="4"/>
  <c r="K80" i="9" s="1"/>
  <c r="J83" i="4"/>
  <c r="A17" i="4"/>
  <c r="K17" i="4" s="1"/>
  <c r="F53" i="4"/>
  <c r="K105" i="9" s="1"/>
  <c r="F24" i="4"/>
  <c r="K76" i="9" s="1"/>
  <c r="F90" i="4"/>
  <c r="D24" i="4"/>
  <c r="A76" i="9" s="1"/>
  <c r="C31" i="4"/>
  <c r="I82" i="4"/>
  <c r="C86" i="4"/>
  <c r="A33" i="4"/>
  <c r="K33" i="4" s="1"/>
  <c r="J86" i="4"/>
  <c r="H71" i="4"/>
  <c r="B123" i="9" s="1"/>
  <c r="A72" i="4"/>
  <c r="I87" i="4"/>
  <c r="A51" i="4"/>
  <c r="K51" i="4" s="1"/>
  <c r="F67" i="4"/>
  <c r="K119" i="9" s="1"/>
  <c r="J77" i="4"/>
  <c r="C25" i="4"/>
  <c r="A31" i="4"/>
  <c r="K31" i="4" s="1"/>
  <c r="A81" i="4"/>
  <c r="K81" i="4" s="1"/>
  <c r="H36" i="4"/>
  <c r="B88" i="9" s="1"/>
  <c r="A38" i="4"/>
  <c r="H65" i="4"/>
  <c r="B117" i="9" s="1"/>
  <c r="H39" i="4"/>
  <c r="B91" i="9" s="1"/>
  <c r="C27" i="4"/>
  <c r="J33" i="4"/>
  <c r="C24" i="4"/>
  <c r="H53" i="4"/>
  <c r="B105" i="9" s="1"/>
  <c r="F36" i="4"/>
  <c r="K88" i="9" s="1"/>
  <c r="D74" i="4"/>
  <c r="A126" i="9" s="1"/>
  <c r="F62" i="4"/>
  <c r="K114" i="9" s="1"/>
  <c r="H61" i="4"/>
  <c r="B113" i="9" s="1"/>
  <c r="D70" i="4"/>
  <c r="A122" i="9" s="1"/>
  <c r="A54" i="4"/>
  <c r="A92" i="4"/>
  <c r="C82" i="4"/>
  <c r="F92" i="4"/>
  <c r="A50" i="4"/>
  <c r="J49" i="4"/>
  <c r="C1" i="4"/>
  <c r="A12" i="4"/>
  <c r="I69" i="4"/>
  <c r="I67" i="4"/>
  <c r="A37" i="4"/>
  <c r="K37" i="4" s="1"/>
  <c r="C61" i="4"/>
  <c r="D23" i="4"/>
  <c r="A75" i="9" s="1"/>
  <c r="H79" i="4"/>
  <c r="H87" i="4"/>
  <c r="H54" i="4"/>
  <c r="B106" i="9" s="1"/>
  <c r="H70" i="4"/>
  <c r="B122" i="9" s="1"/>
  <c r="F49" i="4"/>
  <c r="K101" i="9" s="1"/>
  <c r="A26" i="4"/>
  <c r="J87" i="4"/>
  <c r="J91" i="4"/>
  <c r="D42" i="4"/>
  <c r="A94" i="9" s="1"/>
  <c r="D80" i="4"/>
  <c r="F29" i="4"/>
  <c r="K81" i="9" s="1"/>
  <c r="D40" i="4"/>
  <c r="A92" i="9" s="1"/>
  <c r="F43" i="4"/>
  <c r="K95" i="9" s="1"/>
  <c r="J93" i="4"/>
  <c r="C65" i="4"/>
  <c r="C11" i="4"/>
  <c r="H12" i="4"/>
  <c r="B64" i="9" s="1"/>
  <c r="J13" i="4"/>
  <c r="I63" i="4"/>
  <c r="J19" i="4"/>
  <c r="F17" i="4"/>
  <c r="K69" i="9" s="1"/>
  <c r="H34" i="4"/>
  <c r="B86" i="9" s="1"/>
  <c r="C69" i="4"/>
  <c r="A40" i="4"/>
  <c r="I79" i="4"/>
  <c r="C59" i="4"/>
  <c r="J39" i="4"/>
  <c r="C23" i="4"/>
  <c r="C84" i="4"/>
  <c r="F4" i="4"/>
  <c r="K56" i="9" s="1"/>
  <c r="F60" i="4"/>
  <c r="K112" i="9" s="1"/>
  <c r="A65" i="4"/>
  <c r="K65" i="4" s="1"/>
  <c r="H91" i="4"/>
  <c r="J78" i="4"/>
  <c r="D28" i="4"/>
  <c r="A80" i="9" s="1"/>
  <c r="H76" i="4"/>
  <c r="B128" i="9" s="1"/>
  <c r="D56" i="4"/>
  <c r="A108" i="9" s="1"/>
  <c r="A90" i="4"/>
  <c r="C34" i="4"/>
  <c r="I68" i="4"/>
  <c r="F40" i="4"/>
  <c r="K92" i="9" s="1"/>
  <c r="F93" i="4"/>
  <c r="F57" i="4"/>
  <c r="K109" i="9" s="1"/>
  <c r="H30" i="4"/>
  <c r="B82" i="9" s="1"/>
  <c r="J71" i="4"/>
  <c r="I74" i="4"/>
  <c r="I83" i="4"/>
  <c r="D33" i="4"/>
  <c r="A85" i="9" s="1"/>
  <c r="C53" i="4"/>
  <c r="C78" i="4"/>
  <c r="I54" i="4"/>
  <c r="I39" i="4"/>
  <c r="F85" i="4"/>
  <c r="I76" i="4"/>
  <c r="A45" i="4"/>
  <c r="K45" i="4" s="1"/>
  <c r="A2" i="4"/>
  <c r="H92" i="4"/>
  <c r="H14" i="4"/>
  <c r="B66" i="9" s="1"/>
  <c r="I20" i="4"/>
  <c r="D16" i="4"/>
  <c r="A68" i="9" s="1"/>
  <c r="H35" i="4"/>
  <c r="B87" i="9" s="1"/>
  <c r="J84" i="4"/>
  <c r="C66" i="4"/>
  <c r="A14" i="4"/>
  <c r="I61" i="4"/>
  <c r="I75" i="4"/>
  <c r="I55" i="4"/>
  <c r="I19" i="4"/>
  <c r="J28" i="4"/>
  <c r="J44" i="4"/>
  <c r="J58" i="4"/>
  <c r="J36" i="4"/>
  <c r="J20" i="4"/>
  <c r="J40" i="4"/>
  <c r="J16" i="4"/>
  <c r="J72" i="4"/>
  <c r="J74" i="4"/>
  <c r="J52" i="4"/>
  <c r="J14" i="4"/>
  <c r="J12" i="4"/>
  <c r="J66" i="4"/>
  <c r="J38" i="4"/>
  <c r="F22" i="4"/>
  <c r="K74" i="9" s="1"/>
  <c r="C81" i="4"/>
  <c r="F61" i="4"/>
  <c r="K113" i="9" s="1"/>
  <c r="A39" i="4"/>
  <c r="K39" i="4" s="1"/>
  <c r="A67" i="4"/>
  <c r="K67" i="4" s="1"/>
  <c r="F56" i="4"/>
  <c r="K108" i="9" s="1"/>
  <c r="H67" i="4"/>
  <c r="B119" i="9" s="1"/>
  <c r="A29" i="4"/>
  <c r="K29" i="4" s="1"/>
  <c r="F69" i="4"/>
  <c r="K121" i="9" s="1"/>
  <c r="F27" i="4"/>
  <c r="K79" i="9" s="1"/>
  <c r="I80" i="4"/>
  <c r="F20" i="4"/>
  <c r="K72" i="9" s="1"/>
  <c r="I50" i="4"/>
  <c r="J17" i="4"/>
  <c r="A75" i="4"/>
  <c r="K75" i="4" s="1"/>
  <c r="H41" i="4"/>
  <c r="B93" i="9" s="1"/>
  <c r="H45" i="4"/>
  <c r="B97" i="9" s="1"/>
  <c r="F5" i="4"/>
  <c r="K57" i="9" s="1"/>
  <c r="J67" i="4"/>
  <c r="I60" i="4"/>
  <c r="A68" i="4"/>
  <c r="C74" i="4"/>
  <c r="D35" i="4"/>
  <c r="A87" i="9" s="1"/>
  <c r="I81" i="4"/>
  <c r="I43" i="4"/>
  <c r="C16" i="4"/>
  <c r="I44" i="4"/>
  <c r="C46" i="4"/>
  <c r="A89" i="4"/>
  <c r="K89" i="4" s="1"/>
  <c r="C13" i="4"/>
  <c r="I36" i="4"/>
  <c r="J31" i="4"/>
  <c r="H81" i="4"/>
  <c r="J59" i="4"/>
  <c r="I17" i="4"/>
  <c r="I45" i="4"/>
  <c r="J70" i="4"/>
  <c r="J54" i="4"/>
  <c r="J30" i="4"/>
  <c r="I13" i="4"/>
  <c r="J56" i="4"/>
  <c r="J48" i="4"/>
  <c r="J46" i="4"/>
  <c r="J24" i="4"/>
  <c r="F54" i="4"/>
  <c r="K106" i="9" s="1"/>
  <c r="D91" i="4"/>
  <c r="A24" i="4"/>
  <c r="J92" i="4"/>
  <c r="A47" i="4"/>
  <c r="K47" i="4" s="1"/>
  <c r="C71" i="4"/>
  <c r="D14" i="4"/>
  <c r="A66" i="9" s="1"/>
  <c r="C41" i="4"/>
  <c r="H49" i="4"/>
  <c r="B101" i="9" s="1"/>
  <c r="F79" i="4"/>
  <c r="C35" i="4"/>
  <c r="H74" i="4"/>
  <c r="B126" i="9" s="1"/>
  <c r="H1" i="4"/>
  <c r="B53" i="9" s="1"/>
  <c r="I56" i="4"/>
  <c r="C63" i="4"/>
  <c r="H29" i="4"/>
  <c r="B81" i="9" s="1"/>
  <c r="I47" i="4"/>
  <c r="I27" i="4"/>
  <c r="J47" i="4"/>
  <c r="C8" i="4"/>
  <c r="F45" i="4"/>
  <c r="K97" i="9" s="1"/>
  <c r="F94" i="4"/>
  <c r="A78" i="4"/>
  <c r="J55" i="4"/>
  <c r="A22" i="4"/>
  <c r="H78" i="4"/>
  <c r="I48" i="4"/>
  <c r="D62" i="4"/>
  <c r="A114" i="9" s="1"/>
  <c r="I90" i="4"/>
  <c r="F23" i="4"/>
  <c r="K75" i="9" s="1"/>
  <c r="I22" i="4"/>
  <c r="I26" i="4"/>
  <c r="I14" i="4"/>
  <c r="C56" i="4"/>
  <c r="I59" i="4"/>
  <c r="I21" i="4"/>
  <c r="I25" i="4"/>
  <c r="J22" i="4"/>
  <c r="J42" i="4"/>
  <c r="J60" i="4"/>
  <c r="C26" i="4"/>
  <c r="H25" i="4"/>
  <c r="B77" i="9" s="1"/>
  <c r="D12" i="4"/>
  <c r="A64" i="9" s="1"/>
  <c r="D34" i="4"/>
  <c r="A86" i="9" s="1"/>
  <c r="I49" i="4"/>
  <c r="H5" i="4"/>
  <c r="B57" i="9" s="1"/>
  <c r="F26" i="4"/>
  <c r="K78" i="9" s="1"/>
  <c r="I53" i="4"/>
  <c r="H2" i="4"/>
  <c r="B54" i="9" s="1"/>
  <c r="J82" i="4"/>
  <c r="I72" i="4"/>
  <c r="F35" i="4"/>
  <c r="K87" i="9" s="1"/>
  <c r="I71" i="4"/>
  <c r="J32" i="4"/>
  <c r="J68" i="4"/>
  <c r="J34" i="4"/>
  <c r="D47" i="4"/>
  <c r="A99" i="9" s="1"/>
  <c r="I30" i="4"/>
  <c r="D59" i="4"/>
  <c r="A111" i="9" s="1"/>
  <c r="F42" i="4"/>
  <c r="K94" i="9" s="1"/>
  <c r="F19" i="4"/>
  <c r="K71" i="9" s="1"/>
  <c r="D77" i="4"/>
  <c r="C38" i="4"/>
  <c r="F75" i="4"/>
  <c r="K127" i="9" s="1"/>
  <c r="I35" i="4"/>
  <c r="J62" i="4"/>
  <c r="A62" i="4"/>
  <c r="H52" i="4"/>
  <c r="B104" i="9" s="1"/>
  <c r="F14" i="4"/>
  <c r="K66" i="9" s="1"/>
  <c r="F47" i="4"/>
  <c r="K99" i="9" s="1"/>
  <c r="I38" i="4"/>
  <c r="D46" i="4"/>
  <c r="A98" i="9" s="1"/>
  <c r="C14" i="4"/>
  <c r="J90" i="4"/>
  <c r="A70" i="4"/>
  <c r="C70" i="4"/>
  <c r="H59" i="4"/>
  <c r="B111" i="9" s="1"/>
  <c r="D51" i="4"/>
  <c r="A103" i="9" s="1"/>
  <c r="D85" i="4"/>
  <c r="A15" i="4"/>
  <c r="K15" i="4" s="1"/>
  <c r="F33" i="4"/>
  <c r="K85" i="9" s="1"/>
  <c r="C55" i="4"/>
  <c r="A64" i="4"/>
  <c r="I52" i="4"/>
  <c r="F91" i="4"/>
  <c r="H73" i="4"/>
  <c r="B125" i="9" s="1"/>
  <c r="I23" i="4"/>
  <c r="H48" i="4"/>
  <c r="B100" i="9" s="1"/>
  <c r="A35" i="4"/>
  <c r="K35" i="4" s="1"/>
  <c r="F89" i="4"/>
  <c r="I18" i="4"/>
  <c r="I65" i="4"/>
  <c r="J64" i="4"/>
  <c r="J50" i="4"/>
  <c r="A82" i="4"/>
  <c r="J76" i="4"/>
  <c r="J18" i="4"/>
  <c r="C52" i="4"/>
  <c r="J69" i="4"/>
  <c r="J45" i="4"/>
  <c r="A36" i="4"/>
  <c r="J35" i="4"/>
  <c r="I64" i="4"/>
  <c r="A34" i="4"/>
  <c r="A61" i="4"/>
  <c r="K61" i="4" s="1"/>
  <c r="F16" i="4"/>
  <c r="K68" i="9" s="1"/>
  <c r="F64" i="4"/>
  <c r="K116" i="9" s="1"/>
  <c r="C88" i="4"/>
  <c r="C50" i="4"/>
  <c r="F1" i="4"/>
  <c r="K53" i="9" s="1"/>
  <c r="A30" i="4"/>
  <c r="A18" i="4"/>
  <c r="I33" i="4"/>
  <c r="I12" i="4"/>
  <c r="F77" i="4"/>
  <c r="K129" i="9" s="1"/>
  <c r="M129" i="9" s="1"/>
  <c r="C80" i="4"/>
  <c r="H93" i="4"/>
  <c r="C94" i="4"/>
  <c r="D52" i="4"/>
  <c r="A104" i="9" s="1"/>
  <c r="I40" i="4"/>
  <c r="D25" i="4"/>
  <c r="A77" i="9" s="1"/>
  <c r="F15" i="4"/>
  <c r="K67" i="9" s="1"/>
  <c r="F65" i="4"/>
  <c r="K117" i="9" s="1"/>
  <c r="F37" i="4"/>
  <c r="K89" i="9" s="1"/>
  <c r="J26" i="4"/>
  <c r="F3" i="4"/>
  <c r="K55" i="9" s="1"/>
  <c r="C4" i="4"/>
  <c r="F38" i="4"/>
  <c r="K90" i="9" s="1"/>
  <c r="H47" i="4"/>
  <c r="B99" i="9" s="1"/>
  <c r="F51" i="4"/>
  <c r="K103" i="9" s="1"/>
  <c r="D94" i="4"/>
  <c r="A56" i="4"/>
  <c r="M57" i="4" s="1"/>
  <c r="I41" i="4"/>
  <c r="C77" i="4"/>
  <c r="C73" i="4"/>
  <c r="H43" i="4"/>
  <c r="B95" i="9" s="1"/>
  <c r="F74" i="4"/>
  <c r="K126" i="9" s="1"/>
  <c r="C48" i="4"/>
  <c r="A74" i="4"/>
  <c r="K74" i="4" s="1"/>
  <c r="D43" i="4"/>
  <c r="A95" i="9" s="1"/>
  <c r="E95" i="9" s="1"/>
  <c r="C2" i="4"/>
  <c r="F9" i="4"/>
  <c r="K61" i="9" s="1"/>
  <c r="D4" i="4"/>
  <c r="A56" i="9" s="1"/>
  <c r="C56" i="9" s="1"/>
  <c r="C7" i="4"/>
  <c r="A4" i="4"/>
  <c r="I4" i="4" s="1"/>
  <c r="F11" i="4"/>
  <c r="K63" i="9" s="1"/>
  <c r="C5" i="4"/>
  <c r="K56" i="4"/>
  <c r="L61" i="9"/>
  <c r="C61" i="9"/>
  <c r="C54" i="9"/>
  <c r="L54" i="9"/>
  <c r="L63" i="9"/>
  <c r="C63" i="9"/>
  <c r="L59" i="9"/>
  <c r="M59" i="9" s="1"/>
  <c r="C59" i="9"/>
  <c r="C57" i="9"/>
  <c r="L57" i="9"/>
  <c r="N41" i="9"/>
  <c r="L42" i="9"/>
  <c r="C40" i="9" s="1"/>
  <c r="L11" i="9"/>
  <c r="R41" i="9"/>
  <c r="P41" i="9"/>
  <c r="T41" i="9"/>
  <c r="C53" i="9"/>
  <c r="L53" i="9"/>
  <c r="L56" i="9"/>
  <c r="P46" i="9"/>
  <c r="L47" i="9"/>
  <c r="L13" i="9"/>
  <c r="R46" i="9"/>
  <c r="T46" i="9"/>
  <c r="N46" i="9"/>
  <c r="E117" i="9"/>
  <c r="C117" i="9"/>
  <c r="D117" i="9"/>
  <c r="I117" i="9"/>
  <c r="L117" i="9"/>
  <c r="F117" i="9"/>
  <c r="M11" i="4"/>
  <c r="K10" i="4"/>
  <c r="J10" i="4" s="1"/>
  <c r="F62" i="9" s="1"/>
  <c r="I1" i="4"/>
  <c r="K1" i="4"/>
  <c r="J1" i="4" s="1"/>
  <c r="F53" i="9" s="1"/>
  <c r="F55" i="9" l="1"/>
  <c r="M56" i="9"/>
  <c r="M54" i="9"/>
  <c r="C62" i="9"/>
  <c r="L55" i="9"/>
  <c r="M55" i="9" s="1"/>
  <c r="C96" i="9"/>
  <c r="I95" i="9"/>
  <c r="M62" i="9"/>
  <c r="K16" i="4"/>
  <c r="M53" i="4"/>
  <c r="I11" i="4"/>
  <c r="D63" i="9" s="1"/>
  <c r="E63" i="9" s="1"/>
  <c r="C128" i="9"/>
  <c r="K4" i="4"/>
  <c r="J4" i="4" s="1"/>
  <c r="F56" i="9" s="1"/>
  <c r="M5" i="4"/>
  <c r="I3" i="4"/>
  <c r="D55" i="9" s="1"/>
  <c r="E55" i="9" s="1"/>
  <c r="E67" i="9"/>
  <c r="M117" i="9"/>
  <c r="M75" i="4"/>
  <c r="F96" i="9"/>
  <c r="I128" i="9"/>
  <c r="E96" i="9"/>
  <c r="F128" i="9"/>
  <c r="I67" i="9"/>
  <c r="D67" i="9"/>
  <c r="J67" i="9" s="1"/>
  <c r="K9" i="4"/>
  <c r="J9" i="4" s="1"/>
  <c r="F61" i="9" s="1"/>
  <c r="I96" i="9"/>
  <c r="F67" i="9"/>
  <c r="L96" i="9"/>
  <c r="M96" i="9" s="1"/>
  <c r="L128" i="9"/>
  <c r="M128" i="9" s="1"/>
  <c r="L67" i="9"/>
  <c r="M67" i="9" s="1"/>
  <c r="M61" i="9"/>
  <c r="H40" i="9"/>
  <c r="D128" i="9"/>
  <c r="M53" i="9"/>
  <c r="H39" i="9"/>
  <c r="M63" i="9"/>
  <c r="H44" i="9"/>
  <c r="C95" i="9"/>
  <c r="D95" i="9"/>
  <c r="C104" i="9"/>
  <c r="L104" i="9"/>
  <c r="M104" i="9" s="1"/>
  <c r="I104" i="9"/>
  <c r="D104" i="9"/>
  <c r="E104" i="9"/>
  <c r="F104" i="9"/>
  <c r="M31" i="4"/>
  <c r="K30" i="4"/>
  <c r="K82" i="4"/>
  <c r="M83" i="4"/>
  <c r="K64" i="4"/>
  <c r="M65" i="4"/>
  <c r="K70" i="4"/>
  <c r="M71" i="4"/>
  <c r="M63" i="4"/>
  <c r="K62" i="4"/>
  <c r="D111" i="9"/>
  <c r="I111" i="9"/>
  <c r="L111" i="9"/>
  <c r="M111" i="9" s="1"/>
  <c r="F111" i="9"/>
  <c r="C111" i="9"/>
  <c r="E111" i="9"/>
  <c r="I64" i="9"/>
  <c r="C64" i="9"/>
  <c r="D64" i="9"/>
  <c r="E64" i="9" s="1"/>
  <c r="L64" i="9"/>
  <c r="M64" i="9" s="1"/>
  <c r="F64" i="9"/>
  <c r="D114" i="9"/>
  <c r="I114" i="9"/>
  <c r="C114" i="9"/>
  <c r="E114" i="9"/>
  <c r="L114" i="9"/>
  <c r="M114" i="9" s="1"/>
  <c r="F114" i="9"/>
  <c r="K90" i="4"/>
  <c r="M91" i="4"/>
  <c r="M27" i="4"/>
  <c r="K26" i="4"/>
  <c r="M21" i="4"/>
  <c r="K20" i="4"/>
  <c r="M77" i="4"/>
  <c r="K76" i="4"/>
  <c r="K88" i="4"/>
  <c r="M89" i="4"/>
  <c r="F124" i="9"/>
  <c r="E124" i="9"/>
  <c r="C124" i="9"/>
  <c r="L124" i="9"/>
  <c r="M124" i="9" s="1"/>
  <c r="I124" i="9"/>
  <c r="D124" i="9"/>
  <c r="L101" i="9"/>
  <c r="M101" i="9" s="1"/>
  <c r="E101" i="9"/>
  <c r="I101" i="9"/>
  <c r="F101" i="9"/>
  <c r="C101" i="9"/>
  <c r="D101" i="9"/>
  <c r="K84" i="4"/>
  <c r="M85" i="4"/>
  <c r="D107" i="9"/>
  <c r="F107" i="9"/>
  <c r="L107" i="9"/>
  <c r="M107" i="9" s="1"/>
  <c r="C107" i="9"/>
  <c r="I107" i="9"/>
  <c r="E107" i="9"/>
  <c r="K6" i="4"/>
  <c r="J6" i="4" s="1"/>
  <c r="F58" i="9" s="1"/>
  <c r="I6" i="4"/>
  <c r="M7" i="4"/>
  <c r="D83" i="9"/>
  <c r="F83" i="9"/>
  <c r="C83" i="9"/>
  <c r="I83" i="9"/>
  <c r="L83" i="9"/>
  <c r="M83" i="9" s="1"/>
  <c r="E83" i="9"/>
  <c r="K48" i="4"/>
  <c r="M49" i="4"/>
  <c r="K60" i="4"/>
  <c r="M61" i="4"/>
  <c r="K32" i="4"/>
  <c r="M33" i="4"/>
  <c r="L71" i="9"/>
  <c r="M71" i="9" s="1"/>
  <c r="C71" i="9"/>
  <c r="I71" i="9"/>
  <c r="E71" i="9"/>
  <c r="F71" i="9"/>
  <c r="D71" i="9"/>
  <c r="I5" i="4"/>
  <c r="K5" i="4"/>
  <c r="J5" i="4" s="1"/>
  <c r="F57" i="9" s="1"/>
  <c r="K44" i="4"/>
  <c r="M45" i="4"/>
  <c r="E106" i="9"/>
  <c r="L106" i="9"/>
  <c r="M106" i="9" s="1"/>
  <c r="I106" i="9"/>
  <c r="D106" i="9"/>
  <c r="F106" i="9"/>
  <c r="C106" i="9"/>
  <c r="M59" i="4"/>
  <c r="K58" i="4"/>
  <c r="D73" i="9"/>
  <c r="L73" i="9"/>
  <c r="M73" i="9" s="1"/>
  <c r="I73" i="9"/>
  <c r="C73" i="9"/>
  <c r="F73" i="9"/>
  <c r="E73" i="9"/>
  <c r="I7" i="4"/>
  <c r="D59" i="9" s="1"/>
  <c r="J59" i="9" s="1"/>
  <c r="J96" i="9"/>
  <c r="L95" i="9"/>
  <c r="M95" i="9" s="1"/>
  <c r="F95" i="9"/>
  <c r="H45" i="9"/>
  <c r="E103" i="9"/>
  <c r="I103" i="9"/>
  <c r="C103" i="9"/>
  <c r="L103" i="9"/>
  <c r="M103" i="9" s="1"/>
  <c r="F103" i="9"/>
  <c r="D103" i="9"/>
  <c r="M79" i="4"/>
  <c r="K78" i="4"/>
  <c r="L66" i="9"/>
  <c r="M66" i="9" s="1"/>
  <c r="D66" i="9"/>
  <c r="F66" i="9"/>
  <c r="I66" i="9"/>
  <c r="C66" i="9"/>
  <c r="E66" i="9"/>
  <c r="M25" i="4"/>
  <c r="K24" i="4"/>
  <c r="F87" i="9"/>
  <c r="I87" i="9"/>
  <c r="D87" i="9"/>
  <c r="E87" i="9"/>
  <c r="C87" i="9"/>
  <c r="L87" i="9"/>
  <c r="M87" i="9" s="1"/>
  <c r="D108" i="9"/>
  <c r="F108" i="9"/>
  <c r="I108" i="9"/>
  <c r="C108" i="9"/>
  <c r="L108" i="9"/>
  <c r="M108" i="9" s="1"/>
  <c r="E108" i="9"/>
  <c r="I94" i="9"/>
  <c r="L94" i="9"/>
  <c r="M94" i="9" s="1"/>
  <c r="F94" i="9"/>
  <c r="C94" i="9"/>
  <c r="D94" i="9"/>
  <c r="E94" i="9"/>
  <c r="M93" i="4"/>
  <c r="K92" i="4"/>
  <c r="I100" i="9"/>
  <c r="C100" i="9"/>
  <c r="D100" i="9"/>
  <c r="E100" i="9"/>
  <c r="F100" i="9"/>
  <c r="L100" i="9"/>
  <c r="M100" i="9" s="1"/>
  <c r="I69" i="9"/>
  <c r="D69" i="9"/>
  <c r="C69" i="9"/>
  <c r="F69" i="9"/>
  <c r="L69" i="9"/>
  <c r="M69" i="9" s="1"/>
  <c r="E69" i="9"/>
  <c r="L91" i="9"/>
  <c r="M91" i="9" s="1"/>
  <c r="E91" i="9"/>
  <c r="I91" i="9"/>
  <c r="D91" i="9"/>
  <c r="C91" i="9"/>
  <c r="F91" i="9"/>
  <c r="C123" i="9"/>
  <c r="L123" i="9"/>
  <c r="M123" i="9" s="1"/>
  <c r="F123" i="9"/>
  <c r="E123" i="9"/>
  <c r="D123" i="9"/>
  <c r="I123" i="9"/>
  <c r="D72" i="9"/>
  <c r="C72" i="9"/>
  <c r="L72" i="9"/>
  <c r="M72" i="9" s="1"/>
  <c r="E72" i="9"/>
  <c r="F72" i="9"/>
  <c r="I72" i="9"/>
  <c r="C60" i="9"/>
  <c r="L60" i="9"/>
  <c r="M60" i="9" s="1"/>
  <c r="E84" i="9"/>
  <c r="L84" i="9"/>
  <c r="M84" i="9" s="1"/>
  <c r="C84" i="9"/>
  <c r="D84" i="9"/>
  <c r="I84" i="9"/>
  <c r="F84" i="9"/>
  <c r="C115" i="9"/>
  <c r="E115" i="9"/>
  <c r="L115" i="9"/>
  <c r="M115" i="9" s="1"/>
  <c r="D115" i="9"/>
  <c r="I115" i="9"/>
  <c r="F115" i="9"/>
  <c r="F79" i="9"/>
  <c r="I79" i="9"/>
  <c r="D79" i="9"/>
  <c r="E79" i="9"/>
  <c r="L79" i="9"/>
  <c r="M79" i="9" s="1"/>
  <c r="C79" i="9"/>
  <c r="C89" i="9"/>
  <c r="E89" i="9"/>
  <c r="I89" i="9"/>
  <c r="F89" i="9"/>
  <c r="L89" i="9"/>
  <c r="M89" i="9" s="1"/>
  <c r="D89" i="9"/>
  <c r="E125" i="9"/>
  <c r="L125" i="9"/>
  <c r="M125" i="9" s="1"/>
  <c r="C125" i="9"/>
  <c r="D125" i="9"/>
  <c r="F125" i="9"/>
  <c r="I125" i="9"/>
  <c r="C78" i="9"/>
  <c r="L78" i="9"/>
  <c r="M78" i="9" s="1"/>
  <c r="I78" i="9"/>
  <c r="E78" i="9"/>
  <c r="D78" i="9"/>
  <c r="F78" i="9"/>
  <c r="F77" i="9"/>
  <c r="D77" i="9"/>
  <c r="L77" i="9"/>
  <c r="M77" i="9" s="1"/>
  <c r="E77" i="9"/>
  <c r="I77" i="9"/>
  <c r="C77" i="9"/>
  <c r="K36" i="4"/>
  <c r="M37" i="4"/>
  <c r="E99" i="9"/>
  <c r="L99" i="9"/>
  <c r="M99" i="9" s="1"/>
  <c r="D99" i="9"/>
  <c r="C99" i="9"/>
  <c r="F99" i="9"/>
  <c r="I99" i="9"/>
  <c r="K14" i="4"/>
  <c r="M15" i="4"/>
  <c r="C68" i="9"/>
  <c r="F68" i="9"/>
  <c r="E68" i="9"/>
  <c r="D68" i="9"/>
  <c r="L68" i="9"/>
  <c r="M68" i="9" s="1"/>
  <c r="I68" i="9"/>
  <c r="K2" i="4"/>
  <c r="J2" i="4" s="1"/>
  <c r="F54" i="9" s="1"/>
  <c r="M3" i="4"/>
  <c r="L85" i="9"/>
  <c r="M85" i="9" s="1"/>
  <c r="I85" i="9"/>
  <c r="E85" i="9"/>
  <c r="C85" i="9"/>
  <c r="F85" i="9"/>
  <c r="D85" i="9"/>
  <c r="M41" i="4"/>
  <c r="K40" i="4"/>
  <c r="C92" i="9"/>
  <c r="I92" i="9"/>
  <c r="E92" i="9"/>
  <c r="D92" i="9"/>
  <c r="F92" i="9"/>
  <c r="L92" i="9"/>
  <c r="M92" i="9" s="1"/>
  <c r="F75" i="9"/>
  <c r="L75" i="9"/>
  <c r="M75" i="9" s="1"/>
  <c r="C75" i="9"/>
  <c r="D75" i="9"/>
  <c r="E75" i="9"/>
  <c r="I75" i="9"/>
  <c r="K50" i="4"/>
  <c r="M51" i="4"/>
  <c r="K54" i="4"/>
  <c r="M55" i="4"/>
  <c r="D126" i="9"/>
  <c r="C126" i="9"/>
  <c r="L126" i="9"/>
  <c r="M126" i="9" s="1"/>
  <c r="E126" i="9"/>
  <c r="I126" i="9"/>
  <c r="F126" i="9"/>
  <c r="M39" i="4"/>
  <c r="K38" i="4"/>
  <c r="E76" i="9"/>
  <c r="I76" i="9"/>
  <c r="D76" i="9"/>
  <c r="F76" i="9"/>
  <c r="L76" i="9"/>
  <c r="M76" i="9" s="1"/>
  <c r="C76" i="9"/>
  <c r="K42" i="4"/>
  <c r="M43" i="4"/>
  <c r="K94" i="4"/>
  <c r="M95" i="4"/>
  <c r="E119" i="9"/>
  <c r="C119" i="9"/>
  <c r="I119" i="9"/>
  <c r="D119" i="9"/>
  <c r="F119" i="9"/>
  <c r="L119" i="9"/>
  <c r="M119" i="9" s="1"/>
  <c r="E110" i="9"/>
  <c r="I110" i="9"/>
  <c r="L110" i="9"/>
  <c r="M110" i="9" s="1"/>
  <c r="C110" i="9"/>
  <c r="D110" i="9"/>
  <c r="F110" i="9"/>
  <c r="L121" i="9"/>
  <c r="M121" i="9" s="1"/>
  <c r="D121" i="9"/>
  <c r="I121" i="9"/>
  <c r="F121" i="9"/>
  <c r="E121" i="9"/>
  <c r="C121" i="9"/>
  <c r="C112" i="9"/>
  <c r="F112" i="9"/>
  <c r="I112" i="9"/>
  <c r="L112" i="9"/>
  <c r="M112" i="9" s="1"/>
  <c r="D112" i="9"/>
  <c r="E112" i="9"/>
  <c r="D70" i="9"/>
  <c r="C70" i="9"/>
  <c r="F70" i="9"/>
  <c r="E70" i="9"/>
  <c r="L70" i="9"/>
  <c r="M70" i="9" s="1"/>
  <c r="I70" i="9"/>
  <c r="L58" i="9"/>
  <c r="M58" i="9" s="1"/>
  <c r="C58" i="9"/>
  <c r="C120" i="9"/>
  <c r="F120" i="9"/>
  <c r="I120" i="9"/>
  <c r="E120" i="9"/>
  <c r="D120" i="9"/>
  <c r="L120" i="9"/>
  <c r="M120" i="9" s="1"/>
  <c r="C109" i="9"/>
  <c r="L109" i="9"/>
  <c r="M109" i="9" s="1"/>
  <c r="F109" i="9"/>
  <c r="E109" i="9"/>
  <c r="I109" i="9"/>
  <c r="D109" i="9"/>
  <c r="C97" i="9"/>
  <c r="F97" i="9"/>
  <c r="L97" i="9"/>
  <c r="M97" i="9" s="1"/>
  <c r="D97" i="9"/>
  <c r="E97" i="9"/>
  <c r="I97" i="9"/>
  <c r="L90" i="9"/>
  <c r="M90" i="9" s="1"/>
  <c r="E90" i="9"/>
  <c r="F90" i="9"/>
  <c r="C90" i="9"/>
  <c r="D90" i="9"/>
  <c r="I90" i="9"/>
  <c r="F113" i="9"/>
  <c r="E113" i="9"/>
  <c r="I113" i="9"/>
  <c r="L113" i="9"/>
  <c r="M113" i="9" s="1"/>
  <c r="C113" i="9"/>
  <c r="D113" i="9"/>
  <c r="M9" i="4"/>
  <c r="K8" i="4"/>
  <c r="J8" i="4" s="1"/>
  <c r="M29" i="4"/>
  <c r="K28" i="4"/>
  <c r="K46" i="4"/>
  <c r="M47" i="4"/>
  <c r="L88" i="9"/>
  <c r="M88" i="9" s="1"/>
  <c r="I88" i="9"/>
  <c r="D88" i="9"/>
  <c r="C88" i="9"/>
  <c r="E88" i="9"/>
  <c r="F88" i="9"/>
  <c r="K80" i="4"/>
  <c r="M81" i="4"/>
  <c r="L74" i="9"/>
  <c r="M74" i="9" s="1"/>
  <c r="D74" i="9"/>
  <c r="E74" i="9"/>
  <c r="F74" i="9"/>
  <c r="I74" i="9"/>
  <c r="C74" i="9"/>
  <c r="J40" i="9"/>
  <c r="G96" i="9" s="1"/>
  <c r="B43" i="9"/>
  <c r="I44" i="9"/>
  <c r="M57" i="9"/>
  <c r="M19" i="4"/>
  <c r="K18" i="4"/>
  <c r="M35" i="4"/>
  <c r="K34" i="4"/>
  <c r="F98" i="9"/>
  <c r="D98" i="9"/>
  <c r="L98" i="9"/>
  <c r="M98" i="9" s="1"/>
  <c r="C98" i="9"/>
  <c r="E98" i="9"/>
  <c r="I98" i="9"/>
  <c r="D86" i="9"/>
  <c r="L86" i="9"/>
  <c r="M86" i="9" s="1"/>
  <c r="I86" i="9"/>
  <c r="C86" i="9"/>
  <c r="E86" i="9"/>
  <c r="F86" i="9"/>
  <c r="I2" i="4"/>
  <c r="K22" i="4"/>
  <c r="M23" i="4"/>
  <c r="K68" i="4"/>
  <c r="M69" i="4"/>
  <c r="D80" i="9"/>
  <c r="E80" i="9"/>
  <c r="L80" i="9"/>
  <c r="M80" i="9" s="1"/>
  <c r="F80" i="9"/>
  <c r="C80" i="9"/>
  <c r="I80" i="9"/>
  <c r="M13" i="4"/>
  <c r="K12" i="4"/>
  <c r="F122" i="9"/>
  <c r="I122" i="9"/>
  <c r="E122" i="9"/>
  <c r="D122" i="9"/>
  <c r="L122" i="9"/>
  <c r="M122" i="9" s="1"/>
  <c r="C122" i="9"/>
  <c r="K72" i="4"/>
  <c r="M73" i="4"/>
  <c r="E65" i="9"/>
  <c r="F65" i="9"/>
  <c r="I65" i="9"/>
  <c r="D65" i="9"/>
  <c r="L65" i="9"/>
  <c r="M65" i="9" s="1"/>
  <c r="C65" i="9"/>
  <c r="F93" i="9"/>
  <c r="D93" i="9"/>
  <c r="E93" i="9"/>
  <c r="C93" i="9"/>
  <c r="L93" i="9"/>
  <c r="M93" i="9" s="1"/>
  <c r="I93" i="9"/>
  <c r="L102" i="9"/>
  <c r="M102" i="9" s="1"/>
  <c r="F102" i="9"/>
  <c r="I102" i="9"/>
  <c r="E102" i="9"/>
  <c r="D102" i="9"/>
  <c r="C102" i="9"/>
  <c r="D82" i="9"/>
  <c r="I82" i="9"/>
  <c r="C82" i="9"/>
  <c r="L82" i="9"/>
  <c r="M82" i="9" s="1"/>
  <c r="F82" i="9"/>
  <c r="E82" i="9"/>
  <c r="M87" i="4"/>
  <c r="K86" i="4"/>
  <c r="D81" i="9"/>
  <c r="I81" i="9"/>
  <c r="F81" i="9"/>
  <c r="E81" i="9"/>
  <c r="C81" i="9"/>
  <c r="L81" i="9"/>
  <c r="M81" i="9" s="1"/>
  <c r="M67" i="4"/>
  <c r="K66" i="4"/>
  <c r="L127" i="9"/>
  <c r="M127" i="9" s="1"/>
  <c r="C127" i="9"/>
  <c r="D127" i="9"/>
  <c r="I127" i="9"/>
  <c r="F127" i="9"/>
  <c r="E127" i="9"/>
  <c r="C116" i="9"/>
  <c r="E116" i="9"/>
  <c r="D116" i="9"/>
  <c r="L116" i="9"/>
  <c r="M116" i="9" s="1"/>
  <c r="F116" i="9"/>
  <c r="I116" i="9"/>
  <c r="E105" i="9"/>
  <c r="I105" i="9"/>
  <c r="D105" i="9"/>
  <c r="C105" i="9"/>
  <c r="F105" i="9"/>
  <c r="L105" i="9"/>
  <c r="M105" i="9" s="1"/>
  <c r="A130" i="9"/>
  <c r="A118" i="9"/>
  <c r="I39" i="9"/>
  <c r="B38" i="9"/>
  <c r="D53" i="9"/>
  <c r="J53" i="9" s="1"/>
  <c r="C42" i="9"/>
  <c r="P47" i="9"/>
  <c r="E45" i="9" s="1"/>
  <c r="N47" i="9"/>
  <c r="D45" i="9" s="1"/>
  <c r="D47" i="9" s="1"/>
  <c r="L14" i="9"/>
  <c r="R47" i="9"/>
  <c r="F45" i="9" s="1"/>
  <c r="T47" i="9"/>
  <c r="D62" i="9"/>
  <c r="C45" i="9"/>
  <c r="J117" i="9"/>
  <c r="N42" i="9"/>
  <c r="D40" i="9" s="1"/>
  <c r="T42" i="9"/>
  <c r="G40" i="9" s="1"/>
  <c r="R42" i="9"/>
  <c r="F40" i="9" s="1"/>
  <c r="P42" i="9"/>
  <c r="E40" i="9" s="1"/>
  <c r="L12" i="9"/>
  <c r="J128" i="9" l="1"/>
  <c r="J95" i="9"/>
  <c r="J89" i="9"/>
  <c r="J124" i="9"/>
  <c r="J123" i="9"/>
  <c r="J112" i="9"/>
  <c r="D56" i="9"/>
  <c r="G56" i="9" s="1"/>
  <c r="H42" i="9"/>
  <c r="D61" i="9"/>
  <c r="E61" i="9" s="1"/>
  <c r="G95" i="9"/>
  <c r="G128" i="9"/>
  <c r="H41" i="9"/>
  <c r="J120" i="9"/>
  <c r="J104" i="9"/>
  <c r="J119" i="9"/>
  <c r="G111" i="9"/>
  <c r="J75" i="9"/>
  <c r="G122" i="9"/>
  <c r="J116" i="9"/>
  <c r="J97" i="9"/>
  <c r="J92" i="9"/>
  <c r="J68" i="9"/>
  <c r="J103" i="9"/>
  <c r="J90" i="9"/>
  <c r="J109" i="9"/>
  <c r="J78" i="9"/>
  <c r="J71" i="9"/>
  <c r="G101" i="9"/>
  <c r="J110" i="9"/>
  <c r="G117" i="9"/>
  <c r="J115" i="9"/>
  <c r="G45" i="9"/>
  <c r="I45" i="9" s="1"/>
  <c r="J102" i="9"/>
  <c r="J93" i="9"/>
  <c r="J65" i="9"/>
  <c r="J86" i="9"/>
  <c r="J88" i="9"/>
  <c r="J76" i="9"/>
  <c r="J99" i="9"/>
  <c r="J72" i="9"/>
  <c r="G59" i="9"/>
  <c r="E59" i="9"/>
  <c r="E53" i="9"/>
  <c r="D54" i="9"/>
  <c r="G54" i="9" s="1"/>
  <c r="J98" i="9"/>
  <c r="J87" i="9"/>
  <c r="D58" i="9"/>
  <c r="G58" i="9" s="1"/>
  <c r="J79" i="9"/>
  <c r="H47" i="9"/>
  <c r="F118" i="9"/>
  <c r="L118" i="9"/>
  <c r="M118" i="9" s="1"/>
  <c r="D118" i="9"/>
  <c r="I118" i="9"/>
  <c r="E118" i="9"/>
  <c r="C118" i="9"/>
  <c r="C130" i="9" s="1"/>
  <c r="J81" i="9"/>
  <c r="J80" i="9"/>
  <c r="J74" i="9"/>
  <c r="D60" i="9"/>
  <c r="G60" i="9" s="1"/>
  <c r="F60" i="9"/>
  <c r="J121" i="9"/>
  <c r="G93" i="9"/>
  <c r="H46" i="9"/>
  <c r="J122" i="9"/>
  <c r="E44" i="9"/>
  <c r="E46" i="9" s="1"/>
  <c r="D44" i="9"/>
  <c r="D46" i="9" s="1"/>
  <c r="C44" i="9"/>
  <c r="C46" i="9" s="1"/>
  <c r="F44" i="9"/>
  <c r="F46" i="9" s="1"/>
  <c r="G72" i="9"/>
  <c r="J70" i="9"/>
  <c r="J77" i="9"/>
  <c r="J84" i="9"/>
  <c r="J91" i="9"/>
  <c r="J69" i="9"/>
  <c r="J108" i="9"/>
  <c r="G65" i="9"/>
  <c r="G55" i="9"/>
  <c r="I55" i="9" s="1"/>
  <c r="J105" i="9"/>
  <c r="J127" i="9"/>
  <c r="J82" i="9"/>
  <c r="J113" i="9"/>
  <c r="J126" i="9"/>
  <c r="J85" i="9"/>
  <c r="J125" i="9"/>
  <c r="G116" i="9"/>
  <c r="J100" i="9"/>
  <c r="J94" i="9"/>
  <c r="G119" i="9"/>
  <c r="J83" i="9"/>
  <c r="J101" i="9"/>
  <c r="G91" i="9"/>
  <c r="J114" i="9"/>
  <c r="J111" i="9"/>
  <c r="D39" i="9"/>
  <c r="D41" i="9" s="1"/>
  <c r="F39" i="9"/>
  <c r="F42" i="9" s="1"/>
  <c r="E39" i="9"/>
  <c r="E41" i="9" s="1"/>
  <c r="C39" i="9"/>
  <c r="C41" i="9" s="1"/>
  <c r="G121" i="9"/>
  <c r="G109" i="9"/>
  <c r="G114" i="9"/>
  <c r="G110" i="9"/>
  <c r="G92" i="9"/>
  <c r="G71" i="9"/>
  <c r="G79" i="9"/>
  <c r="G89" i="9"/>
  <c r="G64" i="9"/>
  <c r="G123" i="9"/>
  <c r="G104" i="9"/>
  <c r="G80" i="9"/>
  <c r="G66" i="9"/>
  <c r="G78" i="9"/>
  <c r="G69" i="9"/>
  <c r="G83" i="9"/>
  <c r="G102" i="9"/>
  <c r="G113" i="9"/>
  <c r="G112" i="9"/>
  <c r="G108" i="9"/>
  <c r="G98" i="9"/>
  <c r="G126" i="9"/>
  <c r="G105" i="9"/>
  <c r="G124" i="9"/>
  <c r="G86" i="9"/>
  <c r="G106" i="9"/>
  <c r="G67" i="9"/>
  <c r="G81" i="9"/>
  <c r="G90" i="9"/>
  <c r="G74" i="9"/>
  <c r="G100" i="9"/>
  <c r="G75" i="9"/>
  <c r="G97" i="9"/>
  <c r="G120" i="9"/>
  <c r="G87" i="9"/>
  <c r="G70" i="9"/>
  <c r="G107" i="9"/>
  <c r="G99" i="9"/>
  <c r="G73" i="9"/>
  <c r="G115" i="9"/>
  <c r="G84" i="9"/>
  <c r="G94" i="9"/>
  <c r="G88" i="9"/>
  <c r="G68" i="9"/>
  <c r="G127" i="9"/>
  <c r="G76" i="9"/>
  <c r="G85" i="9"/>
  <c r="G103" i="9"/>
  <c r="G125" i="9"/>
  <c r="J66" i="9"/>
  <c r="G77" i="9"/>
  <c r="J73" i="9"/>
  <c r="J106" i="9"/>
  <c r="D57" i="9"/>
  <c r="J107" i="9"/>
  <c r="G82" i="9"/>
  <c r="J63" i="9"/>
  <c r="I40" i="9"/>
  <c r="J55" i="9"/>
  <c r="G63" i="9"/>
  <c r="I63" i="9" s="1"/>
  <c r="E47" i="9"/>
  <c r="E42" i="9"/>
  <c r="J62" i="9"/>
  <c r="E62" i="9"/>
  <c r="G62" i="9"/>
  <c r="C47" i="9"/>
  <c r="D42" i="9"/>
  <c r="E56" i="9" l="1"/>
  <c r="I56" i="9" s="1"/>
  <c r="J56" i="9"/>
  <c r="G61" i="9"/>
  <c r="I61" i="9" s="1"/>
  <c r="J61" i="9"/>
  <c r="F47" i="9"/>
  <c r="F41" i="9"/>
  <c r="I59" i="9"/>
  <c r="G118" i="9"/>
  <c r="E58" i="9"/>
  <c r="I58" i="9" s="1"/>
  <c r="D130" i="9"/>
  <c r="J130" i="9" s="1"/>
  <c r="I62" i="9"/>
  <c r="J54" i="9"/>
  <c r="E54" i="9"/>
  <c r="I54" i="9" s="1"/>
  <c r="J58" i="9"/>
  <c r="F130" i="9"/>
  <c r="J118" i="9"/>
  <c r="G57" i="9"/>
  <c r="E57" i="9"/>
  <c r="J57" i="9"/>
  <c r="J60" i="9"/>
  <c r="E60" i="9"/>
  <c r="I60" i="9" s="1"/>
  <c r="G39" i="9"/>
  <c r="G44" i="9"/>
  <c r="I57" i="9" l="1"/>
  <c r="G42" i="9"/>
  <c r="I42" i="9" s="1"/>
  <c r="I41" i="9" s="1"/>
  <c r="K41" i="9" s="1"/>
  <c r="G41" i="9"/>
  <c r="E130" i="9"/>
  <c r="G46" i="9"/>
  <c r="G47" i="9"/>
  <c r="I47" i="9" s="1"/>
  <c r="I46" i="9" s="1"/>
  <c r="K46" i="9" s="1"/>
  <c r="J41" i="9" s="1"/>
  <c r="K42" i="9" l="1"/>
  <c r="G53" i="9" s="1"/>
  <c r="G130" i="9" s="1"/>
  <c r="E11" i="9"/>
  <c r="D11" i="9" s="1"/>
  <c r="K47" i="9"/>
  <c r="E14" i="9" s="1"/>
  <c r="D14" i="9" s="1"/>
  <c r="E10" i="9" l="1"/>
  <c r="D10" i="9" s="1"/>
  <c r="E13" i="9"/>
  <c r="D13" i="9" s="1"/>
  <c r="I53" i="9"/>
  <c r="I130" i="9" s="1"/>
  <c r="J42" i="9"/>
  <c r="E12" i="9"/>
  <c r="D12"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text>
        <r>
          <rPr>
            <b/>
            <sz val="8"/>
            <color indexed="81"/>
            <rFont val="Tahoma"/>
            <family val="2"/>
            <charset val="238"/>
          </rPr>
          <t xml:space="preserve">Dátum refundácie účtovného dokladu
Refundácia je úhrada výdavkov z účtu prijímateľa na účet priameho realizátora (klubu, športovca, trénera).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prijímateľa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
POZOR:
Zálohové platby </t>
        </r>
        <r>
          <rPr>
            <b/>
            <sz val="8"/>
            <color indexed="81"/>
            <rFont val="Tahoma"/>
            <family val="2"/>
            <charset val="238"/>
          </rPr>
          <t>(iba ak sú písomne zmluvne dohodnuté s dodávateľom)</t>
        </r>
        <r>
          <rPr>
            <sz val="8"/>
            <color indexed="81"/>
            <rFont val="Tahoma"/>
            <family val="2"/>
            <charset val="238"/>
          </rPr>
          <t xml:space="preserve"> za to isté plnenie uvádzať v riadkoch pod sebou. Ako poslednú uviesť vyúčtovaciu platbu.
Vratky (vrátené sumy poskytovateľovi) neuvádzať ani kladným ani záporným číslom.
</t>
        </r>
      </text>
    </comment>
    <comment ref="G104" authorId="1" shapeId="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<sst xmlns="http://schemas.openxmlformats.org/spreadsheetml/2006/main" count="36378" uniqueCount="14762">
  <si>
    <t>Usmernenie k priebežnému čerpaniu a vyúčtovaniu finančných prostriedkov poskytnutých v roku 2023</t>
  </si>
  <si>
    <t>Základné pokyny</t>
  </si>
  <si>
    <r>
      <rPr>
        <b/>
        <sz val="11"/>
        <rFont val="Arial"/>
        <family val="2"/>
        <charset val="238"/>
      </rPr>
      <t>1.</t>
    </r>
    <r>
      <rPr>
        <sz val="11"/>
        <rFont val="Arial"/>
        <family val="2"/>
        <charset val="238"/>
      </rPr>
      <t xml:space="preserve"> Vložiť údaje do hárkov "Príjmy" a "Doklady".</t>
    </r>
  </si>
  <si>
    <r>
      <rPr>
        <b/>
        <sz val="11"/>
        <rFont val="Arial"/>
        <family val="2"/>
        <charset val="238"/>
      </rPr>
      <t>2.</t>
    </r>
    <r>
      <rPr>
        <sz val="11"/>
        <rFont val="Arial"/>
        <family val="2"/>
        <charset val="238"/>
      </rPr>
      <t xml:space="preserve"> Skontrolovať hárky "Doklady" a "Spolu".</t>
    </r>
  </si>
  <si>
    <r>
      <rPr>
        <b/>
        <sz val="11"/>
        <rFont val="Arial"/>
        <family val="2"/>
        <charset val="238"/>
      </rPr>
      <t>3.</t>
    </r>
    <r>
      <rPr>
        <sz val="11"/>
        <rFont val="Arial"/>
        <family val="2"/>
        <charset val="238"/>
      </rPr>
      <t xml:space="preserve"> Po kontrole odoslať elektronickú verziu formuláru na adresu </t>
    </r>
    <r>
      <rPr>
        <b/>
        <sz val="11"/>
        <rFont val="Arial"/>
        <family val="2"/>
        <charset val="238"/>
      </rPr>
      <t>ziadosti.sport@minedu.sk</t>
    </r>
    <r>
      <rPr>
        <sz val="11"/>
        <rFont val="Arial"/>
        <family val="2"/>
        <charset val="238"/>
      </rPr>
      <t>.</t>
    </r>
  </si>
  <si>
    <r>
      <rPr>
        <b/>
        <sz val="11"/>
        <rFont val="Arial"/>
        <family val="2"/>
        <charset val="238"/>
      </rPr>
      <t>4.</t>
    </r>
    <r>
      <rPr>
        <sz val="11"/>
        <rFont val="Arial"/>
        <family val="2"/>
        <charset val="238"/>
      </rPr>
      <t xml:space="preserve"> Vyplniť hárok  "Avízo - vratka" (len Prijímatelia, ktorí nevyčerpali celú sumu).</t>
    </r>
  </si>
  <si>
    <r>
      <rPr>
        <b/>
        <sz val="11"/>
        <rFont val="Arial"/>
        <family val="2"/>
        <charset val="238"/>
      </rPr>
      <t>5.</t>
    </r>
    <r>
      <rPr>
        <sz val="11"/>
        <rFont val="Arial"/>
        <family val="2"/>
        <charset val="238"/>
      </rPr>
      <t xml:space="preserve"> </t>
    </r>
    <r>
      <rPr>
        <b/>
        <sz val="11"/>
        <rFont val="Arial"/>
        <family val="2"/>
        <charset val="238"/>
      </rPr>
      <t>Vytlačiť hárky</t>
    </r>
    <r>
      <rPr>
        <sz val="11"/>
        <rFont val="Arial"/>
        <family val="2"/>
        <charset val="238"/>
      </rPr>
      <t xml:space="preserve"> "Spolu", "Doklady", "Avízo - vratka".</t>
    </r>
  </si>
  <si>
    <r>
      <rPr>
        <b/>
        <sz val="11"/>
        <rFont val="Arial"/>
        <family val="2"/>
        <charset val="238"/>
      </rPr>
      <t>6.</t>
    </r>
    <r>
      <rPr>
        <sz val="11"/>
        <rFont val="Arial"/>
        <family val="2"/>
        <charset val="238"/>
      </rPr>
      <t xml:space="preserve"> Dopísať do hárku "Spolu" dátum a čas odoslania elektronickej verzie formuláru vyúčtovania.</t>
    </r>
  </si>
  <si>
    <r>
      <rPr>
        <b/>
        <sz val="11"/>
        <rFont val="Arial"/>
        <family val="2"/>
        <charset val="238"/>
      </rPr>
      <t>7.</t>
    </r>
    <r>
      <rPr>
        <sz val="11"/>
        <rFont val="Arial"/>
        <family val="2"/>
        <charset val="238"/>
      </rPr>
      <t xml:space="preserve"> </t>
    </r>
    <r>
      <rPr>
        <b/>
        <sz val="11"/>
        <rFont val="Arial"/>
        <family val="2"/>
        <charset val="238"/>
      </rPr>
      <t>Podpísať</t>
    </r>
    <r>
      <rPr>
        <sz val="11"/>
        <rFont val="Arial"/>
        <family val="2"/>
        <charset val="238"/>
      </rPr>
      <t xml:space="preserve"> </t>
    </r>
    <r>
      <rPr>
        <b/>
        <sz val="11"/>
        <rFont val="Arial"/>
        <family val="2"/>
        <charset val="238"/>
      </rPr>
      <t>všetky hárky štatutárnym zástupcom</t>
    </r>
    <r>
      <rPr>
        <sz val="11"/>
        <rFont val="Arial"/>
        <family val="2"/>
        <charset val="238"/>
      </rPr>
      <t xml:space="preserve"> a kontrolórom športovej organizácie v prípade, ak je zriadený podľa  § 10 ods. 1 Zákona č. 440/2015 Z. z.  o športe a o zmene a doplnení niektorých zákonov v znení neskorších predpisov (v súlade so stanovami), prípadne podľa pokynov na hárku.   </t>
    </r>
  </si>
  <si>
    <r>
      <rPr>
        <b/>
        <sz val="11"/>
        <rFont val="Arial"/>
        <family val="2"/>
        <charset val="238"/>
      </rPr>
      <t>8.</t>
    </r>
    <r>
      <rPr>
        <sz val="11"/>
        <rFont val="Arial"/>
        <family val="2"/>
        <charset val="238"/>
      </rPr>
      <t xml:space="preserve"> Odoslať formulár vyúčtovania (hárky "Doklady", "Spolu" a "Avízo - vratka") v listinnej podobe na adresu: </t>
    </r>
    <r>
      <rPr>
        <b/>
        <sz val="11"/>
        <rFont val="Arial"/>
        <family val="2"/>
        <charset val="238"/>
      </rPr>
      <t>MŠVVaŠ SR, sekcia športu, Stromová 1, 813 30  Bratislava</t>
    </r>
    <r>
      <rPr>
        <sz val="11"/>
        <rFont val="Arial"/>
        <family val="2"/>
        <charset val="238"/>
      </rPr>
      <t>.</t>
    </r>
  </si>
  <si>
    <t>Pri vypĺňaní odporúčame použiť hárok „Príklady“, v ktorom sú vysvetlené najčastejšie druhy výdavkov. Pomôže v prípade, ak si nie ste istí, ako uviesť určitý typ výdavku.</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</si>
  <si>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má prijímateľ finančných prostriedkov zo štátneho rozpočtu (ďalej len „prijímateľ“)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príspevok uznanému športu,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xml:space="preserve">:
a) KLUB - nezverejňuje priebežné prijatie a čerpanie poskytnutých prostriedkov z príspevku uznanému športu, nakoľko tieto položky sú priebežne zverejňované prijímateľom,
b) prijímateľ zverejňuje v hárku „Doklady“ refundované sumy klubu ako samostatné položky podľa konkrétneho účelu, pričom okrem sumy a účelu uvedie ako „Dodávateľa plnenia“ názov klubu aj konečného dodávateľa tovarov a služieb,
c) prijímateľ - vyúčtovanie prostriedkov za aktuálny rok voči MŠVVaŠ SR sa predkladá rovnako ako v predchádzajúcom prípade.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</si>
  <si>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aktuálny rok prostriedky poskytnuté samotnému SPV a subjekty združené v SPV v rovnakej forme a štruktúre ako SPV (viď hárok "Príklady"). Podľa zmluvy na aktuálny rok subjekty združené v SPV posielajú vyúčtovanie priamo MŠVVaŠ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</si>
  <si>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zákonom a v zmluve/dodatku k zmluve o poskytnutí Finančných prostriedkov (ďalej len „Zmluva“).</t>
    </r>
  </si>
  <si>
    <r>
      <rPr>
        <b/>
        <sz val="10"/>
        <rFont val="Arial"/>
        <family val="2"/>
        <charset val="238"/>
      </rPr>
      <t>(2)</t>
    </r>
    <r>
      <rPr>
        <sz val="10"/>
        <rFont val="Arial"/>
        <family val="2"/>
        <charset val="238"/>
      </rPr>
      <t xml:space="preserve">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r>
  </si>
  <si>
    <r>
      <rPr>
        <b/>
        <sz val="10"/>
        <rFont val="Arial"/>
        <family val="2"/>
        <charset val="238"/>
      </rPr>
      <t>(3)</t>
    </r>
    <r>
      <rPr>
        <sz val="10"/>
        <rFont val="Arial"/>
        <family val="2"/>
        <charset val="238"/>
      </rPr>
      <t xml:space="preserve"> Tento formulár obsahuje údaje o sumách a účeloch Finančných prostriedkov uvedených v Zmluve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</si>
  <si>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01.01.2023 do 31.12.2023.</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</si>
  <si>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</si>
  <si>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Formulár si uložte vo vašom počítači. V akomkoľvek hárku vypĺňate len žlté polia. V prípade nezrovnalostí alebo problémov pri vypĺňaní sa obráťte na zamestnancov sekcie športu MŠVVaŠ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</si>
  <si>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</si>
  <si>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(8)</t>
    </r>
    <r>
      <rPr>
        <sz val="10"/>
        <rFont val="Arial"/>
        <family val="2"/>
        <charset val="238"/>
      </rPr>
      <t xml:space="preserve">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</si>
  <si>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r>
      <rPr>
        <b/>
        <sz val="10"/>
        <rFont val="Arial"/>
        <family val="2"/>
        <charset val="238"/>
      </rPr>
      <t>(9)</t>
    </r>
    <r>
      <rPr>
        <sz val="10"/>
        <rFont val="Arial"/>
        <family val="2"/>
        <charset val="238"/>
      </rPr>
      <t xml:space="preserve">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</si>
  <si>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</si>
  <si>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</si>
  <si>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r>
      <rPr>
        <b/>
        <sz val="10"/>
        <rFont val="Arial"/>
        <family val="2"/>
        <charset val="238"/>
      </rPr>
      <t>(12)</t>
    </r>
    <r>
      <rPr>
        <sz val="10"/>
        <rFont val="Arial"/>
        <family val="2"/>
        <charset val="238"/>
      </rPr>
      <t xml:space="preserve">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napr. v prípade príspevku SPV, Slovenskému rýchlokorčuliarskemu zväzu atď, to znamená, že aj kluby a subjekty musia použiť prostriedky v termíne od 01.01.2023 do 31.12.2023, resp. v termíne, ktorý bol uvedený v zmluve/dodatku k zmluve o poskytnutí Finančných prostriedkov. Pri investíciách (kapitálové transfery) je termín použitia príspevku od 01.01.2023 do 31.03.2024.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</si>
  <si>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31.07.2023, v termíne do 31.03.2024,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31.12.2023 a zároveň sú uhradené do 28. februára 2024.</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</si>
  <si>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</si>
  <si>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(14)</t>
    </r>
    <r>
      <rPr>
        <sz val="10"/>
        <rFont val="Arial"/>
        <family val="2"/>
        <charset val="238"/>
      </rPr>
      <t> V prípade inej meny ako euro, sumu na účtovnom doklade (napr. na faktúre) prepočítajte na eurá podľa kurzu na účtovnom doklade, resp. aktuálnym kurzom NBS ku dňu realizácie platby. V prípade doloženia faktúr (dokladov) za kapitálové výdavky je potrebné doložiť faktúru (doklad), na ktorej je uvedený kurz a dátum kurzu, podľa ktorého je suma prepočítaná, a zároveň uvedená aj samotná prepočítaná suma.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</si>
  <si>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</si>
  <si>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</si>
  <si>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</si>
  <si>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</si>
  <si>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</si>
  <si>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</si>
  <si>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</si>
  <si>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ktoré budete tlačiť (dôsledok nedodržania: budete zbytočne tlačiť viac ako 80 strán, nakoľko automaticky je nastavená tlač všetkých 3 000 pripravených formátovaných riadkov, čo je cca 250 strán),</t>
    </r>
  </si>
  <si>
    <t>b) skontrolujte identifikačné údaje o vašej organizácii (v prípade potreby zmeny identifikačných údajov organizácie kontaktujte zamestnancov sekcie športu MŠVVaŠ SR).</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</si>
  <si>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ziadosti.sport@minedu.sk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formulár predpísanou formou na predpísanú adresu.
</t>
    </r>
  </si>
  <si>
    <t>DÔLEŽITÉ UPOZORNENIA</t>
  </si>
  <si>
    <r>
      <t xml:space="preserve">Poskytovanie preddavkov z finančných prostriedkov (platby za zálohové faktúry) je podľa § 19 ods. 8  zákona 523/2004 Z. z. o rozpočtových pravidlách verejnej správy a o zmene a doplnení niektorých  zákonov v znení neskorších predpisov možné len v prípade, </t>
    </r>
    <r>
      <rPr>
        <b/>
        <sz val="10"/>
        <color indexed="8"/>
        <rFont val="Arial"/>
        <family val="2"/>
        <charset val="238"/>
      </rPr>
      <t>ak boli vopred v zmluve o dodávke výkonov a tovarov písomne dohodnuté</t>
    </r>
    <r>
      <rPr>
        <sz val="10"/>
        <color indexed="8"/>
        <rFont val="Arial"/>
        <family val="2"/>
        <charset val="238"/>
      </rPr>
      <t xml:space="preserve">,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r>
  </si>
  <si>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resp. Slovenského rýchlokorčuliarskeho zväzu),
f) na podúčty podľa Čl. 2 ods. 1 Zmluvy o poskytnutí príspevku uznanému športu, zriadené na čerpanie Príspevku pre príslušné športové odvetvia v jeho pôsobnosti,
alebo hotovostnú operáciu vykonanú v nevyhnutnom a odôvodnenom rozsahu za účelom úhrady oprávnených nákladov Účelu v rozsahu podľa osobitného zákona,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</si>
  <si>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</si>
  <si>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</si>
  <si>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</si>
  <si>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</si>
  <si>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</si>
  <si>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3.9.2023</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</si>
  <si>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</si>
  <si>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</si>
  <si>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</si>
  <si>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</si>
  <si>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</si>
  <si>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</si>
  <si>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</si>
  <si>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</si>
  <si>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</si>
  <si>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</si>
  <si>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</si>
  <si>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</si>
  <si>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 xml:space="preserve">Neuvádzať číslo faktúry, ani číslo pokladničného bloku, ani variabilný symbol platby. </t>
  </si>
  <si>
    <t>Číslo externého (originálneho) účtovného dokladu (stĺpec C)</t>
  </si>
  <si>
    <t>Uviesť číslo účtovného dokladu, ktoré je na ňom uvedené: napr. číslo faktúry, variabilný symbol faktúry, číslo pracovnej zmluvy (napr. v prípade pracovného pomeru alebo dohody), číslo výdavkového pokladničného dokladu (napr. v prípade pracovnej cesty). V prípade refundácií uviesť čísla pôvodných dokladov. Čísla dokladov uvádzať presne (aj s pomlčkou, alebo iným znakom).</t>
  </si>
  <si>
    <t>Dátum skutočnej úhrady účtovného dokladu (stĺpec D)</t>
  </si>
  <si>
    <t>Uviesť dátum, kedy bola platba zrealizovaná bankou (dátum na výpise z účtu), alebo vyplatená v hotovosti (dátum na  pokladničnom doklade).</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</si>
  <si>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</si>
  <si>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</si>
  <si>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neuvádzať dátum zadania príkazu na úhradu,</t>
  </si>
  <si>
    <t>neuvádzať dátum splatnosti/vystavenia/zdaniteľného plnenia faktúry,</t>
  </si>
  <si>
    <t>dátum skutočnej úhrady nesmie byť neskorší ako termín použitia Finančných prostriedkov.</t>
  </si>
  <si>
    <t>Dátum refundácie účtovného dokladu (stĺpec E)</t>
  </si>
  <si>
    <r>
      <t xml:space="preserve">Dátum refundácie účtovného dokladu </t>
    </r>
    <r>
      <rPr>
        <b/>
        <sz val="10"/>
        <rFont val="Arial"/>
        <family val="2"/>
        <charset val="238"/>
      </rPr>
      <t>(vyplniť len v prípade refundácie)</t>
    </r>
  </si>
  <si>
    <t>Refundácia je úhrada výdavkov z účtu prijímateľa na účet priameho realizátora, resp. klubu/športovca.</t>
  </si>
  <si>
    <t>Uviesť dátum, kedy bola platba zrealizovaná bankou (dátum na výpise z účtu) alebo vyplatená v hotovosti (dátum na pokladničnom doklade). Ak ide o účtovný doklad, ktorý bol refundovaný priamemu realizátorovi, resp. klubu/športovcovi, uvedťe rovnako dátum prevodu zo samostatného účtu prijímateľa alebo dátum na pokladničnom doklade.</t>
  </si>
  <si>
    <t>V prípade, ak ste uhrádzali výdavky z iného Vášho účtu než samostatný účet uvedený v zmluve a následne previedli finančné prostriedky zo samostatného účtu na iný Váš účet, uvádzate dátum pôvodnej úhrady (z iného Vášho účtu).</t>
  </si>
  <si>
    <t>Popis úhrady (stĺpec F)</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</si>
  <si>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</si>
  <si>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</si>
  <si>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 </t>
  </si>
  <si>
    <r>
      <rPr>
        <b/>
        <sz val="10"/>
        <rFont val="Arial"/>
        <family val="2"/>
        <charset val="238"/>
      </rPr>
      <t>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ani kladným ani záporným číslom. Nevyčerpané Finančné prostriedky sa automaticky zobrazia v hárku "Spolu", je potrebné vrátiť ich na príslušný účet MŠVVaŠ SR a zároveň poslať vyplnené tlačivo "</t>
    </r>
    <r>
      <rPr>
        <b/>
        <sz val="10"/>
        <rFont val="Arial"/>
        <family val="2"/>
        <charset val="238"/>
      </rPr>
      <t>Avízo - vratka</t>
    </r>
    <r>
      <rPr>
        <sz val="10"/>
        <rFont val="Arial"/>
        <family val="2"/>
        <charset val="238"/>
      </rPr>
      <t>".</t>
    </r>
  </si>
  <si>
    <r>
      <t>Dodatočne poskytnuté zľavy z pôvodnej ceny tovarov, služieb, storná za platby, dobropisy,...</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</si>
  <si>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31.12.2023.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6/2023), dáta a pod.</t>
  </si>
  <si>
    <r>
      <t xml:space="preserve">POZOR:
Zálohové platby </t>
    </r>
    <r>
      <rPr>
        <b/>
        <sz val="10"/>
        <rFont val="Arial"/>
        <family val="2"/>
        <charset val="238"/>
      </rPr>
      <t>(iba ak sú dohodnuté s dodávateľmi v písomne uzatvorenej zmluve)</t>
    </r>
    <r>
      <rPr>
        <sz val="10"/>
        <rFont val="Arial"/>
        <family val="2"/>
        <charset val="238"/>
      </rPr>
      <t xml:space="preserve"> za to isté plnenie uvádzať v riadkoch pod sebou. Ako poslednú uviesť vyúčtovaciu platbu (pozri aj riadok 72 tohto usmernenia).</t>
    </r>
  </si>
  <si>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</si>
  <si>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</si>
  <si>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</si>
  <si>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</si>
  <si>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</si>
  <si>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</si>
  <si>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</si>
  <si>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</si>
  <si>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</si>
  <si>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v ostatných prípadoch je to VŽDY konečný prijímateľ finančných prostriedkov, dodávateľ podľa faktúry/pokladničného bloku, napríklad: Slovenská pošta, Slovak Telekom, Gumon a.s., Jozef Mak - podnikateľ</t>
  </si>
  <si>
    <t>Dodávateľom plnenia nemôže byť nikdy prijímateľ Finančných prostriedkov (nie zväz, nie asociácia a pod.).</t>
  </si>
  <si>
    <t>Skutočne uhradená suma (stĺpec I)</t>
  </si>
  <si>
    <t>Uviesť skutočne uhradenú sumu v eurách s presnosťou na dve desatinné miesta. Sumy je potrebné uvádzať presne ako na faktúre (nielen približne).
Doplnenie: Úhradu môžete vykonať zo samostatného bankového účtu, uvedeného v Zmluve.</t>
  </si>
  <si>
    <t>Analytický kód (stĺpec J)</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</si>
  <si>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</si>
  <si>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potrebné vyplniť.</t>
    </r>
  </si>
  <si>
    <t>Príklady vyplnenia formulára</t>
  </si>
  <si>
    <t>Priebežné čerpanie finančných prostriedkov poskytnutých zo štátneho rozpočtu v oblasti športu v roku 2023</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</si>
  <si>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</si>
  <si>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</si>
  <si>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</si>
  <si>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</si>
  <si>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</si>
  <si>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</si>
  <si>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</si>
  <si>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</si>
  <si>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</si>
  <si>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</si>
  <si>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</si>
  <si>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</si>
  <si>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- 18.4.2023
Počet zúčastnených osôb (okrem divákov): 20
</t>
  </si>
  <si>
    <t>123/2023</t>
  </si>
  <si>
    <t>CP14-110</t>
  </si>
  <si>
    <t>počet odpracovaných hodín spolu: 100
hrubé mzdy vyplatené osobám v súvislosti s podujatím vrátane odvodov zamestnávateľa spolu (dohody, zmluvy, faktúry, a pod.) v eur</t>
  </si>
  <si>
    <t>osoba 1 - osoba 20</t>
  </si>
  <si>
    <t>124/2023</t>
  </si>
  <si>
    <t>DF 24</t>
  </si>
  <si>
    <t>náklady na ubytovanie 10 športovcov + 1 tréner</t>
  </si>
  <si>
    <t>Chata Breznovčan</t>
  </si>
  <si>
    <t>100/2023</t>
  </si>
  <si>
    <t>3020</t>
  </si>
  <si>
    <t>grafické práce na výrobe loga podujatia</t>
  </si>
  <si>
    <t>Anna Malá - PROMOTION, s.r.o.</t>
  </si>
  <si>
    <t>121/2023</t>
  </si>
  <si>
    <t>100002352</t>
  </si>
  <si>
    <t xml:space="preserve">cestovné - vlak - Bratislava - Brezno, 16 osôb </t>
  </si>
  <si>
    <t>Ján Rýchly</t>
  </si>
  <si>
    <t>125/2023</t>
  </si>
  <si>
    <t>DF 26</t>
  </si>
  <si>
    <t>stravovanie 20 osôb</t>
  </si>
  <si>
    <t>Reštaurácia "U vodníka", Brezno</t>
  </si>
  <si>
    <t>126/2023</t>
  </si>
  <si>
    <t>DF 29</t>
  </si>
  <si>
    <t>prenájom plavárne</t>
  </si>
  <si>
    <t>STARZ, Bratislava</t>
  </si>
  <si>
    <t>128/2023</t>
  </si>
  <si>
    <t>DF 30</t>
  </si>
  <si>
    <t>nákup športového oblečenia - 15 ks</t>
  </si>
  <si>
    <t>Adidas, Brezno</t>
  </si>
  <si>
    <t>Pracovná cesta
Názov: Majstrovstvá V4 v skúškach
Termín: 3.9.2023
Miesto - mesto a štát: Varšava, Poľsko
Spôsob dopravy: letecky/BUS
Počet všetkých osôb na pracovnej ceste: 6, z toho:
- športovci (+ navádzači): 1
- tréneri + rozhodcovia + vedúci výpravy + lekár + fyzioterapeut + masér + ): 1
- ostatné osoby (napr. sponzori, hostia): 4</t>
  </si>
  <si>
    <t>270/2023</t>
  </si>
  <si>
    <t>3252514</t>
  </si>
  <si>
    <t>nákup leteniek - 6 ks</t>
  </si>
  <si>
    <t>Czech Airlines</t>
  </si>
  <si>
    <t>274/2023</t>
  </si>
  <si>
    <t>D/258/2020</t>
  </si>
  <si>
    <t>materiálové zabezpečenie pretekov - nákup 4 pušiek</t>
  </si>
  <si>
    <t>Puškárstvo - Ernest Bezaj, Malinovo</t>
  </si>
  <si>
    <t>275/2023</t>
  </si>
  <si>
    <t>DF 32</t>
  </si>
  <si>
    <t>občerstvenie - 6 osôb</t>
  </si>
  <si>
    <t>Messing Catering, s.r.o., Rovinka</t>
  </si>
  <si>
    <t>280/2023</t>
  </si>
  <si>
    <t>DF 33</t>
  </si>
  <si>
    <t>ubytovanie - 2 osoby</t>
  </si>
  <si>
    <t>Jozef Karát - privát, Šaľa</t>
  </si>
  <si>
    <t>190/2023</t>
  </si>
  <si>
    <t>DF50</t>
  </si>
  <si>
    <t>prenájom miestnosti</t>
  </si>
  <si>
    <t>Double Tree Hotel, Bratislava</t>
  </si>
  <si>
    <t>250/2023</t>
  </si>
  <si>
    <t>999</t>
  </si>
  <si>
    <t>cestovné - Cerová - Trnava a späť, 3.9.2023, 2 osoby</t>
  </si>
  <si>
    <t>Železničná spoločnosť, a.s., Slovensko</t>
  </si>
  <si>
    <t>251/2023</t>
  </si>
  <si>
    <t>258963</t>
  </si>
  <si>
    <t>vecné ceny - poháre 3 ks</t>
  </si>
  <si>
    <t>Victory sport, s.r.o.</t>
  </si>
  <si>
    <t>Ostatné</t>
  </si>
  <si>
    <t>P1/V/316</t>
  </si>
  <si>
    <t>Hrubé mzdy vyplatené osobám (zamestnancom) vrátane odvodov zamestnávateľa za rok 2023
počet fyzických osôb: 5</t>
  </si>
  <si>
    <t>osoba 1, osoba 4 - 7</t>
  </si>
  <si>
    <t>J/2023-20</t>
  </si>
  <si>
    <t>258</t>
  </si>
  <si>
    <t>doplnky výživy - 21 športovcov</t>
  </si>
  <si>
    <t>Lekáreň Kozia, Bratislava</t>
  </si>
  <si>
    <t>DF2023/326</t>
  </si>
  <si>
    <t>oprava športtesteru</t>
  </si>
  <si>
    <t>TOP TREND Patrik Valo</t>
  </si>
  <si>
    <t>DF2023/193</t>
  </si>
  <si>
    <t>havarijné poistenie 1-3/2021, EČV BA 258 KK</t>
  </si>
  <si>
    <t>Uniqa poisťovňa, a.s.</t>
  </si>
  <si>
    <t>diaľničná nálepka na rok 2023</t>
  </si>
  <si>
    <t>OMV, s.r.o.</t>
  </si>
  <si>
    <t>199/2023</t>
  </si>
  <si>
    <t>32</t>
  </si>
  <si>
    <t>poštovné</t>
  </si>
  <si>
    <t>Slovenská pošta, a.s.</t>
  </si>
  <si>
    <t>3</t>
  </si>
  <si>
    <t>nájom kancelárskych priestorov 2/2023</t>
  </si>
  <si>
    <t>Slovenské združenie telesnej kultúry</t>
  </si>
  <si>
    <t>P1/V/259</t>
  </si>
  <si>
    <t>20123698752</t>
  </si>
  <si>
    <t>regenerácia, 8 športovcov, 8/2023</t>
  </si>
  <si>
    <t>SPORTMEDICAL s.r.o., Bratislava</t>
  </si>
  <si>
    <t>235/2023</t>
  </si>
  <si>
    <t>40010</t>
  </si>
  <si>
    <t>nákup materiálu - reprezentačná vlajka 1 ks</t>
  </si>
  <si>
    <t>ADAT, s.r.o.</t>
  </si>
  <si>
    <t>206/2023</t>
  </si>
  <si>
    <t>DF100/9/2020</t>
  </si>
  <si>
    <t xml:space="preserve">refundácia nákladov na základe zmluvy pre CTM Žilina: Okresné kolo v skúškach, 7.8.2023, Žilina, 43 osôb, z toho: 37 športovcov, 1 tréner, 1 strážna služba,  1 masér, 3 technickí pracovníci, úhrada nákladov za stravovanie </t>
  </si>
  <si>
    <t>Prestige catering, s.r.o.</t>
  </si>
  <si>
    <t>207/2023</t>
  </si>
  <si>
    <t>DF500</t>
  </si>
  <si>
    <t>prenájom plavárne, 4 dráhy, 8 hodín</t>
  </si>
  <si>
    <t>Mesto Žilina</t>
  </si>
  <si>
    <t>305/2023</t>
  </si>
  <si>
    <t>14</t>
  </si>
  <si>
    <t>upratovacie služby 5/2023</t>
  </si>
  <si>
    <t>Boris Dubaj - živnostník</t>
  </si>
  <si>
    <t>V-2020-3</t>
  </si>
  <si>
    <t>bankové poplatky</t>
  </si>
  <si>
    <t>SLSP, a.s.</t>
  </si>
  <si>
    <t>980</t>
  </si>
  <si>
    <t>poplatok medzinárodnej federácii za rok 2023</t>
  </si>
  <si>
    <t>Internationale Asociation .....</t>
  </si>
  <si>
    <t>5</t>
  </si>
  <si>
    <t>členský poplatok za rok 2023</t>
  </si>
  <si>
    <t>Konfederácia športových zväzov</t>
  </si>
  <si>
    <t>301/2023</t>
  </si>
  <si>
    <t>78954787</t>
  </si>
  <si>
    <t>prenájom optického kábla 3/2023</t>
  </si>
  <si>
    <t>e-Net, s.r.o.</t>
  </si>
  <si>
    <t>330/2023</t>
  </si>
  <si>
    <t>FD52</t>
  </si>
  <si>
    <t>poplatky za telefón, 7/2023</t>
  </si>
  <si>
    <t>Slovak telekom, a.s.</t>
  </si>
  <si>
    <t>V1-12</t>
  </si>
  <si>
    <t>PHM - služobné motorové vozidlo
EČV: BA 111 SA
Obdobie: 14.4. - 18.4.2023
Najazdené kilometre: 800 km</t>
  </si>
  <si>
    <t>Slovnaft, a.s. Bratislava</t>
  </si>
  <si>
    <t>25</t>
  </si>
  <si>
    <t>358</t>
  </si>
  <si>
    <t>trénerské služby 10/2023</t>
  </si>
  <si>
    <t>Ondrej Pado - živnostník</t>
  </si>
  <si>
    <t>26985235</t>
  </si>
  <si>
    <t>oprava služobného motorového vozidla, BA 222 AA</t>
  </si>
  <si>
    <t>Prvý autoservis, Bratislava</t>
  </si>
  <si>
    <t>P1/V/309</t>
  </si>
  <si>
    <t>PP46130119</t>
  </si>
  <si>
    <t>lekárske vyšetrenie - 10 športovcov</t>
  </si>
  <si>
    <t>Alpha medical a.s.</t>
  </si>
  <si>
    <t>300/2023</t>
  </si>
  <si>
    <t>256</t>
  </si>
  <si>
    <t>laboratórne vyšetrenie</t>
  </si>
  <si>
    <t>Nemocnica s poliklinikou, Prešov</t>
  </si>
  <si>
    <t>V/2023/3</t>
  </si>
  <si>
    <t>DF2020/143</t>
  </si>
  <si>
    <t>lyžiarsky servis - február 2023</t>
  </si>
  <si>
    <t>Dušan Otčenáš - Martek Sport</t>
  </si>
  <si>
    <t>ID258</t>
  </si>
  <si>
    <t>športová výstroj - tenisové rakety - 7 ks</t>
  </si>
  <si>
    <t>Sportissimo, Bratislava</t>
  </si>
  <si>
    <t>b - Sergej Bubka</t>
  </si>
  <si>
    <t>Pracovná cesta
Názov: Výcvikový tábor
Termín: 1.12.-20.12.2023
Miesto - mesto a štát: Moskva, Ruská federácia
Spôsob dopravy: LET
Počet všetkých osôb na pracovnej ceste: 2, z toho - športovci: 1
- tréner: 1</t>
  </si>
  <si>
    <t>DF2023/309</t>
  </si>
  <si>
    <t>trénerské služby - 1.12-20.12.2023</t>
  </si>
  <si>
    <t xml:space="preserve">Peter Konrád </t>
  </si>
  <si>
    <t>R/2023/11</t>
  </si>
  <si>
    <t>regenerácia</t>
  </si>
  <si>
    <t>369</t>
  </si>
  <si>
    <t>prenájom tenisového kurtu 1.2.2023</t>
  </si>
  <si>
    <t>Národné tenisové centrum, a.s.</t>
  </si>
  <si>
    <t>40/2023</t>
  </si>
  <si>
    <t>25412</t>
  </si>
  <si>
    <t>doplnky výživy</t>
  </si>
  <si>
    <t>Sunpharma, s.r.o.</t>
  </si>
  <si>
    <t>a - kriket - mikrobus</t>
  </si>
  <si>
    <t>4/2020/DU</t>
  </si>
  <si>
    <t>nákup mikrobusu, EVČ BA 111 SS (faktúra doložená v prílohe vyúčtovania)</t>
  </si>
  <si>
    <t>AUDI centrum, s.r.o.</t>
  </si>
  <si>
    <t>a - kriket - hala</t>
  </si>
  <si>
    <t>89/2023</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</si>
  <si>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</si>
  <si>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</si>
  <si>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</si>
  <si>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</si>
  <si>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03.-07.06.2023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</si>
  <si>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</si>
  <si>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</si>
  <si>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2.7.2023, 7.6.2021, 39 osôb</t>
  </si>
  <si>
    <t>Autodoprava Charvát, Veľké Bielice</t>
  </si>
  <si>
    <t>ID100</t>
  </si>
  <si>
    <t>444</t>
  </si>
  <si>
    <t>cestovné, VLAK, Banská Bystrica - Košice, 3.7.2023, 8 osôb</t>
  </si>
  <si>
    <t>Ján Rýchly, prezident zväzu</t>
  </si>
  <si>
    <t>FA213090</t>
  </si>
  <si>
    <t>1300072</t>
  </si>
  <si>
    <t xml:space="preserve">potlač 4 ks športových dresov </t>
  </si>
  <si>
    <t>RES Promotion, s.r.o., Košice 1</t>
  </si>
  <si>
    <t>310/2023</t>
  </si>
  <si>
    <t>DF2555</t>
  </si>
  <si>
    <t>regenerácia 16.5.2023, 1 športovec</t>
  </si>
  <si>
    <t>Fyziopraktik, s.r.o.</t>
  </si>
  <si>
    <t>32/2023</t>
  </si>
  <si>
    <t>PZ5</t>
  </si>
  <si>
    <t>trénerská činnosť 12/2023</t>
  </si>
  <si>
    <t>Henrich Madaj - živnostník</t>
  </si>
  <si>
    <t>25/2023</t>
  </si>
  <si>
    <t>254</t>
  </si>
  <si>
    <t>Materiálové vybavenie športovcov CTM Žilina, náhradné súčiastky na bicykel</t>
  </si>
  <si>
    <t>Bottico, s.r.o. Otrokovice</t>
  </si>
  <si>
    <t>288/2023</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</si>
  <si>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</si>
  <si>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</si>
  <si>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</si>
  <si>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</si>
  <si>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30.6.-7.7.2023, Bardejov, ubytovanie, 12 osôb </t>
  </si>
  <si>
    <t>Ubytovňa Nádej, Bardejov</t>
  </si>
  <si>
    <t>d - finančné odmeny športovcom a trénerom - Eleonóra Sihoťová</t>
  </si>
  <si>
    <t>760998</t>
  </si>
  <si>
    <t>odmena športovcom za výsledky dosiahnuté v roku 2023</t>
  </si>
  <si>
    <t>Peter Novák</t>
  </si>
  <si>
    <t xml:space="preserve">d - finančné odmeny športovcom a trénerom -  Miroslav Hurban </t>
  </si>
  <si>
    <t>13/2023</t>
  </si>
  <si>
    <t>760852</t>
  </si>
  <si>
    <t xml:space="preserve">odmena trénerovi mládeže </t>
  </si>
  <si>
    <t>Miroslav Hurban</t>
  </si>
  <si>
    <t>d- Národná súťaž v skúškach</t>
  </si>
  <si>
    <t xml:space="preserve">Organizovanie podujatia                                                          Názov: Národná súťaž v skúškach                                             Termín: 15.06.2023                                                    Miesto - mesto a štát: Pezinok                                                              Počet zúčastnených osôb (okrem divákov): 547         </t>
  </si>
  <si>
    <t>66/2023</t>
  </si>
  <si>
    <t>tlač diplomov A4 547 ks</t>
  </si>
  <si>
    <t>Mouton, s.r.o. Žilina</t>
  </si>
  <si>
    <t>361/2023</t>
  </si>
  <si>
    <t>36</t>
  </si>
  <si>
    <t xml:space="preserve">technické a organizačné zabezpečenie súťaže - úprava pretekárskej dráhy, stavba pódia, organizácia záverečného ceremoniálu, moderovanie </t>
  </si>
  <si>
    <t>Dušan Tesár - Select Managering, s.r.o.</t>
  </si>
  <si>
    <t>98/2023</t>
  </si>
  <si>
    <t>nákup športového vybavenia - 20 ks lôpt</t>
  </si>
  <si>
    <t>Sport, s.r.o. Poprad</t>
  </si>
  <si>
    <t>PC2023/36</t>
  </si>
  <si>
    <t>56/C</t>
  </si>
  <si>
    <t>PHM - služobné motorové vozidlo
EČV: BL 363 AA
Obdobie: 10.6.-15.6.2023
Najazdené kilometre: 600</t>
  </si>
  <si>
    <t>OMV, s.r.o., Bratislava</t>
  </si>
  <si>
    <t xml:space="preserve">Organizovanie podujatia                                                          Názov: M-SR žiakov ZŠ v skúškach                                             Termín: 15.05.2023                                                    Miesto - mesto a štát: Nitra                                                              Počet zúčastnených osôb (okrem divákov): 220         </t>
  </si>
  <si>
    <t>380/2023</t>
  </si>
  <si>
    <t>952</t>
  </si>
  <si>
    <t>športový materiál - bedmintonové rakety, košíky</t>
  </si>
  <si>
    <t xml:space="preserve">Funny sport, s.r.o., Prešov </t>
  </si>
  <si>
    <t>390/2023</t>
  </si>
  <si>
    <t>3852/2020</t>
  </si>
  <si>
    <t>zdravotné služby</t>
  </si>
  <si>
    <t>DZS OPTIMUS, s.r.o.</t>
  </si>
  <si>
    <t>d- obnova turistických značkovaných trás a údržba turistických informačných miest</t>
  </si>
  <si>
    <t>400/2023</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</si>
  <si>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</si>
  <si>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</si>
  <si>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</si>
  <si>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</si>
  <si>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</si>
  <si>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</si>
  <si>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</si>
  <si>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</si>
  <si>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</si>
  <si>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</si>
  <si>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</si>
  <si>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</si>
  <si>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</si>
  <si>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</si>
  <si>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</si>
  <si>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</si>
  <si>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</si>
  <si>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</si>
  <si>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</si>
  <si>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</si>
  <si>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</si>
  <si>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2023</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</si>
  <si>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</si>
  <si>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</si>
  <si>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</si>
  <si>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</si>
  <si>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</si>
  <si>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</si>
  <si>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</si>
  <si>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</si>
  <si>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</si>
  <si>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</si>
  <si>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</si>
  <si>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</si>
  <si>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</si>
  <si>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</si>
  <si>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</si>
  <si>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</si>
  <si>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</si>
  <si>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</si>
  <si>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</si>
  <si>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</si>
  <si>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</si>
  <si>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</si>
  <si>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</si>
  <si>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</si>
  <si>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</si>
  <si>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</si>
  <si>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</si>
  <si>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</si>
  <si>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</si>
  <si>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</si>
  <si>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</si>
  <si>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</si>
  <si>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</si>
  <si>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</si>
  <si>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Inovatívne formy vzdelávania na hodinách telesnej a športovej výchovy na I. stupni základných škôl ("moduly")</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</si>
  <si>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</si>
  <si>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</si>
  <si>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</si>
  <si>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</si>
  <si>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</si>
  <si>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</si>
  <si>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</si>
  <si>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</si>
  <si>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</si>
  <si>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</si>
  <si>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</si>
  <si>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</si>
  <si>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</si>
  <si>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</si>
  <si>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</si>
  <si>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</si>
  <si>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</si>
  <si>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</si>
  <si>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</si>
  <si>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</si>
  <si>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</si>
  <si>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</si>
  <si>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</si>
  <si>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</si>
  <si>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</si>
  <si>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</si>
  <si>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</si>
  <si>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</si>
  <si>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</si>
  <si>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2023.</t>
  </si>
  <si>
    <t>c) toto vytlačené a podpísané vyúčtovanie je zhodné s hárkom, ktorý sme zaslali na adresu ziadosti.sport@minedu.sk dňa ....................... o .......... hod. ........ min.</t>
  </si>
  <si>
    <t>Súhlasím so zhromažďovaním, spracovávaním a zverejňovaním poskytnutých údajov.</t>
  </si>
  <si>
    <t>Dátum:</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</si>
  <si>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</si>
  <si>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</si>
  <si>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t>Meno a kontakt osoby, ktorá zodpovedá za vyplnenie formuláru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</si>
  <si>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</si>
  <si>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</si>
  <si>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</si>
  <si>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</si>
  <si>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V4</t>
  </si>
  <si>
    <t xml:space="preserve">Názov prijímateľa prostriedkov: </t>
  </si>
  <si>
    <t>BBB</t>
  </si>
  <si>
    <t>CCC</t>
  </si>
  <si>
    <t>DDD</t>
  </si>
  <si>
    <t>EEE</t>
  </si>
  <si>
    <t>FFF</t>
  </si>
  <si>
    <t>GGG</t>
  </si>
  <si>
    <t>Dátum refundácie účtovného dokladu</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</si>
  <si>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</si>
  <si>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</si>
  <si>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</si>
  <si>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</si>
  <si>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</si>
  <si>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</si>
  <si>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</si>
  <si>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</si>
  <si>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</si>
  <si>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</si>
  <si>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</si>
  <si>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</si>
  <si>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</si>
  <si>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42254388</t>
  </si>
  <si>
    <t>Deaflympijský výbor Slovenska</t>
  </si>
  <si>
    <t>občianske združenie</t>
  </si>
  <si>
    <t>Kýčerského 7</t>
  </si>
  <si>
    <t>Bratislava 1</t>
  </si>
  <si>
    <t>811 05</t>
  </si>
  <si>
    <t>www.deaflympic.sk</t>
  </si>
  <si>
    <t>office@deaflympic.sk</t>
  </si>
  <si>
    <t>Peter Birka</t>
  </si>
  <si>
    <t>prezident</t>
  </si>
  <si>
    <t>Milena Fabšičová</t>
  </si>
  <si>
    <t>50642804</t>
  </si>
  <si>
    <t>iCompete Natural Slovakia</t>
  </si>
  <si>
    <t>Jesenského 71</t>
  </si>
  <si>
    <t>Zvolen</t>
  </si>
  <si>
    <t>960 01</t>
  </si>
  <si>
    <t>www.icn.sk</t>
  </si>
  <si>
    <t>icn@icn.sk</t>
  </si>
  <si>
    <t>René Tomášek</t>
  </si>
  <si>
    <t>00688312</t>
  </si>
  <si>
    <t>Klub slovenských turistov</t>
  </si>
  <si>
    <t>Záborského 33</t>
  </si>
  <si>
    <t>Bratislava 3</t>
  </si>
  <si>
    <t>831 03</t>
  </si>
  <si>
    <t>www.kst.sk</t>
  </si>
  <si>
    <t>ustredie@kst.sk</t>
  </si>
  <si>
    <t>František Šiller</t>
  </si>
  <si>
    <t>predseda</t>
  </si>
  <si>
    <t>Marica Žáková</t>
  </si>
  <si>
    <t>47845660</t>
  </si>
  <si>
    <t>Košická Futbalová Aréna a. s.</t>
  </si>
  <si>
    <t>akciová spoločnosť</t>
  </si>
  <si>
    <t>Pri prachárni 13</t>
  </si>
  <si>
    <t>Košice – mestská časť Juh</t>
  </si>
  <si>
    <t>040 11</t>
  </si>
  <si>
    <t>www.kosickafutbalovaarena.sk</t>
  </si>
  <si>
    <t>office@kosickafutbalovaarena.sk</t>
  </si>
  <si>
    <t>Marcel Gibóda, Stanislav Petráš</t>
  </si>
  <si>
    <t>predseda predstavenstva, člen predstavenstva</t>
  </si>
  <si>
    <t>42269423</t>
  </si>
  <si>
    <t>MAMMAL - Slovenský zväz MMA</t>
  </si>
  <si>
    <t>Židovská 298/19</t>
  </si>
  <si>
    <t>811 01</t>
  </si>
  <si>
    <t>www.mammal.sk</t>
  </si>
  <si>
    <t>info@mammal.sk; marek.herda@mammal.sk</t>
  </si>
  <si>
    <t>Marek Herda</t>
  </si>
  <si>
    <t>Jana Gurová</t>
  </si>
  <si>
    <t>00595209</t>
  </si>
  <si>
    <t>Maratónsky klub Košice</t>
  </si>
  <si>
    <t>Hroncova 2</t>
  </si>
  <si>
    <t>Košice</t>
  </si>
  <si>
    <t>040 01</t>
  </si>
  <si>
    <t>www.kosicemarathon.com</t>
  </si>
  <si>
    <t>klub@kosicemarathon.com</t>
  </si>
  <si>
    <t>Ján Sudzina</t>
  </si>
  <si>
    <t>30787009</t>
  </si>
  <si>
    <t>Slovenská asociácia amerického futbalu, o.z.</t>
  </si>
  <si>
    <t>Nevädzová 17211/6B</t>
  </si>
  <si>
    <t>Bratislava</t>
  </si>
  <si>
    <t>821 01</t>
  </si>
  <si>
    <t>www.saaf.sk</t>
  </si>
  <si>
    <t>info@saaf.sk</t>
  </si>
  <si>
    <t>Michal Slašťan</t>
  </si>
  <si>
    <t>50897152</t>
  </si>
  <si>
    <t>Slovenská Asociácia Bandy, skrátený názov SAB</t>
  </si>
  <si>
    <t>Trenčianske Teplice 611/2</t>
  </si>
  <si>
    <t>Trenčianske Teplice</t>
  </si>
  <si>
    <t>914 51</t>
  </si>
  <si>
    <t>www.slovakbandy.sk</t>
  </si>
  <si>
    <t>slovakbandy@gmail.com</t>
  </si>
  <si>
    <t>Lukáš Vepy</t>
  </si>
  <si>
    <t>Ľudovít Vepy</t>
  </si>
  <si>
    <t>00631655</t>
  </si>
  <si>
    <t>Slovenská asociácia boccie</t>
  </si>
  <si>
    <t>Ulica Vajanského 874/46</t>
  </si>
  <si>
    <t>Lučenec</t>
  </si>
  <si>
    <t>984 01</t>
  </si>
  <si>
    <t>www.bocce.sk</t>
  </si>
  <si>
    <t>slovenska.asociacia.bocce@gmail.com</t>
  </si>
  <si>
    <t>Ján Macko, Ján Brezňan, Ladislav Mészáros</t>
  </si>
  <si>
    <t>prezident, predseda, predseda</t>
  </si>
  <si>
    <t xml:space="preserve">Ján Macko </t>
  </si>
  <si>
    <t>42019541</t>
  </si>
  <si>
    <t>Slovenská asociácia čínskeho wushu</t>
  </si>
  <si>
    <t>Ladislava Dérera 35</t>
  </si>
  <si>
    <t>831 01</t>
  </si>
  <si>
    <t>www.wushuslovakia.sk</t>
  </si>
  <si>
    <t>email@wushuslovakia.sk</t>
  </si>
  <si>
    <t>Ľubomír France</t>
  </si>
  <si>
    <t>30810108</t>
  </si>
  <si>
    <t>Slovenská Asociácia Dynamickej Streľby</t>
  </si>
  <si>
    <t>Skautská 2</t>
  </si>
  <si>
    <t>www.sads.sk</t>
  </si>
  <si>
    <t>prezident@sads.sk</t>
  </si>
  <si>
    <t>Bystrík Zachar</t>
  </si>
  <si>
    <t>30842069</t>
  </si>
  <si>
    <t>Slovenská asociácia fitnes, kulturistiky a silového trojboja</t>
  </si>
  <si>
    <t>Junácka 6</t>
  </si>
  <si>
    <t>832 80</t>
  </si>
  <si>
    <t>www.safkst.sk</t>
  </si>
  <si>
    <t>sekretariat@safkst.sk</t>
  </si>
  <si>
    <t>Boris Mlsna</t>
  </si>
  <si>
    <t>31749852</t>
  </si>
  <si>
    <t>Slovenská asociácia Frisbee</t>
  </si>
  <si>
    <t>Eisnerova 6131/13</t>
  </si>
  <si>
    <t>841 07</t>
  </si>
  <si>
    <t>www.szf.sk</t>
  </si>
  <si>
    <t>safslovakia@gmail.com</t>
  </si>
  <si>
    <t>Juraj Turan</t>
  </si>
  <si>
    <t>Martin Keseg</t>
  </si>
  <si>
    <t>30844711</t>
  </si>
  <si>
    <t>Slovenská asociácia go</t>
  </si>
  <si>
    <t>www.sago.sk</t>
  </si>
  <si>
    <t>slovakgo@gmail.com</t>
  </si>
  <si>
    <t>Martin Lukáč</t>
  </si>
  <si>
    <t>Miroslav Poliak</t>
  </si>
  <si>
    <t>31940668</t>
  </si>
  <si>
    <t>Slovenská asociácia korfbalu</t>
  </si>
  <si>
    <t>Makovického 6/2</t>
  </si>
  <si>
    <t>Prievidza</t>
  </si>
  <si>
    <t>971 01</t>
  </si>
  <si>
    <t>www.korfbal.sk</t>
  </si>
  <si>
    <t>martinsonoga@gmail.com</t>
  </si>
  <si>
    <t>Martin Sonoga</t>
  </si>
  <si>
    <t>31824021</t>
  </si>
  <si>
    <t>Slovenská asociácia motoristického športu</t>
  </si>
  <si>
    <t>Fatranská 3</t>
  </si>
  <si>
    <t>Nitra</t>
  </si>
  <si>
    <t>949 01</t>
  </si>
  <si>
    <t>www.sams-asn.sk</t>
  </si>
  <si>
    <t>samssk@nextra.sk</t>
  </si>
  <si>
    <t>Dušan Koblišek</t>
  </si>
  <si>
    <t>Vojtech Ruisl</t>
  </si>
  <si>
    <t>45009660</t>
  </si>
  <si>
    <t>Slovenská asociácia naturálnej kulturistiky</t>
  </si>
  <si>
    <t>Štefániková 3509/20</t>
  </si>
  <si>
    <t>Michalovce</t>
  </si>
  <si>
    <t>071 01</t>
  </si>
  <si>
    <t>www.sank.sk</t>
  </si>
  <si>
    <t>rigosank@gmail.com</t>
  </si>
  <si>
    <t>Viliam Rigo</t>
  </si>
  <si>
    <t>30811686</t>
  </si>
  <si>
    <t>Slovenská asociácia pretláčania rukou</t>
  </si>
  <si>
    <t>Vavrečka 311</t>
  </si>
  <si>
    <t>Námestovo</t>
  </si>
  <si>
    <t>029 01</t>
  </si>
  <si>
    <t>www.armsport.sk</t>
  </si>
  <si>
    <t>sekretariat@armsport.sk</t>
  </si>
  <si>
    <t>Ján Germánus</t>
  </si>
  <si>
    <t>Dagmar Petrová</t>
  </si>
  <si>
    <t>30814910</t>
  </si>
  <si>
    <t>Slovenská asociácia taekwondo WT</t>
  </si>
  <si>
    <t>Stará spišská cesta 2166/38</t>
  </si>
  <si>
    <t>new.satkd.sk</t>
  </si>
  <si>
    <t>satkd.wtf@gmail.com</t>
  </si>
  <si>
    <t>Mário Švec</t>
  </si>
  <si>
    <t>Pavel Ižarik</t>
  </si>
  <si>
    <t>17316731</t>
  </si>
  <si>
    <t>Slovenská asociácia univerzitného športu</t>
  </si>
  <si>
    <t>Trnavska cesta 37</t>
  </si>
  <si>
    <t>831 04</t>
  </si>
  <si>
    <t>www.saus.sk</t>
  </si>
  <si>
    <t>saus@saus.sk</t>
  </si>
  <si>
    <t>Július Dubovský</t>
  </si>
  <si>
    <t>Michaela Masárová</t>
  </si>
  <si>
    <t>30841798</t>
  </si>
  <si>
    <t>Slovenská asociácia zrakovo postihnutých športovcov</t>
  </si>
  <si>
    <t>Rosina 497</t>
  </si>
  <si>
    <t>Rosina</t>
  </si>
  <si>
    <t>013 22</t>
  </si>
  <si>
    <t>www.sazps.sk</t>
  </si>
  <si>
    <t>sazps@sazps.sk</t>
  </si>
  <si>
    <t>Peter Ďuroška</t>
  </si>
  <si>
    <t>30844568</t>
  </si>
  <si>
    <t>Slovenská baseballová federácia</t>
  </si>
  <si>
    <t>www.slovakiabaseball.com</t>
  </si>
  <si>
    <t>office@slovakiabaseball.com</t>
  </si>
  <si>
    <t>Mojmír Jankovič</t>
  </si>
  <si>
    <t>František Bunta</t>
  </si>
  <si>
    <t>17315166</t>
  </si>
  <si>
    <t>Slovenská basketbalová asociácia</t>
  </si>
  <si>
    <t>Trnavská cesta 37</t>
  </si>
  <si>
    <t>www.slovakbasket.sk</t>
  </si>
  <si>
    <t>sekretariat@slovakbasket.sk</t>
  </si>
  <si>
    <t>Michal Ondruš</t>
  </si>
  <si>
    <t>Štefan Kubík</t>
  </si>
  <si>
    <t>31744621</t>
  </si>
  <si>
    <t>Slovenská boxerská federácia</t>
  </si>
  <si>
    <t>Dr. Vladimíra Clementisa 3222/10</t>
  </si>
  <si>
    <t>821 02</t>
  </si>
  <si>
    <t>www.sbf.sk</t>
  </si>
  <si>
    <t>sbf@sbf.sk</t>
  </si>
  <si>
    <t>Tomáš Kovács</t>
  </si>
  <si>
    <t>Ivana Haršányová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</si>
  <si>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</si>
  <si>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</si>
  <si>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</si>
  <si>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</si>
  <si>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</si>
  <si>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</si>
  <si>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</si>
  <si>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</si>
  <si>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</si>
  <si>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</si>
  <si>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</si>
  <si>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821 08</t>
  </si>
  <si>
    <t>www.karate-slovakia.sk</t>
  </si>
  <si>
    <t>info@karate-slovakia.sk</t>
  </si>
  <si>
    <t>Daniel Baran</t>
  </si>
  <si>
    <t>36064742</t>
  </si>
  <si>
    <t>Slovenská federácia pétanque</t>
  </si>
  <si>
    <t>Karpatské námestie 10A</t>
  </si>
  <si>
    <t>831 06</t>
  </si>
  <si>
    <t>www.sfp.sk</t>
  </si>
  <si>
    <t>peter.sury@gmail.com</t>
  </si>
  <si>
    <t>Peter Šúry</t>
  </si>
  <si>
    <t>42361885</t>
  </si>
  <si>
    <t>Slovenská footgolfová asociácia</t>
  </si>
  <si>
    <t>Medveďovej 13</t>
  </si>
  <si>
    <t>851 04</t>
  </si>
  <si>
    <t>www.sfga.sk</t>
  </si>
  <si>
    <t>info@sfga.sk</t>
  </si>
  <si>
    <t>Viliam Nemčko</t>
  </si>
  <si>
    <t>Tomáš Bartko</t>
  </si>
  <si>
    <t>50284363</t>
  </si>
  <si>
    <t>Slovenská golfová asociácia</t>
  </si>
  <si>
    <t>Kukučínova 26</t>
  </si>
  <si>
    <t>831 02</t>
  </si>
  <si>
    <t>www.skga.sk</t>
  </si>
  <si>
    <t>skga@skga.sk</t>
  </si>
  <si>
    <t>Rastislav Antala, Miroslav Rusnák</t>
  </si>
  <si>
    <t>Prezident, viceprezident</t>
  </si>
  <si>
    <t>Kamil Balga</t>
  </si>
  <si>
    <t>00688321</t>
  </si>
  <si>
    <t>Slovenská gymnastická federácia</t>
  </si>
  <si>
    <t>www.sgf.sk</t>
  </si>
  <si>
    <t>gymnastics@sgf.sk</t>
  </si>
  <si>
    <t>Monika Šišková</t>
  </si>
  <si>
    <t>prezidentka</t>
  </si>
  <si>
    <t>Silvia Ruščinová</t>
  </si>
  <si>
    <t>00603091</t>
  </si>
  <si>
    <t>Slovenská hokejbalová únia</t>
  </si>
  <si>
    <t>www.hokejbal.sk</t>
  </si>
  <si>
    <t>hokejbal@hokejbal.sk</t>
  </si>
  <si>
    <t>Miroslav Dragun</t>
  </si>
  <si>
    <t xml:space="preserve">Generálny sekretár </t>
  </si>
  <si>
    <t>31787801</t>
  </si>
  <si>
    <t>SLOVENSKÁ JAZDECKÁ FEDERÁCIA</t>
  </si>
  <si>
    <t>www.sjf.sk</t>
  </si>
  <si>
    <t>baciak.masarykova@sjf.sk</t>
  </si>
  <si>
    <t>Vladimír Chovan</t>
  </si>
  <si>
    <t>Zuzana Bačiak Masaryková</t>
  </si>
  <si>
    <t>50434101</t>
  </si>
  <si>
    <t>Slovenská kanoistika</t>
  </si>
  <si>
    <t>www.canoe.sk</t>
  </si>
  <si>
    <t>canoe@canoe.sk</t>
  </si>
  <si>
    <t>Miroslav Haviar</t>
  </si>
  <si>
    <t>Boris Bergendi</t>
  </si>
  <si>
    <t>30853427</t>
  </si>
  <si>
    <t>Slovenská Lakrosová Federácia</t>
  </si>
  <si>
    <t>Jarabinková 6/B</t>
  </si>
  <si>
    <t>821 09</t>
  </si>
  <si>
    <t>www.lacrosse.sk</t>
  </si>
  <si>
    <t>eminentasro@gmail.com</t>
  </si>
  <si>
    <t>Igor Moravčík</t>
  </si>
  <si>
    <t>36075809</t>
  </si>
  <si>
    <t>Slovenská lukostrelecká asociácia 3D</t>
  </si>
  <si>
    <t>Trnovec nad Váhom 1040</t>
  </si>
  <si>
    <t xml:space="preserve">Trnovec nad Váhom  </t>
  </si>
  <si>
    <t>825 71</t>
  </si>
  <si>
    <t>www.archery3d.sk</t>
  </si>
  <si>
    <t>info@archery3d.sk</t>
  </si>
  <si>
    <t>Peter Málek</t>
  </si>
  <si>
    <t>30813883</t>
  </si>
  <si>
    <t>Slovenská motocyklová federácia</t>
  </si>
  <si>
    <t>Športovcov 340</t>
  </si>
  <si>
    <t>Považská Bystrica</t>
  </si>
  <si>
    <t>017 01</t>
  </si>
  <si>
    <t>www.smf.sk</t>
  </si>
  <si>
    <t>smf@smf.sk</t>
  </si>
  <si>
    <t>Peter Lazar</t>
  </si>
  <si>
    <t>Tatiana Kašlíková</t>
  </si>
  <si>
    <t>34057587</t>
  </si>
  <si>
    <t>Slovenská Muaythai asociácia</t>
  </si>
  <si>
    <t>Lermontova 3</t>
  </si>
  <si>
    <t xml:space="preserve">www.smta.sk </t>
  </si>
  <si>
    <t xml:space="preserve">office@smta.sk </t>
  </si>
  <si>
    <t>Róbert Kajánek</t>
  </si>
  <si>
    <t>30806887</t>
  </si>
  <si>
    <t>Slovenská nohejbalová asociácia</t>
  </si>
  <si>
    <t>www.nohejbalsk.com</t>
  </si>
  <si>
    <t>nohejbal.sna@gmail.com</t>
  </si>
  <si>
    <t>Miroslav Kováč</t>
  </si>
  <si>
    <t>36068764</t>
  </si>
  <si>
    <t>Slovenská plavecká federácia</t>
  </si>
  <si>
    <t>Za kasárňou 315/1</t>
  </si>
  <si>
    <t>www.swimmsvk.sk</t>
  </si>
  <si>
    <t>prezident@swimmsvk.sk</t>
  </si>
  <si>
    <t>Ivan Šulek</t>
  </si>
  <si>
    <t>30851459</t>
  </si>
  <si>
    <t>Slovenská rugbyová únia</t>
  </si>
  <si>
    <t>Hrobákova 1</t>
  </si>
  <si>
    <t>851 02</t>
  </si>
  <si>
    <t>www.slovakrugby.sk</t>
  </si>
  <si>
    <t>kubalova@sprinklersystem.sk</t>
  </si>
  <si>
    <t>Eduard Krützner</t>
  </si>
  <si>
    <t>Katarína Kubalová</t>
  </si>
  <si>
    <t>37998919</t>
  </si>
  <si>
    <t>Slovenská skialpinistická asociácia</t>
  </si>
  <si>
    <t>Jalovec 98</t>
  </si>
  <si>
    <t>Bobrovec</t>
  </si>
  <si>
    <t>032 21</t>
  </si>
  <si>
    <t>www.slovakskimo.sk</t>
  </si>
  <si>
    <t>info@slovakskimo.sk</t>
  </si>
  <si>
    <t>Michaela Babčanová</t>
  </si>
  <si>
    <t>podpredseda</t>
  </si>
  <si>
    <t>17316723</t>
  </si>
  <si>
    <t>Slovenská softballová asociácia</t>
  </si>
  <si>
    <t>www.slovakiasoftball.com</t>
  </si>
  <si>
    <t>office@softballslovakia.com</t>
  </si>
  <si>
    <t>Lenka Gunišová</t>
  </si>
  <si>
    <t>30807018</t>
  </si>
  <si>
    <t>Slovenská squashová asociácia</t>
  </si>
  <si>
    <t>www.squashtour.sk</t>
  </si>
  <si>
    <t>gs@squash.sk</t>
  </si>
  <si>
    <t>Ivan Tomko</t>
  </si>
  <si>
    <t>Dávid Kubiček</t>
  </si>
  <si>
    <t>31745466</t>
  </si>
  <si>
    <t>Slovenská triatlonová únia</t>
  </si>
  <si>
    <t>www.triathlon.sk</t>
  </si>
  <si>
    <t>triathlon@triathlon.sk</t>
  </si>
  <si>
    <t>Jozef Jurášek</t>
  </si>
  <si>
    <t>Peter Dobiaš</t>
  </si>
  <si>
    <t>52033431</t>
  </si>
  <si>
    <t>Slovenská univerzitná hokejová asociácia</t>
  </si>
  <si>
    <t>Považská 1706/35</t>
  </si>
  <si>
    <t>Trenčín</t>
  </si>
  <si>
    <t>911 01</t>
  </si>
  <si>
    <t>www.euhl.eu</t>
  </si>
  <si>
    <t>lsekeras@euhl.eu</t>
  </si>
  <si>
    <t>Ľubomír Sekeráš</t>
  </si>
  <si>
    <t>00688819</t>
  </si>
  <si>
    <t>Slovenská volejbalová federácia</t>
  </si>
  <si>
    <t>Kalinčiakova 33</t>
  </si>
  <si>
    <t>www.svf.sk</t>
  </si>
  <si>
    <t>svf@svf.sk</t>
  </si>
  <si>
    <t>Marek Rojko</t>
  </si>
  <si>
    <t>Jozef Mihalco</t>
  </si>
  <si>
    <t>36063835</t>
  </si>
  <si>
    <t>Slovenský atletický zväz</t>
  </si>
  <si>
    <t>www.atletika.sk</t>
  </si>
  <si>
    <t>office@atletika.sk</t>
  </si>
  <si>
    <t>Peter Korčok, Vladimír Gubrický</t>
  </si>
  <si>
    <t>prezident, generálny sekretár</t>
  </si>
  <si>
    <t>Vladimír Gubrický</t>
  </si>
  <si>
    <t>31753825</t>
  </si>
  <si>
    <t>Slovenský biliardový zväz</t>
  </si>
  <si>
    <t>www.biliard.online</t>
  </si>
  <si>
    <t>koniar@sbiz.sk; sbiz1994@gmail.com</t>
  </si>
  <si>
    <t>Samuel Koniar</t>
  </si>
  <si>
    <t>36128147</t>
  </si>
  <si>
    <t>Slovenský bowlingový zväz</t>
  </si>
  <si>
    <t>Dunajská 12</t>
  </si>
  <si>
    <t xml:space="preserve">Košice </t>
  </si>
  <si>
    <t>www.slovakbowling.sk</t>
  </si>
  <si>
    <t xml:space="preserve">merkovskyv@gmail.com </t>
  </si>
  <si>
    <t xml:space="preserve">Vladimír Merkovský </t>
  </si>
  <si>
    <t>31770908</t>
  </si>
  <si>
    <t>Slovenský bridžový zväz</t>
  </si>
  <si>
    <t>Lopenícka 1/A</t>
  </si>
  <si>
    <t>www.bridgeclub.sk</t>
  </si>
  <si>
    <t>sbz@bridgeclub.sk</t>
  </si>
  <si>
    <t>Peter Belčák</t>
  </si>
  <si>
    <t>37841866</t>
  </si>
  <si>
    <t>Slovenský curlingový zväz</t>
  </si>
  <si>
    <t>Zahradnícka 27</t>
  </si>
  <si>
    <t>811 07</t>
  </si>
  <si>
    <t>www.curling.sk</t>
  </si>
  <si>
    <t>office@curling.sk</t>
  </si>
  <si>
    <t>Pavol Pitoňák</t>
  </si>
  <si>
    <t>Pavel Kocian</t>
  </si>
  <si>
    <t>34009388</t>
  </si>
  <si>
    <t>Slovenský cykloklub</t>
  </si>
  <si>
    <t>Námestie slobody 1716/6</t>
  </si>
  <si>
    <t>Piešťany</t>
  </si>
  <si>
    <t>921 01</t>
  </si>
  <si>
    <t>www.cykloklub.sk</t>
  </si>
  <si>
    <t>office@cykloklub.sk</t>
  </si>
  <si>
    <t>Michal Hlatký</t>
  </si>
  <si>
    <t>00687308</t>
  </si>
  <si>
    <t>Slovenský futbalový zväz</t>
  </si>
  <si>
    <t>Tomášikova 30C</t>
  </si>
  <si>
    <t>www.futbalsfz.sk</t>
  </si>
  <si>
    <t>msvvas@futbalsfz.sk</t>
  </si>
  <si>
    <t>Ján Kováčik</t>
  </si>
  <si>
    <t>Marcel Korinek</t>
  </si>
  <si>
    <t>00586455</t>
  </si>
  <si>
    <t>Slovenský horolezecký spolok JAMES</t>
  </si>
  <si>
    <t>www.james.sk</t>
  </si>
  <si>
    <t>office@james.sk</t>
  </si>
  <si>
    <t>Anton Pacek</t>
  </si>
  <si>
    <t>31771688</t>
  </si>
  <si>
    <t>Slovenský kolkársky zväz</t>
  </si>
  <si>
    <t>Štúrova 1158/22</t>
  </si>
  <si>
    <t>www.kolky.sk</t>
  </si>
  <si>
    <t>sekretariat@kolky.sk</t>
  </si>
  <si>
    <t>Štefan Kočan</t>
  </si>
  <si>
    <t>Eva Ondrejkovičová</t>
  </si>
  <si>
    <t>31805540</t>
  </si>
  <si>
    <t>Slovenský krasokorčuliarsky zväz</t>
  </si>
  <si>
    <t>Záhradnícka 752/95</t>
  </si>
  <si>
    <t>www.kraso.sk</t>
  </si>
  <si>
    <t>slovakskating@kraso.sk</t>
  </si>
  <si>
    <t>Jozef Beständig</t>
  </si>
  <si>
    <t>30793009</t>
  </si>
  <si>
    <t>Slovenský lukostrelecký zväz</t>
  </si>
  <si>
    <t>www.archerysvk.sk</t>
  </si>
  <si>
    <t>office@archerysvk.sk</t>
  </si>
  <si>
    <t>Vladimír Bužek</t>
  </si>
  <si>
    <t>00677604</t>
  </si>
  <si>
    <t>Slovenský národný aeroklub generála Milana Rastislava Štefánika</t>
  </si>
  <si>
    <t>Pri Rajčianke 49</t>
  </si>
  <si>
    <t>Žilina</t>
  </si>
  <si>
    <t>010 01</t>
  </si>
  <si>
    <t>www.sna.sk</t>
  </si>
  <si>
    <t>sna@sna.sk</t>
  </si>
  <si>
    <t>Miroslav Gábor</t>
  </si>
  <si>
    <t>Marcela Nagyová</t>
  </si>
  <si>
    <t>30811082</t>
  </si>
  <si>
    <t>Slovenský olympijský a športový výbor</t>
  </si>
  <si>
    <t>www.olympic.sk</t>
  </si>
  <si>
    <t>office@olympic.sk</t>
  </si>
  <si>
    <t>Anton Siekel</t>
  </si>
  <si>
    <t>Gábor Asványi; Patrik Hrbek</t>
  </si>
  <si>
    <t>421903584992; 421911090490</t>
  </si>
  <si>
    <t>31745661</t>
  </si>
  <si>
    <t>Slovenský paralympijský výbor</t>
  </si>
  <si>
    <t>Benediktiho 5</t>
  </si>
  <si>
    <t>www.spv.sk</t>
  </si>
  <si>
    <t>spcoffice@spv.sk</t>
  </si>
  <si>
    <t>Ján Riapoš</t>
  </si>
  <si>
    <t>Ján Riapoš; Maroš Čambal</t>
  </si>
  <si>
    <t>421905788436; 421257789713</t>
  </si>
  <si>
    <t>30688060</t>
  </si>
  <si>
    <t>Slovenský rýchlokorčuliarsky zväz</t>
  </si>
  <si>
    <t>T.Vansovej 2171/1</t>
  </si>
  <si>
    <t>Spišská Nová Ves</t>
  </si>
  <si>
    <t>052 01</t>
  </si>
  <si>
    <t>www.speedskating.sk</t>
  </si>
  <si>
    <t>info@speedskating.sk</t>
  </si>
  <si>
    <t>Ivana Iliašová</t>
  </si>
  <si>
    <t>Ján Magdoško</t>
  </si>
  <si>
    <t>30806836</t>
  </si>
  <si>
    <t>Slovenský stolnotenisový zväz</t>
  </si>
  <si>
    <t>Černockého 6</t>
  </si>
  <si>
    <t>831 53</t>
  </si>
  <si>
    <t>www.sstz.sk</t>
  </si>
  <si>
    <t>sstz1@sstz.sk</t>
  </si>
  <si>
    <t>Anton Hamran</t>
  </si>
  <si>
    <t>Ivica Hatalová</t>
  </si>
  <si>
    <t>00603341</t>
  </si>
  <si>
    <t>SLOVENSKÝ STRELECKÝ ZVÄZ</t>
  </si>
  <si>
    <t>Wolkrova 4</t>
  </si>
  <si>
    <t>851 01</t>
  </si>
  <si>
    <t>www.shooting.sk</t>
  </si>
  <si>
    <t>ssz@shooting.sk</t>
  </si>
  <si>
    <t>Miloslav Benca</t>
  </si>
  <si>
    <t>Ján Kulich</t>
  </si>
  <si>
    <t>17310571</t>
  </si>
  <si>
    <t>Slovenský šachový zväz</t>
  </si>
  <si>
    <t>Bernolákovo námestie 25</t>
  </si>
  <si>
    <t>Nové Zámky</t>
  </si>
  <si>
    <t>940 01</t>
  </si>
  <si>
    <t>www.chess.sk</t>
  </si>
  <si>
    <t>sekretariat@chess.sk</t>
  </si>
  <si>
    <t>Milan Roman</t>
  </si>
  <si>
    <t>Vladimír Szűcs</t>
  </si>
  <si>
    <t>30806437</t>
  </si>
  <si>
    <t>Slovenský šermiarsky zväz</t>
  </si>
  <si>
    <t>Trnavská cesta 39</t>
  </si>
  <si>
    <t>ww.slovak-fencing.sk</t>
  </si>
  <si>
    <t>slovak-fencing@slovak-fencing.sk</t>
  </si>
  <si>
    <t>Attila Érsek</t>
  </si>
  <si>
    <t>Gabriela Geršiová</t>
  </si>
  <si>
    <t>30811384</t>
  </si>
  <si>
    <t>Slovenský tenisový zväz</t>
  </si>
  <si>
    <t>Príkopova 6</t>
  </si>
  <si>
    <t>www.stz.sk</t>
  </si>
  <si>
    <t>stz@stz.sk</t>
  </si>
  <si>
    <t>Miloslav Mečíř</t>
  </si>
  <si>
    <t>Ivan Greguška</t>
  </si>
  <si>
    <t>00688304</t>
  </si>
  <si>
    <t>Slovenský veslársky zväz</t>
  </si>
  <si>
    <t>FTVŠ, Nábrežie armádneho generála Ludvíka Svobodu 4298/9</t>
  </si>
  <si>
    <t>814 69</t>
  </si>
  <si>
    <t>www.veslovanie.sk</t>
  </si>
  <si>
    <t>rowingslovakia@gmail.com</t>
  </si>
  <si>
    <t>Ján Žiška</t>
  </si>
  <si>
    <t>Stanislava Vičanová</t>
  </si>
  <si>
    <t>31791981</t>
  </si>
  <si>
    <t>SLOVENSKÝ ZÁPASNÍCKY ZVÄZ</t>
  </si>
  <si>
    <t>Junácka 2951/6</t>
  </si>
  <si>
    <t>www.slovenskezapasenie.sk</t>
  </si>
  <si>
    <t>szz@zapasenie.sk</t>
  </si>
  <si>
    <t>Štefánia Galandová</t>
  </si>
  <si>
    <t xml:space="preserve">generálna sekretárka </t>
  </si>
  <si>
    <t>30811546</t>
  </si>
  <si>
    <t>Slovenský zväz bedmintonu</t>
  </si>
  <si>
    <t>Slovenská 19</t>
  </si>
  <si>
    <t>Prešov</t>
  </si>
  <si>
    <t>080 01</t>
  </si>
  <si>
    <t xml:space="preserve">www.bedminton.sk </t>
  </si>
  <si>
    <t xml:space="preserve">sekretar@bedminton.sk </t>
  </si>
  <si>
    <t>Zuzana Rajdugová</t>
  </si>
  <si>
    <t>35656743</t>
  </si>
  <si>
    <t>Slovenský zväz biatlonu</t>
  </si>
  <si>
    <t>Partizánska cesta 3501/71</t>
  </si>
  <si>
    <t>Banská Bystrica</t>
  </si>
  <si>
    <t>974 01</t>
  </si>
  <si>
    <t>www.biathlon.sk</t>
  </si>
  <si>
    <t>svk@biathlon.sk</t>
  </si>
  <si>
    <t>Peter Vozár</t>
  </si>
  <si>
    <t>Zuzana Donovalová</t>
  </si>
  <si>
    <t>36067580</t>
  </si>
  <si>
    <t>Slovenský zväz bobistov</t>
  </si>
  <si>
    <t>Líščie údolie 134</t>
  </si>
  <si>
    <t>841 01</t>
  </si>
  <si>
    <t>www.boby.sk</t>
  </si>
  <si>
    <t>szb@boby.sk</t>
  </si>
  <si>
    <t>Milan Majtán</t>
  </si>
  <si>
    <t>Zdenka Jagnešáková</t>
  </si>
  <si>
    <t>00684112</t>
  </si>
  <si>
    <t>Slovenský zväz cyklistiky</t>
  </si>
  <si>
    <t>Kukuričná 13</t>
  </si>
  <si>
    <t>www.cyklistikaszc.sk</t>
  </si>
  <si>
    <t>szc@cyklistikaszc.sk</t>
  </si>
  <si>
    <t>Peter Privara, Katarína Jakubová</t>
  </si>
  <si>
    <t>prezident, generálna sekretárka</t>
  </si>
  <si>
    <t>Michal Rohoň</t>
  </si>
  <si>
    <t>31806431</t>
  </si>
  <si>
    <t>Slovenský zväz dráhového golfu</t>
  </si>
  <si>
    <t>www.minigolfsport.sk</t>
  </si>
  <si>
    <t>manager@minigolfsport.sk</t>
  </si>
  <si>
    <t>František Drgoň</t>
  </si>
  <si>
    <t>René Šimanský</t>
  </si>
  <si>
    <t>31795421</t>
  </si>
  <si>
    <t>Slovenský zväz florbalu</t>
  </si>
  <si>
    <t>www.szfb.sk</t>
  </si>
  <si>
    <t>info@szfb.sk</t>
  </si>
  <si>
    <t>Martin Kopejtko</t>
  </si>
  <si>
    <t>Oto Divinský</t>
  </si>
  <si>
    <t>30774772</t>
  </si>
  <si>
    <t>Slovenský zväz hádzanej</t>
  </si>
  <si>
    <t>www.slovakhandball.sk</t>
  </si>
  <si>
    <t>szh@slovakhandball.sk</t>
  </si>
  <si>
    <t>Jaroslav Holeša</t>
  </si>
  <si>
    <t>Ivan Sabovik</t>
  </si>
  <si>
    <t>30793211</t>
  </si>
  <si>
    <t>Slovenský zväz jachtingu</t>
  </si>
  <si>
    <t>www.sailing.sk</t>
  </si>
  <si>
    <t>szj@sailing.sk</t>
  </si>
  <si>
    <t>Martin Mydlík</t>
  </si>
  <si>
    <t>Zuzana Vargová</t>
  </si>
  <si>
    <t>17308518</t>
  </si>
  <si>
    <t>Slovenský zväz Judo</t>
  </si>
  <si>
    <t>www.judo.sk</t>
  </si>
  <si>
    <t>szj@judo.sk</t>
  </si>
  <si>
    <t>Jozef Tománek ml., Pavel Zvara</t>
  </si>
  <si>
    <t>predseda, podpredseda</t>
  </si>
  <si>
    <t>Sophia Kanátová</t>
  </si>
  <si>
    <t>30811571</t>
  </si>
  <si>
    <t>Slovenský Zväz Karate</t>
  </si>
  <si>
    <t>www.karate.sk</t>
  </si>
  <si>
    <t>karate@karate.sk</t>
  </si>
  <si>
    <t>Daniel Líška</t>
  </si>
  <si>
    <t>Leopold Roman</t>
  </si>
  <si>
    <t>31119247</t>
  </si>
  <si>
    <t>Slovenský zväz kickboxu</t>
  </si>
  <si>
    <t xml:space="preserve">www.slovak-kickboxing.sk </t>
  </si>
  <si>
    <t>onuscak@kickboxing.sk</t>
  </si>
  <si>
    <t>Jozef Kolozsy</t>
  </si>
  <si>
    <t>Viliam Sabol</t>
  </si>
  <si>
    <t>30845386</t>
  </si>
  <si>
    <t>Slovenský zväz ľadového hokeja</t>
  </si>
  <si>
    <t>Trnavská cesta 27/B</t>
  </si>
  <si>
    <t>www.hockeyslovakia.sk</t>
  </si>
  <si>
    <t>urbanova@szlh.sk</t>
  </si>
  <si>
    <t>Andrea Urbanová</t>
  </si>
  <si>
    <t>ekonomický riaditeľ</t>
  </si>
  <si>
    <t>30865930</t>
  </si>
  <si>
    <t>Slovenský zväz malého futbalu</t>
  </si>
  <si>
    <t>Ružinovská 28</t>
  </si>
  <si>
    <t>Bratislava 2</t>
  </si>
  <si>
    <t>821 03</t>
  </si>
  <si>
    <t>www.malyfutbal.sk</t>
  </si>
  <si>
    <t>peter.kralik@malyfutbal.sk</t>
  </si>
  <si>
    <t>Peter Králik</t>
  </si>
  <si>
    <t>30788714</t>
  </si>
  <si>
    <t>Slovenský zväz moderného päťboja</t>
  </si>
  <si>
    <t>www.pentathlon.sk</t>
  </si>
  <si>
    <t>smpa@pentathlon.sk</t>
  </si>
  <si>
    <t>Dušan Poláček ml.</t>
  </si>
  <si>
    <t>Dušan Poláček st.</t>
  </si>
  <si>
    <t>30806518</t>
  </si>
  <si>
    <t>Slovenský zväz orientačných športov</t>
  </si>
  <si>
    <t>www.orienteering.sk</t>
  </si>
  <si>
    <t>slovakia@orienteering.sk</t>
  </si>
  <si>
    <t>Andrej Patráš</t>
  </si>
  <si>
    <t>Milan Mazúr</t>
  </si>
  <si>
    <t>31751075</t>
  </si>
  <si>
    <t>Slovenský zväz pozemného hokeja</t>
  </si>
  <si>
    <t>Jurkovičova 5</t>
  </si>
  <si>
    <t>www.szph.sk</t>
  </si>
  <si>
    <t>szph@szph.sk</t>
  </si>
  <si>
    <t>Ľudmila Pastorová</t>
  </si>
  <si>
    <t>Matej Boho</t>
  </si>
  <si>
    <t>37818058</t>
  </si>
  <si>
    <t>Slovenský zväz psích záprahov</t>
  </si>
  <si>
    <t>M.R.Štefánika 217</t>
  </si>
  <si>
    <t>Vranov nad Topľou</t>
  </si>
  <si>
    <t>093 01</t>
  </si>
  <si>
    <t>www.mushing.sk</t>
  </si>
  <si>
    <t>igorpribula11@gmail.com</t>
  </si>
  <si>
    <t>Igor Pribula</t>
  </si>
  <si>
    <t>00896896</t>
  </si>
  <si>
    <t>Slovenský zväz rádioamatérov</t>
  </si>
  <si>
    <t>Mlynská 4</t>
  </si>
  <si>
    <t>Stupava</t>
  </si>
  <si>
    <t>900 31</t>
  </si>
  <si>
    <t>www.hamradio.sk</t>
  </si>
  <si>
    <t>szr@szr.sk</t>
  </si>
  <si>
    <t>Roman Kudláč</t>
  </si>
  <si>
    <t>31871526</t>
  </si>
  <si>
    <t>Slovenský zväz rybolovnej techniky</t>
  </si>
  <si>
    <t>Svornosti 69</t>
  </si>
  <si>
    <t>940 77</t>
  </si>
  <si>
    <t>www.szrtnz.sk</t>
  </si>
  <si>
    <t>szrtnz@szm.sk</t>
  </si>
  <si>
    <t>Juraj Mészáros</t>
  </si>
  <si>
    <t>31989373</t>
  </si>
  <si>
    <t>Slovenský zväz sánkarov</t>
  </si>
  <si>
    <t>Starý Smokovec 18074</t>
  </si>
  <si>
    <t>Vysoké Tatry</t>
  </si>
  <si>
    <t>062 01</t>
  </si>
  <si>
    <t>www.sane.sk</t>
  </si>
  <si>
    <t>sane@sane.sk</t>
  </si>
  <si>
    <t>Viera Bachárová Findurová</t>
  </si>
  <si>
    <t>42219922</t>
  </si>
  <si>
    <t>Slovenský zväz športového ju-jitsu</t>
  </si>
  <si>
    <t>Sládkovičova 454/16</t>
  </si>
  <si>
    <t>Martin</t>
  </si>
  <si>
    <t>036 01</t>
  </si>
  <si>
    <t>www.szsjj.sk</t>
  </si>
  <si>
    <t>predseda@szsjj.sk</t>
  </si>
  <si>
    <t>Miroslav Ševčík</t>
  </si>
  <si>
    <t>51118831</t>
  </si>
  <si>
    <t>Slovenský zväz športového rybolovu</t>
  </si>
  <si>
    <t>Andreja Kmeťa 314/20</t>
  </si>
  <si>
    <t>www.szsr.sk</t>
  </si>
  <si>
    <t>sekretariatszsr@gmail.com</t>
  </si>
  <si>
    <t>Jaroslav Sámela</t>
  </si>
  <si>
    <t>Mária Sprušanská</t>
  </si>
  <si>
    <t>37938941</t>
  </si>
  <si>
    <t>Slovenský zväz Taekwon-Do ITF</t>
  </si>
  <si>
    <t>Staré Grunty 3553/9A</t>
  </si>
  <si>
    <t>841 05</t>
  </si>
  <si>
    <t>www.sztkd-itf.sk</t>
  </si>
  <si>
    <t>sztkditf@gmail.com</t>
  </si>
  <si>
    <t>Matej Košalko</t>
  </si>
  <si>
    <t>Ladislav Huňady</t>
  </si>
  <si>
    <t>00684767</t>
  </si>
  <si>
    <t>Slovenský zväz tanečných športov</t>
  </si>
  <si>
    <t>Junácka 14290/6</t>
  </si>
  <si>
    <t>www.szts.sk</t>
  </si>
  <si>
    <t>szts@szts.sk</t>
  </si>
  <si>
    <t>Peter Ivanič</t>
  </si>
  <si>
    <t>22665234</t>
  </si>
  <si>
    <t>Slovenský zväz telesne postihnutých športovcov</t>
  </si>
  <si>
    <t>www.sztps.sk</t>
  </si>
  <si>
    <t>tps@sztps.sk</t>
  </si>
  <si>
    <t>Ján Riapoš
Martina Balcová</t>
  </si>
  <si>
    <t>421905788436;
421918940356</t>
  </si>
  <si>
    <t>30793203</t>
  </si>
  <si>
    <t>Slovenský zväz vodného lyžovania a wakeboardingu</t>
  </si>
  <si>
    <t>www.waterski.sk</t>
  </si>
  <si>
    <t>waterski@waterski.sk</t>
  </si>
  <si>
    <t>Alexander Vaško</t>
  </si>
  <si>
    <t>Denisa Oravcová</t>
  </si>
  <si>
    <t>00681768</t>
  </si>
  <si>
    <t>Slovenský zväz vodného motorizmu</t>
  </si>
  <si>
    <t>Trnavská cesta 29</t>
  </si>
  <si>
    <t>832 84</t>
  </si>
  <si>
    <t>www.szvm.sk</t>
  </si>
  <si>
    <t>szvm@szvm.sk</t>
  </si>
  <si>
    <t>Marian Jung</t>
  </si>
  <si>
    <t>31796079</t>
  </si>
  <si>
    <t>Slovenský zväz vzpierania</t>
  </si>
  <si>
    <t>www.vzpieranie.sk</t>
  </si>
  <si>
    <t xml:space="preserve">chairmanswf@gmail.com </t>
  </si>
  <si>
    <t>Tomáš Chovanec</t>
  </si>
  <si>
    <t>30811406</t>
  </si>
  <si>
    <t>Špeciálne olympiády Slovensko</t>
  </si>
  <si>
    <t>www.specialolympics.sk</t>
  </si>
  <si>
    <t>office@specialolympics.sk</t>
  </si>
  <si>
    <t>Eva Gažová</t>
  </si>
  <si>
    <t>Národná riaditeľka</t>
  </si>
  <si>
    <t>35538015</t>
  </si>
  <si>
    <t>Združenie šípkarských organizácií</t>
  </si>
  <si>
    <t>Szakkayho 1</t>
  </si>
  <si>
    <t>www.slovakiadart.sk</t>
  </si>
  <si>
    <t>info@sipky.sk</t>
  </si>
  <si>
    <t>Karol Kirchner</t>
  </si>
  <si>
    <t>00585319</t>
  </si>
  <si>
    <t>Zväz potápačov Slovenska</t>
  </si>
  <si>
    <t>www.zps-diving.sk</t>
  </si>
  <si>
    <t>zps@zps-diving.sk</t>
  </si>
  <si>
    <t>Roman Baláž</t>
  </si>
  <si>
    <t>Zuzana Žecová</t>
  </si>
  <si>
    <t>42132690</t>
  </si>
  <si>
    <t>Zväz slovenského kolieskového korčuľovania</t>
  </si>
  <si>
    <t>Trnavská 3273/37</t>
  </si>
  <si>
    <t>www.slovakskate.sk</t>
  </si>
  <si>
    <t>president@slovakskate.sk</t>
  </si>
  <si>
    <t>Štefan Pjontek</t>
  </si>
  <si>
    <t>50671669</t>
  </si>
  <si>
    <t>Zväz slovenského lyžovania</t>
  </si>
  <si>
    <t>Galvaniho 16617/17A</t>
  </si>
  <si>
    <t>821 04</t>
  </si>
  <si>
    <t>www.zsl.sk</t>
  </si>
  <si>
    <t>sekretariat@zsl.sk</t>
  </si>
  <si>
    <t>Martin Paško</t>
  </si>
  <si>
    <t>Radovan Cagala</t>
  </si>
  <si>
    <t>12664901</t>
  </si>
  <si>
    <t>Zväz vodáctva a raftingu Slovenskej republiky</t>
  </si>
  <si>
    <t>Dunajská 8</t>
  </si>
  <si>
    <t xml:space="preserve">811 08 </t>
  </si>
  <si>
    <t>www.zvazraftingu.sk</t>
  </si>
  <si>
    <t>zvazraftingu@gmail.com</t>
  </si>
  <si>
    <t>Radoslav Orokocký</t>
  </si>
  <si>
    <t>Predmet
(názov, miesto, termín, parametre)</t>
  </si>
  <si>
    <t>Schválená
(eur)</t>
  </si>
  <si>
    <t>SF
(%)</t>
  </si>
  <si>
    <t>B/K</t>
  </si>
  <si>
    <t>ico+ucel</t>
  </si>
  <si>
    <t>ico+ppg</t>
  </si>
  <si>
    <t>Šport</t>
  </si>
  <si>
    <t>ICO+PPG+BK</t>
  </si>
  <si>
    <t>Zoraď</t>
  </si>
  <si>
    <t>ico+ucel+B/K</t>
  </si>
  <si>
    <t>činnosť Deaflympijského výboru Slovenska</t>
  </si>
  <si>
    <t>B</t>
  </si>
  <si>
    <t>Antušeková Martina</t>
  </si>
  <si>
    <t>Birošová Tereza</t>
  </si>
  <si>
    <t>Jánošíková Jana</t>
  </si>
  <si>
    <t>Jelínek Rastislav</t>
  </si>
  <si>
    <t>Jurková Eva</t>
  </si>
  <si>
    <t>Keinath Thomas</t>
  </si>
  <si>
    <t>Krištofičová Ivana</t>
  </si>
  <si>
    <t>Lepótová Amália</t>
  </si>
  <si>
    <t>Petrovič Peter</t>
  </si>
  <si>
    <t>Štetková Ema</t>
  </si>
  <si>
    <t>Vaco Marek</t>
  </si>
  <si>
    <t>Vašíček Peter</t>
  </si>
  <si>
    <t>zabezpečenie účasti športovej reprezentácie SR na 20. Zimnej Deaflympiáde 2024 v Ankare</t>
  </si>
  <si>
    <t>značenie turistických trás</t>
  </si>
  <si>
    <t xml:space="preserve">dobudovanie Košickej futbalovej arény </t>
  </si>
  <si>
    <t>K</t>
  </si>
  <si>
    <t>Medzinárodný maratón mieru</t>
  </si>
  <si>
    <t>americký futbal - bežné transfery</t>
  </si>
  <si>
    <t>americký futbal</t>
  </si>
  <si>
    <t>boccia - bežné transfery</t>
  </si>
  <si>
    <t>boccia</t>
  </si>
  <si>
    <t>boule lyonnaise - bežné transfery</t>
  </si>
  <si>
    <t>boule lyonnaise</t>
  </si>
  <si>
    <t>boule lyonnaise - kapitálové transfery</t>
  </si>
  <si>
    <t>Strehovská Magdaléna</t>
  </si>
  <si>
    <t>odmena trénerovi Daniel Obročník</t>
  </si>
  <si>
    <t>wushu - bežné transfery</t>
  </si>
  <si>
    <t>wushu</t>
  </si>
  <si>
    <t>fitnes a kulturistika - bežné transfery</t>
  </si>
  <si>
    <t>fitnes a kulturistika</t>
  </si>
  <si>
    <t>silový trojboj - bežné transfery</t>
  </si>
  <si>
    <t>silový trojboj</t>
  </si>
  <si>
    <t>Holota Vladimír</t>
  </si>
  <si>
    <t>Horná Ivana</t>
  </si>
  <si>
    <t>Juricová Kristína</t>
  </si>
  <si>
    <t>Láskavá Bianka</t>
  </si>
  <si>
    <t>Novodomská Nelli</t>
  </si>
  <si>
    <t>Ondrušková Tatiana</t>
  </si>
  <si>
    <t>Sagan Martin</t>
  </si>
  <si>
    <t>Soták Ján</t>
  </si>
  <si>
    <t>Tatarka Peter</t>
  </si>
  <si>
    <t>Tichá Aneta</t>
  </si>
  <si>
    <t>odmena trénerke Michaela Končeková</t>
  </si>
  <si>
    <t>športy s lietajúcim diskom - bežné transfery</t>
  </si>
  <si>
    <t>športy s lietajúcim diskom</t>
  </si>
  <si>
    <t>Boďová Katarína</t>
  </si>
  <si>
    <t>go - bežné transfery</t>
  </si>
  <si>
    <t>go</t>
  </si>
  <si>
    <t>korfbal - bežné transfery</t>
  </si>
  <si>
    <t>korfbal</t>
  </si>
  <si>
    <t>automobilový šport - bežné transfery</t>
  </si>
  <si>
    <t>automobilový šport</t>
  </si>
  <si>
    <t>automobilový šport - kapitálové transfery</t>
  </si>
  <si>
    <t>pretláčanie rukou - bežné transfery</t>
  </si>
  <si>
    <t>pretláčanie rukou</t>
  </si>
  <si>
    <t>taekwondo - bežné transfery</t>
  </si>
  <si>
    <t>taekwondo</t>
  </si>
  <si>
    <t>zabezpečenie a rozvoj zdravotne postihnutých športovcov (SPV)</t>
  </si>
  <si>
    <t>Briškárová Gabriela</t>
  </si>
  <si>
    <t>Aktivity a úlohy v oblasti univerzitného športu v roku 2023</t>
  </si>
  <si>
    <t>činnosť Slovenskej asociácie zrakovo postihnutých športovcov</t>
  </si>
  <si>
    <t>baseball - bežné transfery</t>
  </si>
  <si>
    <t>baseball</t>
  </si>
  <si>
    <t>basketbal - bežné transfery</t>
  </si>
  <si>
    <t>basketbal</t>
  </si>
  <si>
    <t>Zabezpečenie finále školských športových súťaží (Piešťany 2023) v súťažiach kategórie "A" v basketbale stredných škôl</t>
  </si>
  <si>
    <t>Zabezpečenie finále školských športových súťaží (Šamorín 2023) v súťažiach kategórie "A" v basketbale základných škôl</t>
  </si>
  <si>
    <t>box - bežné transfery</t>
  </si>
  <si>
    <t>box</t>
  </si>
  <si>
    <t>Csemez Andrej</t>
  </si>
  <si>
    <t>Ďuríková Nicole</t>
  </si>
  <si>
    <t>Horváth Ladislav</t>
  </si>
  <si>
    <t>Horváth Roman</t>
  </si>
  <si>
    <t>Jedináková Miroslava</t>
  </si>
  <si>
    <t>Kostúr Joseph</t>
  </si>
  <si>
    <t>Kubalová Tamara</t>
  </si>
  <si>
    <t>Lovašová Bibiana</t>
  </si>
  <si>
    <t>Michálek Dávid</t>
  </si>
  <si>
    <t>Staněk Adolf</t>
  </si>
  <si>
    <t>Tankó Viliam</t>
  </si>
  <si>
    <t>Vymyslický Lukáš</t>
  </si>
  <si>
    <t>odmena trénerovi Andrej Horný</t>
  </si>
  <si>
    <t>odmena trénerovi Dávid Vyletel</t>
  </si>
  <si>
    <t>odmena trénerovi Pavol Hlavačka</t>
  </si>
  <si>
    <t>odmena trénerovi Roman Bielik</t>
  </si>
  <si>
    <t>odmena trénerovi Svätoslav Todorov</t>
  </si>
  <si>
    <t>odmena trénerovi Tibor Hlavačka</t>
  </si>
  <si>
    <t>Plnenie úloh verejného záujmu v športe - podpora a rozvoj športu mládeže v boxe</t>
  </si>
  <si>
    <t>petanque - bežné transfery</t>
  </si>
  <si>
    <t>petanque</t>
  </si>
  <si>
    <t>golf - bežné transfery</t>
  </si>
  <si>
    <t>golf</t>
  </si>
  <si>
    <t>Sabbatini Rory</t>
  </si>
  <si>
    <t>gymnastika - bežné transfery</t>
  </si>
  <si>
    <t>gymnastika</t>
  </si>
  <si>
    <t>gymnastika - kapitálové transfery</t>
  </si>
  <si>
    <t>Dobrocká Lucia</t>
  </si>
  <si>
    <t>Mokošová Barbora</t>
  </si>
  <si>
    <t>Plnenie úloh verejného záujmu v športe - podpora a rozvoj športu mládeže v gymnastike</t>
  </si>
  <si>
    <t>Zabezpečenie finále školských športových súťaží (Šamorín 2023) v súťažiach kategórie "A" v gymnastike základných škôl</t>
  </si>
  <si>
    <t>Zabezpečenie finále školských športových súťaží (Šamorín 2023) v súťažiach kategórie "A" v parkoure základných škôl</t>
  </si>
  <si>
    <t>jazdectvo - bežné transfery</t>
  </si>
  <si>
    <t>jazdectvo</t>
  </si>
  <si>
    <t>kanoistika - bežné transfery</t>
  </si>
  <si>
    <t>kanoistika</t>
  </si>
  <si>
    <t>kanoistika - kapitálové transfery</t>
  </si>
  <si>
    <t>Baláž Samuel</t>
  </si>
  <si>
    <t>Beňuš Matej</t>
  </si>
  <si>
    <t>Beňuš Matej - kapitálové výdavky</t>
  </si>
  <si>
    <t>Botek Adam</t>
  </si>
  <si>
    <t>Botek Adam - kapitálové výdavky</t>
  </si>
  <si>
    <t>Bugár Reka</t>
  </si>
  <si>
    <t>Czaniková Tereza</t>
  </si>
  <si>
    <t>Čulenová Dagmar</t>
  </si>
  <si>
    <t>Današ Matej</t>
  </si>
  <si>
    <t>Doktorík Dominik</t>
  </si>
  <si>
    <t>Dorner Milan</t>
  </si>
  <si>
    <t>Gavorová Hana</t>
  </si>
  <si>
    <t>Glejteková Simona</t>
  </si>
  <si>
    <t>Gonšenica Adam</t>
  </si>
  <si>
    <t>Grigar Jakub</t>
  </si>
  <si>
    <t>Grigar Jakub - kapitálové výdavky</t>
  </si>
  <si>
    <t>Halčin Martin</t>
  </si>
  <si>
    <t>Holka Tomáš</t>
  </si>
  <si>
    <t>Husariková Diana</t>
  </si>
  <si>
    <t>Chlebová Ivana</t>
  </si>
  <si>
    <t>Ivanecký Jaromír</t>
  </si>
  <si>
    <t>Jakubisová Romana</t>
  </si>
  <si>
    <t>Jedinák Matúš</t>
  </si>
  <si>
    <t>Kizek Peter</t>
  </si>
  <si>
    <t>Kmeťová Ivana</t>
  </si>
  <si>
    <t>Krajčí Samuel</t>
  </si>
  <si>
    <t>Kukučka Juraj</t>
  </si>
  <si>
    <t>Luknárová Emanuela</t>
  </si>
  <si>
    <t>Macúš Ondrej</t>
  </si>
  <si>
    <t>Maria Gamsjager Lisa</t>
  </si>
  <si>
    <t>Martikán Michal</t>
  </si>
  <si>
    <t>Mintálová Eliška</t>
  </si>
  <si>
    <t>Mirgorodský Marko</t>
  </si>
  <si>
    <t>Muková Alena</t>
  </si>
  <si>
    <t>Myšák Denis</t>
  </si>
  <si>
    <t>Paňková Zuzana</t>
  </si>
  <si>
    <t>Paňková Zuzana - kapitálové výdavky</t>
  </si>
  <si>
    <t>Pecsuková Katarína</t>
  </si>
  <si>
    <t>Petrušová Mariana</t>
  </si>
  <si>
    <t>Psotný Adam</t>
  </si>
  <si>
    <t>Rumanský Richard</t>
  </si>
  <si>
    <t>Ružič Patrik</t>
  </si>
  <si>
    <t>Rybanský Daniel</t>
  </si>
  <si>
    <t>Samuel Podhradský Viktor</t>
  </si>
  <si>
    <t>Sidová Bianka</t>
  </si>
  <si>
    <t>Slafkovský Alexander</t>
  </si>
  <si>
    <t>Stanko Filip</t>
  </si>
  <si>
    <t>Stanovská Soňa</t>
  </si>
  <si>
    <t>Stojkovič David</t>
  </si>
  <si>
    <t>Stolárik Peter</t>
  </si>
  <si>
    <t>Strýček Eduard</t>
  </si>
  <si>
    <t>Škáchová Monika</t>
  </si>
  <si>
    <t>Štaffen Dávid</t>
  </si>
  <si>
    <t>Švecová Romana</t>
  </si>
  <si>
    <t>Toth Ludovit</t>
  </si>
  <si>
    <t>Vargha Boris</t>
  </si>
  <si>
    <t>Vlček Erik</t>
  </si>
  <si>
    <t>Vlček Erik - kapitálové výdavky</t>
  </si>
  <si>
    <t>Zalka Csaba</t>
  </si>
  <si>
    <t>Zrutta Michal</t>
  </si>
  <si>
    <t>Majstrovstvá Európy vo vodnom slalome a kajak crosse U23 a juniorov</t>
  </si>
  <si>
    <t>odmena trénerovi Eugen Honti</t>
  </si>
  <si>
    <t>odmena trénerovi Ján Šajbidor</t>
  </si>
  <si>
    <t>odmena trénerovi Jozef Martikán</t>
  </si>
  <si>
    <t>odmena trénerovi Juraj Ontko</t>
  </si>
  <si>
    <t>odmena trénerovi Juraj Tarr</t>
  </si>
  <si>
    <t>odmena trénerovi Martin Stanovský</t>
  </si>
  <si>
    <t>odmena trénerovi Patrik Gajarský</t>
  </si>
  <si>
    <t>odmena trénerovi Pavol Ostrovský</t>
  </si>
  <si>
    <t>odmena trénerovi Peter Mráz</t>
  </si>
  <si>
    <t>odmena trénerovi Peter Murcko</t>
  </si>
  <si>
    <t>odmena trénerovi Radoslav Štaffen</t>
  </si>
  <si>
    <t>odmena trénerovi Vladimír Chrapčiak</t>
  </si>
  <si>
    <t>Plnenie úloh verejného záujmu v športe - podpora a rozvoj športu mládeže v kanoistike</t>
  </si>
  <si>
    <t>lakros - bežné transfery</t>
  </si>
  <si>
    <t>lakros</t>
  </si>
  <si>
    <t>motocyklový šport - bežné transfery</t>
  </si>
  <si>
    <t>motocyklový šport</t>
  </si>
  <si>
    <t>Kohút Tomáš</t>
  </si>
  <si>
    <t>Svitko Štefan</t>
  </si>
  <si>
    <t>Vaculík Martin</t>
  </si>
  <si>
    <t>thajský box - bežné transfery</t>
  </si>
  <si>
    <t>thajský box</t>
  </si>
  <si>
    <t>Chochlíková Monika</t>
  </si>
  <si>
    <t>odmena trénerovi Patrik Perun</t>
  </si>
  <si>
    <t>plavecké športy - bežné transfery</t>
  </si>
  <si>
    <t>plavecké športy</t>
  </si>
  <si>
    <t>Dikács Bence</t>
  </si>
  <si>
    <t>Diky Chiara</t>
  </si>
  <si>
    <t>Folťan Patrik</t>
  </si>
  <si>
    <t>Nagy Richard</t>
  </si>
  <si>
    <t>Podmaníková Andrea</t>
  </si>
  <si>
    <t>Slušná Lilian</t>
  </si>
  <si>
    <t>štafeta - plávanie</t>
  </si>
  <si>
    <t>Trníková Nikoleta</t>
  </si>
  <si>
    <t>Plnenie úloh verejného záujmu v športe - podpora a rozvoj športu mládeže v plávaní</t>
  </si>
  <si>
    <t>Zabezpečenie finále školských športových súťaží (Šamorín 2023) v súťažiach kategórie "A" v plávaní a vodnom póle základných škôl</t>
  </si>
  <si>
    <t>rugby - bežné transfery</t>
  </si>
  <si>
    <t>rugby</t>
  </si>
  <si>
    <t>skialpinizmus - bežné transfery</t>
  </si>
  <si>
    <t>skialpinizmus</t>
  </si>
  <si>
    <t>Jagerčíková Marianna</t>
  </si>
  <si>
    <t>softbal - bežné transfery</t>
  </si>
  <si>
    <t>softbal</t>
  </si>
  <si>
    <t>squash - bežné transfery</t>
  </si>
  <si>
    <t>squash</t>
  </si>
  <si>
    <t>triatlon - bežné transfery</t>
  </si>
  <si>
    <t>triatlon</t>
  </si>
  <si>
    <t>Kubo Ondrej</t>
  </si>
  <si>
    <t>Kuriačková Ivana</t>
  </si>
  <si>
    <t>štafeta - triatlon</t>
  </si>
  <si>
    <t>Varga Richard</t>
  </si>
  <si>
    <t>Vráblová Margaréta</t>
  </si>
  <si>
    <t>volejbal - bežné transfery</t>
  </si>
  <si>
    <t>volejbal</t>
  </si>
  <si>
    <t>Zabezpečenie finále školských športových súťaží (Poprad 2023) v súťažiach kategórie "A" vo volejbale stredných škôl</t>
  </si>
  <si>
    <t>Zabezpečenie finále školských športových súťaží (Šamorín 2023) v súťažiach kategórie "A" vo volejbale základných škôl</t>
  </si>
  <si>
    <t>Zabezpečenie finále školských športových súťaží (Šamorín 2023) v súťažiach kategórie "A" vo vybíjanej základných škôl</t>
  </si>
  <si>
    <t>atletika - bežné transfery</t>
  </si>
  <si>
    <t>atletika</t>
  </si>
  <si>
    <t>Baluch Matej</t>
  </si>
  <si>
    <t>Bátovský Jakub</t>
  </si>
  <si>
    <t>Forster Viktória</t>
  </si>
  <si>
    <t>Fraňo Peter</t>
  </si>
  <si>
    <t>Gajanová Gabriela</t>
  </si>
  <si>
    <t>Hrašnová Martina</t>
  </si>
  <si>
    <t>Kurucová Terézia</t>
  </si>
  <si>
    <t>Morvay Michal</t>
  </si>
  <si>
    <t>Slezáková Rebecca</t>
  </si>
  <si>
    <t>Šula Karel</t>
  </si>
  <si>
    <t>Úradník Miroslav</t>
  </si>
  <si>
    <t>Volko Ján</t>
  </si>
  <si>
    <t>Zapletalová Emma</t>
  </si>
  <si>
    <t>Atletický míting P-T-S</t>
  </si>
  <si>
    <t>odmena trénerovi Ján Sedlák</t>
  </si>
  <si>
    <t>odmena trénerovi Lukáš Kotala</t>
  </si>
  <si>
    <t>Zabezpečenie finále školských športových súťaží (Šamorín 2023) v súťažiach kategórie "A" v atletike základných škôl</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</si>
  <si>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</si>
  <si>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</si>
  <si>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</si>
  <si>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</si>
  <si>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</si>
  <si>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</si>
  <si>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</si>
  <si>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</si>
  <si>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</si>
  <si>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</si>
  <si>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</si>
  <si>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</si>
  <si>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Zabezpečenie finále školských športových súťaží (Šamorín 2023) v súťažiach kategórie "A" vo futbale základných škôl</t>
  </si>
  <si>
    <t>Zabezpečenie školských športových súťaží 2023 v ostatných súťažiach kategórie "A" vo futbale (McDonald’s Cup) základných škôl</t>
  </si>
  <si>
    <t>horolezectvo - bežné transfery</t>
  </si>
  <si>
    <t>horolezectvo</t>
  </si>
  <si>
    <t>športové lezenie - bežné transfery</t>
  </si>
  <si>
    <t>športové lezenie</t>
  </si>
  <si>
    <t>Buršíková Martina</t>
  </si>
  <si>
    <t>Michalková Lujza</t>
  </si>
  <si>
    <t>Plnenie úloh verejného záujmu v športe - rozvoj športu</t>
  </si>
  <si>
    <t>krasokorčuľovanie - bežné transfery</t>
  </si>
  <si>
    <t>krasokorčuľovanie</t>
  </si>
  <si>
    <t>lukostreľba - bežné transfery</t>
  </si>
  <si>
    <t>lukostreľba</t>
  </si>
  <si>
    <t>Baránková Denisa</t>
  </si>
  <si>
    <t>Bošanský Jozef</t>
  </si>
  <si>
    <t>dvojica - terčová lukostreľba mix (dospelí)</t>
  </si>
  <si>
    <t>dvojica - terčová lukostreľba mix (juniori)</t>
  </si>
  <si>
    <t>Málek Peter</t>
  </si>
  <si>
    <t>letecké športy - bežné transfery</t>
  </si>
  <si>
    <t>letecké športy</t>
  </si>
  <si>
    <t>činnosť Slovenského olympijského a športového výboru</t>
  </si>
  <si>
    <t>zabezpečenia Slovenského domu na Hrách XXXIII. olympiády 2024 v Paríži</t>
  </si>
  <si>
    <t>zabezpečenie účasti športovej reprezentácie SR na letný EYOF Maribor 2023</t>
  </si>
  <si>
    <t>zabezpečenie účasti športovej reprezentácie SR na XXXII. letných olympijských hrách v Paríži 2024</t>
  </si>
  <si>
    <t>zabezpečenie účasti športovej reprezentácie SR na zimný EYOF Friuli 2023</t>
  </si>
  <si>
    <t>zabezpečenie účasti športovej reprezentácie SR na Zimných olympijských hrách mládeže v Gangwon 2024</t>
  </si>
  <si>
    <t>Príspevok na zabezpečenie prevádzky Slovenského olympijského a športového múzea</t>
  </si>
  <si>
    <t>Olympijský odznak všestrannosti</t>
  </si>
  <si>
    <t>činnosť Slovenského paralympijského výboru</t>
  </si>
  <si>
    <t>Blattnerová Tatiana</t>
  </si>
  <si>
    <t>Čuchran Ladislav</t>
  </si>
  <si>
    <t>Kopčík Štefan</t>
  </si>
  <si>
    <t>Kuřeja Marián</t>
  </si>
  <si>
    <t>Laczkó Dušan</t>
  </si>
  <si>
    <t>Malenovský Radoslav</t>
  </si>
  <si>
    <t>Marinov Filip</t>
  </si>
  <si>
    <t>Vadovičová Veronika</t>
  </si>
  <si>
    <t>zabezpečenie účasti športovej reprezentácie SR na XVII. letných paralympijských hrách v Paríži 2024</t>
  </si>
  <si>
    <t>odmena trénerovi Martin Makovník</t>
  </si>
  <si>
    <t>odmena trénerovi Roman Petrík</t>
  </si>
  <si>
    <t>kolieskové korčuľovanie - bežné transfery</t>
  </si>
  <si>
    <t>kolieskové korčuľovanie</t>
  </si>
  <si>
    <t>rýchlokorčuľovanie - bežné transfery</t>
  </si>
  <si>
    <t>rýchlokorčuľovanie</t>
  </si>
  <si>
    <t>stolný tenis - bežné transfery</t>
  </si>
  <si>
    <t>stolný tenis</t>
  </si>
  <si>
    <t>stolný tenis - kapitálové transfery</t>
  </si>
  <si>
    <t>Arpáš Samuel</t>
  </si>
  <si>
    <t>Balážová Barbora</t>
  </si>
  <si>
    <t>družstvo - dospelí - ženy</t>
  </si>
  <si>
    <t>družstvo - Umax. - muži</t>
  </si>
  <si>
    <t>Kukuľková Tatiana</t>
  </si>
  <si>
    <t>Pištej Ľubomír</t>
  </si>
  <si>
    <t>Wang Yang</t>
  </si>
  <si>
    <t>odmena trénerovi Dalibor Jahoda</t>
  </si>
  <si>
    <t>Zabezpečenie finále školských športových súťaží (Šamorín 2023) v súťažiach kategórie "A" v stolnom tenise základných škôl</t>
  </si>
  <si>
    <t>streľba - bežné transfery</t>
  </si>
  <si>
    <t>streľba</t>
  </si>
  <si>
    <t>streľba - kapitálové transfery</t>
  </si>
  <si>
    <t>Barteková Danka</t>
  </si>
  <si>
    <t>Copák Marek</t>
  </si>
  <si>
    <t>Demién Pešková Daniela</t>
  </si>
  <si>
    <t>dvojica - skeet mix (dospelí)</t>
  </si>
  <si>
    <t>dvojica - skeet mix (juniori)</t>
  </si>
  <si>
    <t>dvojica - trap mix (dospelí)</t>
  </si>
  <si>
    <t>dvojica - VzPi mix (dospelí)</t>
  </si>
  <si>
    <t>dvojica - VzPu mix (dospelí)</t>
  </si>
  <si>
    <t>dvojica - VzPu mix (juniori)</t>
  </si>
  <si>
    <t>Filip Lukáš</t>
  </si>
  <si>
    <t>Hocková Miroslava</t>
  </si>
  <si>
    <t>Hocková Vanesa</t>
  </si>
  <si>
    <t>Holko Ondrej</t>
  </si>
  <si>
    <t>Hruška Daniel</t>
  </si>
  <si>
    <t>Jány Patrik</t>
  </si>
  <si>
    <t>Jány Patrik - kapitálové výdavky</t>
  </si>
  <si>
    <t>Kortišová Emma</t>
  </si>
  <si>
    <t>Kostúr Marek</t>
  </si>
  <si>
    <t>Kovačócy Marián</t>
  </si>
  <si>
    <t>Ňakatová Zuzana</t>
  </si>
  <si>
    <t>Novotná Kamila</t>
  </si>
  <si>
    <t>Rehák Štefečeková Zuzana</t>
  </si>
  <si>
    <t>Supeková Adela</t>
  </si>
  <si>
    <t>Špotáková Jana</t>
  </si>
  <si>
    <t>Tóth Timotej</t>
  </si>
  <si>
    <t>Tužinský Juraj</t>
  </si>
  <si>
    <t>Varga Erik</t>
  </si>
  <si>
    <t>Zajíčková Adriana</t>
  </si>
  <si>
    <t>odmena trénerovi Juraj Sedlák</t>
  </si>
  <si>
    <t>šach - bežné transfery</t>
  </si>
  <si>
    <t>šach</t>
  </si>
  <si>
    <t>šerm - bežné transfery</t>
  </si>
  <si>
    <t>šerm</t>
  </si>
  <si>
    <t>družstvo - fleuret (juniori)</t>
  </si>
  <si>
    <t>tenis - bežné transfery</t>
  </si>
  <si>
    <t>tenis</t>
  </si>
  <si>
    <t>tenis - kapitálové transfery</t>
  </si>
  <si>
    <t>Behúlová Bianca</t>
  </si>
  <si>
    <t>Benjamín Privara Peter</t>
  </si>
  <si>
    <t>Daubnerová Nikola</t>
  </si>
  <si>
    <t>Jamrichová Renáta</t>
  </si>
  <si>
    <t>Naď Peter</t>
  </si>
  <si>
    <t>Polášek Filip</t>
  </si>
  <si>
    <t>Vargová Nina</t>
  </si>
  <si>
    <t>Zelníčková Radka</t>
  </si>
  <si>
    <t>odmena trénerovi Ján Matúš</t>
  </si>
  <si>
    <t>odmena trénerovi Jozef Blaško</t>
  </si>
  <si>
    <t>odmena trénerovi Juraj Dulík</t>
  </si>
  <si>
    <t>odmena trénerovi Marek Hrehorčík</t>
  </si>
  <si>
    <t>odmena trénerovi Martin Záthurecký</t>
  </si>
  <si>
    <t>odmena trénerovi Michal Lukačovič</t>
  </si>
  <si>
    <t>odmena trénerovi Petr Lajkep</t>
  </si>
  <si>
    <t>odmena trénerovi Richard Medyla</t>
  </si>
  <si>
    <t>odmena trénerovi Róbert Gašparetz</t>
  </si>
  <si>
    <t>veslovanie - bežné transfery</t>
  </si>
  <si>
    <t>veslovanie</t>
  </si>
  <si>
    <t>veslovanie - kapitálové transfery</t>
  </si>
  <si>
    <t>Strečanský Peter</t>
  </si>
  <si>
    <t>odmena trénerovi Peter Strečanský</t>
  </si>
  <si>
    <t>zápasenie - bežné transfery</t>
  </si>
  <si>
    <t>zápasenie</t>
  </si>
  <si>
    <t>Földešiová Viktória</t>
  </si>
  <si>
    <t>Gulaev Akhsarbek</t>
  </si>
  <si>
    <t>Hegedus Réka</t>
  </si>
  <si>
    <t>Jakšík Adam</t>
  </si>
  <si>
    <t>Makoev Boris</t>
  </si>
  <si>
    <t>Mikécz Robin</t>
  </si>
  <si>
    <t>Molnár Zsuzsanna</t>
  </si>
  <si>
    <t>Salkazanov Tajmuraz</t>
  </si>
  <si>
    <t>Sýkora Jakub</t>
  </si>
  <si>
    <t>bedminton - bežné transfery</t>
  </si>
  <si>
    <t>bedminton</t>
  </si>
  <si>
    <t>Zabezpečenie školských športových súťaží 2023 v súťažiach kategórie "A" v bedmintone stredných škôl</t>
  </si>
  <si>
    <t>biatlon - bežné transfery</t>
  </si>
  <si>
    <t>biatlon</t>
  </si>
  <si>
    <t>biatlon - kapitálové transfery</t>
  </si>
  <si>
    <t>Bátovská Fialková Paulína</t>
  </si>
  <si>
    <t>Borguľa Jakub</t>
  </si>
  <si>
    <t>dvojica-mix (juniori)</t>
  </si>
  <si>
    <t>Horvátová Henrieta</t>
  </si>
  <si>
    <t>Kapustová Ema</t>
  </si>
  <si>
    <t>Remeňová Mária</t>
  </si>
  <si>
    <t>Remeňová Zuzana</t>
  </si>
  <si>
    <t>Sklenárik Tomáš</t>
  </si>
  <si>
    <t>štafeta - biatlon - juniori</t>
  </si>
  <si>
    <t>štafeta - biatlon - juniorky</t>
  </si>
  <si>
    <t>štafeta - biatlon - kadetky</t>
  </si>
  <si>
    <t>Majstrovstvá Európy v biatlone 2024 Osrblie</t>
  </si>
  <si>
    <t>Majstrovstvá sveta v letnom biatlone</t>
  </si>
  <si>
    <t>odmena trénerke Jana Daubnerová</t>
  </si>
  <si>
    <t>boby a skeleton - bežné transfery</t>
  </si>
  <si>
    <t>boby a skeleton</t>
  </si>
  <si>
    <t>cyklistika - bežné transfery</t>
  </si>
  <si>
    <t>cyklistika</t>
  </si>
  <si>
    <t>cyklistika - kapitálové transfery</t>
  </si>
  <si>
    <t>Bačíková Alžbeta</t>
  </si>
  <si>
    <t>Baránek Rastislav</t>
  </si>
  <si>
    <t>Hudec Miloš</t>
  </si>
  <si>
    <t>Jenčušová Nora</t>
  </si>
  <si>
    <t>Jurík Martin</t>
  </si>
  <si>
    <t>Kukľa Daniel</t>
  </si>
  <si>
    <t>Kuril Patrik</t>
  </si>
  <si>
    <t>Kuril Patrik - kapitálové výdavky</t>
  </si>
  <si>
    <t>Maniková Dominika</t>
  </si>
  <si>
    <t>Metelka Jozef</t>
  </si>
  <si>
    <t>Oroszová Anna</t>
  </si>
  <si>
    <t>Sagan Peter</t>
  </si>
  <si>
    <t>Strečko Ondrej</t>
  </si>
  <si>
    <t>Svrček Martin</t>
  </si>
  <si>
    <t>Medzinárodné cyklistické preteky Okolo Slovenska</t>
  </si>
  <si>
    <t>dráhový golf - bežné transfery</t>
  </si>
  <si>
    <t>dráhový golf</t>
  </si>
  <si>
    <t>florbal - bežné transfery</t>
  </si>
  <si>
    <t>florbal</t>
  </si>
  <si>
    <t>Zabezpečenie finále školských športových súťaží (Trenčín 2023) v súťažiach kategórie "A" vo florbale základných škôl</t>
  </si>
  <si>
    <t>Zabezpečenie školských športových súťaží 2023 v súťažiach kategórie "A" vo florbale  stredných škôl</t>
  </si>
  <si>
    <t>hádzaná - bežné transfery</t>
  </si>
  <si>
    <t>hádzaná</t>
  </si>
  <si>
    <t>Zabezpečenie školských športových súťaží 2023 v súťažiach kategórie "A" v hádzanej  stredných škôl</t>
  </si>
  <si>
    <t>jachting - bežné transfery</t>
  </si>
  <si>
    <t>jachting</t>
  </si>
  <si>
    <t>Pollák Patrik</t>
  </si>
  <si>
    <t>Pollák Patrik - kapitálové výdavky</t>
  </si>
  <si>
    <t>judo - bežné transfery</t>
  </si>
  <si>
    <t>judo</t>
  </si>
  <si>
    <t>Ádam Viktor</t>
  </si>
  <si>
    <t>Fízeľ Márius</t>
  </si>
  <si>
    <t>Maťašeje Benjamín</t>
  </si>
  <si>
    <t>Tománková Lenka</t>
  </si>
  <si>
    <t>Tománková Patrícia</t>
  </si>
  <si>
    <t>odmena trénerovi Ján Gregor</t>
  </si>
  <si>
    <t>odmena trénerovi Jozef Tománek</t>
  </si>
  <si>
    <t>karate - bežné transfery</t>
  </si>
  <si>
    <t>karate</t>
  </si>
  <si>
    <t>Gyurík Adi</t>
  </si>
  <si>
    <t>Kopúňová Miroslava</t>
  </si>
  <si>
    <t>Kvasnicová Nina</t>
  </si>
  <si>
    <t>Suchánková Ingrida</t>
  </si>
  <si>
    <t>odmena trénerke Monika Višňovská</t>
  </si>
  <si>
    <t>odmena trénerovi Daniel Kvasnica</t>
  </si>
  <si>
    <t>odmena trénerovi Klaudio Farmadín</t>
  </si>
  <si>
    <t>odmena trénerovi Miroslav Ďuďák</t>
  </si>
  <si>
    <t>odmena trénerovi Peter Baďura</t>
  </si>
  <si>
    <t>kickbox - bežné transfery</t>
  </si>
  <si>
    <t>kickbox</t>
  </si>
  <si>
    <t>Filipová Alexandra</t>
  </si>
  <si>
    <t>Karlík Marek</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</si>
  <si>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</si>
  <si>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</si>
  <si>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</si>
  <si>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</si>
  <si>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</si>
  <si>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</si>
  <si>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</si>
  <si>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</si>
  <si>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</si>
  <si>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</si>
  <si>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</si>
  <si>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Bánoci Jaroslav</t>
  </si>
  <si>
    <t>Drábik Andrej</t>
  </si>
  <si>
    <t>Dučák Marcel</t>
  </si>
  <si>
    <t>Kotuliaková Mariana</t>
  </si>
  <si>
    <t>Pelikánová Lucia</t>
  </si>
  <si>
    <t>Reguli Jakub</t>
  </si>
  <si>
    <t>Sedilek Branislav</t>
  </si>
  <si>
    <t>rybolovná technika - bežné transfery</t>
  </si>
  <si>
    <t>rybolovná technika</t>
  </si>
  <si>
    <t>sánkovanie - bežné transfery</t>
  </si>
  <si>
    <t>sánkovanie</t>
  </si>
  <si>
    <t>štafeta - sánkovanie</t>
  </si>
  <si>
    <t>ju-jitsu - bežné transfery</t>
  </si>
  <si>
    <t>ju-jitsu</t>
  </si>
  <si>
    <t>odmena trénerovi Miroslav Ševčík</t>
  </si>
  <si>
    <t>športové rybárstvo - bežné transfery</t>
  </si>
  <si>
    <t>športové rybárstvo</t>
  </si>
  <si>
    <t>tanečný šport - bežné transfery</t>
  </si>
  <si>
    <t>tanečný šport</t>
  </si>
  <si>
    <t>tanečný šport - kapitálové transfery</t>
  </si>
  <si>
    <t>Pirhala "Twister" Oliver</t>
  </si>
  <si>
    <t>činnosť Slovenského zväzu telesne postihnutých športovcov</t>
  </si>
  <si>
    <t>Andrejčík Samuel</t>
  </si>
  <si>
    <t>Balcová Michaela</t>
  </si>
  <si>
    <t>družstvo - boccia (BC1-2)</t>
  </si>
  <si>
    <t>družstvo - boccia (BC4)</t>
  </si>
  <si>
    <t>dvojica - curling na vozíku (telesne postihnutí)</t>
  </si>
  <si>
    <t>Jambor Miroslav</t>
  </si>
  <si>
    <t>Kánová Alena</t>
  </si>
  <si>
    <t>Klohna Boris</t>
  </si>
  <si>
    <t>Král Tomáš</t>
  </si>
  <si>
    <t>Kudláčová Kristína</t>
  </si>
  <si>
    <t>Kurilák Rastislav</t>
  </si>
  <si>
    <t>Ludrovský Martin</t>
  </si>
  <si>
    <t>Mezík Róbert</t>
  </si>
  <si>
    <t>Mihálik Peter</t>
  </si>
  <si>
    <t>Pavlík Marcel</t>
  </si>
  <si>
    <t>Riapoš Ján</t>
  </si>
  <si>
    <t>Strehársky Martin</t>
  </si>
  <si>
    <t>Trávníček Boris</t>
  </si>
  <si>
    <t>zabezpečenie účasti športovej reprezentácie SR na Svetových hrách World Abilitysport 2023 v Nakhon Ratchasima</t>
  </si>
  <si>
    <t>vodné lyžovanie - bežné transfery</t>
  </si>
  <si>
    <t>vodné lyžovanie</t>
  </si>
  <si>
    <t>vodný motorizmus - bežné transfery</t>
  </si>
  <si>
    <t>vodný motorizmus</t>
  </si>
  <si>
    <t>Jung Marian</t>
  </si>
  <si>
    <t>vzpieranie - bežné transfery</t>
  </si>
  <si>
    <t>vzpieranie</t>
  </si>
  <si>
    <t>Cabala Sebastián</t>
  </si>
  <si>
    <t>Macura Vladimír</t>
  </si>
  <si>
    <t>Viktorínová Natália</t>
  </si>
  <si>
    <t>odmena trénerovi Rudolf Lukáč</t>
  </si>
  <si>
    <t>činnosť Špeciálnych olympiád Slovensko</t>
  </si>
  <si>
    <t>zabezpečenie účasti športovej reprezentácie SR na Svetových letných hrách špeciálnych olympiád v Berlíne 2023</t>
  </si>
  <si>
    <t>šípky - bežné transfery</t>
  </si>
  <si>
    <t>šípky</t>
  </si>
  <si>
    <t>potápačské športy - bežné transfery</t>
  </si>
  <si>
    <t>potápačské športy</t>
  </si>
  <si>
    <t>Hrašková Zuzana</t>
  </si>
  <si>
    <t>Tury Richard</t>
  </si>
  <si>
    <t>lyžovanie - bežné transfery</t>
  </si>
  <si>
    <t>lyžovanie</t>
  </si>
  <si>
    <t>lyžovanie - kapitálové transfery</t>
  </si>
  <si>
    <t>France Martin</t>
  </si>
  <si>
    <t>Gašková Vanesa</t>
  </si>
  <si>
    <t>Haraus Miroslav + navádzač</t>
  </si>
  <si>
    <t>Krako Jakub + navádzač</t>
  </si>
  <si>
    <t>Kubačka Marek + navádzač</t>
  </si>
  <si>
    <t>Rexová Alexandra + navádzač</t>
  </si>
  <si>
    <t>Rexová Alexandra + navádzač - kapitálové výdavky</t>
  </si>
  <si>
    <t>Smaržová Petra</t>
  </si>
  <si>
    <t>Vlhová Petra</t>
  </si>
  <si>
    <t>Žampa Adam</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</si>
  <si>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</si>
  <si>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</si>
  <si>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</si>
  <si>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</si>
  <si>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</si>
  <si>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</si>
  <si>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</si>
  <si>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</si>
  <si>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</si>
  <si>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</si>
  <si>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</si>
  <si>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</si>
  <si>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</si>
  <si>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</si>
  <si>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</si>
  <si>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</si>
  <si>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</si>
  <si>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</si>
  <si>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</si>
  <si>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</si>
  <si>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</si>
  <si>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</si>
  <si>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</si>
  <si>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</si>
  <si>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</si>
  <si>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</si>
  <si>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</si>
  <si>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</si>
  <si>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</si>
  <si>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</si>
  <si>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</si>
  <si>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</si>
  <si>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</si>
  <si>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</si>
  <si>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</si>
  <si>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</si>
  <si>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</si>
  <si>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</si>
  <si>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</si>
  <si>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</si>
  <si>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</si>
  <si>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</si>
  <si>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</si>
  <si>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</si>
  <si>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</si>
  <si>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</si>
  <si>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</si>
  <si>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</si>
  <si>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</si>
  <si>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</si>
  <si>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</si>
  <si>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</si>
  <si>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silové športy</t>
  </si>
  <si>
    <t>soft tenis</t>
  </si>
  <si>
    <t>sumo</t>
  </si>
  <si>
    <t>surfovanie</t>
  </si>
  <si>
    <t>športové lezectvo</t>
  </si>
  <si>
    <t>vodné záchranárstvo</t>
  </si>
  <si>
    <t>1. VYPLŇTE ZELENÉ BUNKY
2. VYTLAČTE, PODPÍŠTE A ODOŠLITE V LISTINNEJ PODOBE</t>
  </si>
  <si>
    <t>Ministerstvo školstva, vedy, výskumu a športu Slovenskej republiky</t>
  </si>
  <si>
    <t xml:space="preserve">sekcia športu </t>
  </si>
  <si>
    <t>Dátum poukázania vrátených prostriedkov:</t>
  </si>
  <si>
    <t>organizovanie významných a tradičných športových podujatí na území SR v roku 2020</t>
  </si>
  <si>
    <t>Stromová 1</t>
  </si>
  <si>
    <t>Suma vrátených prostriedkov (eur):</t>
  </si>
  <si>
    <t>projekty školského, univerzitného športu a športu pre všetkých</t>
  </si>
  <si>
    <t>813 30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</si>
  <si>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</si>
  <si>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</si>
  <si>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</si>
  <si>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</si>
  <si>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</si>
  <si>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</si>
  <si>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</si>
  <si>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</si>
  <si>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</si>
  <si>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</si>
  <si>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</si>
  <si>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</si>
  <si>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</si>
  <si>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</si>
  <si>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SK68 8180 0000 0070 0006 3900</t>
  </si>
  <si>
    <t>Ing. Jaroslava Gregoríková</t>
  </si>
  <si>
    <t>02 / 59374 763</t>
  </si>
  <si>
    <t>ŠS:</t>
  </si>
  <si>
    <t>Ing. Mária Horáková</t>
  </si>
  <si>
    <t>02 / 59374 693</t>
  </si>
  <si>
    <t>Ing. Ildikó Belanová</t>
  </si>
  <si>
    <t>02 / 59374 762</t>
  </si>
  <si>
    <t>Mgr. Lýdia Gojda</t>
  </si>
  <si>
    <t>02 / 59374 636</t>
  </si>
  <si>
    <t>meno, priezvisko, mobil a podpis osoby oprávnenej vykonávať právne úkony
v mene prijímateľa (v súlade so stanovami/zriaďovacou listinou)</t>
  </si>
  <si>
    <t>SK80 8180 0000 0070 0006 5236</t>
  </si>
  <si>
    <t>SK94 8180 0000 0070 0006 3820</t>
  </si>
  <si>
    <t>IBAN určeného účtu ministerstva:</t>
  </si>
  <si>
    <t>Avízo o vrátení finančných prostriedkov</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</si>
  <si>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2023</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30.11.2023</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</si>
  <si>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2023</t>
    </r>
    <r>
      <rPr>
        <sz val="8"/>
        <color indexed="8"/>
        <rFont val="Arial"/>
        <family val="2"/>
        <charset val="238"/>
      </rPr>
      <t xml:space="preserve">, v termíne </t>
    </r>
    <r>
      <rPr>
        <b/>
        <sz val="8"/>
        <color indexed="10"/>
        <rFont val="Arial"/>
        <family val="2"/>
        <charset val="238"/>
      </rPr>
      <t>od 01.01.2024 do 31.05.2024</t>
    </r>
  </si>
  <si>
    <t>026 03 - Národné športové projekty</t>
  </si>
  <si>
    <r>
      <rPr>
        <b/>
        <sz val="8"/>
        <color indexed="8"/>
        <rFont val="Arial"/>
        <family val="2"/>
        <charset val="238"/>
      </rPr>
      <t xml:space="preserve">SK92 8180 0000 0070 0006 3759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</si>
  <si>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</si>
  <si>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t>
    </r>
    <r>
      <rPr>
        <b/>
        <sz val="8"/>
        <color indexed="8"/>
        <rFont val="Arial"/>
        <family val="2"/>
        <charset val="238"/>
      </rPr>
      <t>poskytnutých v r. 2023 a vrátených po 31.05.2024,</t>
    </r>
    <r>
      <rPr>
        <sz val="8"/>
        <color indexed="8"/>
        <rFont val="Arial"/>
        <family val="2"/>
        <charset val="238"/>
      </rPr>
      <t xml:space="preserve"> </t>
    </r>
    <r>
      <rPr>
        <b/>
        <sz val="8"/>
        <color indexed="8"/>
        <rFont val="Arial"/>
        <family val="2"/>
        <charset val="238"/>
      </rPr>
      <t>resp. poskytnutých  v predchádzajúcich rokoch (t. j. pred r. 2023),</t>
    </r>
    <r>
      <rPr>
        <sz val="8"/>
        <color indexed="8"/>
        <rFont val="Arial"/>
        <family val="2"/>
        <charset val="238"/>
      </rPr>
      <t xml:space="preserve"> </t>
    </r>
    <r>
      <rPr>
        <b/>
        <sz val="8"/>
        <color indexed="10"/>
        <rFont val="Arial"/>
        <family val="2"/>
        <charset val="238"/>
      </rPr>
      <t xml:space="preserve">bez rozdielu termínu ich vrátenia </t>
    </r>
  </si>
  <si>
    <t>VS:</t>
  </si>
  <si>
    <t>SK94 8180 0000 0070 0006 3759</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</si>
  <si>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</si>
  <si>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</si>
  <si>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</si>
  <si>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</si>
  <si>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</si>
  <si>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</si>
  <si>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</si>
  <si>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</si>
  <si>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</si>
  <si>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</si>
  <si>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</si>
  <si>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</si>
  <si>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</si>
  <si>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</si>
  <si>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</si>
  <si>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</si>
  <si>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</si>
  <si>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</si>
  <si>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</si>
  <si>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</si>
  <si>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</si>
  <si>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</si>
  <si>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</si>
  <si>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</si>
  <si>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</si>
  <si>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</si>
  <si>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</si>
  <si>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</si>
  <si>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</si>
  <si>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</si>
  <si>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</si>
  <si>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</si>
  <si>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</si>
  <si>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</si>
  <si>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</si>
  <si>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</si>
  <si>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</si>
  <si>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</si>
  <si>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</si>
  <si>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</si>
  <si>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a - plavecké športy - bežné transfery</t>
  </si>
  <si>
    <t>23FA40009</t>
  </si>
  <si>
    <t>23700123</t>
  </si>
  <si>
    <t>výmena žiarovky na vozidle BL062GD</t>
  </si>
  <si>
    <t>17333296</t>
  </si>
  <si>
    <t>GRIF, spol.s.r.o.</t>
  </si>
  <si>
    <t>23FA40005</t>
  </si>
  <si>
    <t>2301000775</t>
  </si>
  <si>
    <t>mzdy zrážka na karty multisport 4 x za 1/2023</t>
  </si>
  <si>
    <t>48059528</t>
  </si>
  <si>
    <t>Benefit Systems Slovakia s.r.o.</t>
  </si>
  <si>
    <t>23FA40006</t>
  </si>
  <si>
    <t>1023012012</t>
  </si>
  <si>
    <t>výkon zodpov.osoby 1/2023 v zmysle Zmluvy PS/2019Z21032 o poskyt.služieb v oblasti ochrany osobných údajov</t>
  </si>
  <si>
    <t>50528041</t>
  </si>
  <si>
    <t>osobnyudaj.sk, s.r.o.</t>
  </si>
  <si>
    <t>23FA40008</t>
  </si>
  <si>
    <t>20230141</t>
  </si>
  <si>
    <t xml:space="preserve">kancelárske potreby-77 ks šanóny,  100 ks euroobaly, obalky , register, denník </t>
  </si>
  <si>
    <t>11636653</t>
  </si>
  <si>
    <t>Ing.Pavol Regina-REGINA</t>
  </si>
  <si>
    <t>23FA40010</t>
  </si>
  <si>
    <t>5715266467</t>
  </si>
  <si>
    <t>Pevná linka, mobilné čísla /21ks/mobilný internet 10ks za obdobie 24.1.2023-23.2.2023</t>
  </si>
  <si>
    <t>35697270</t>
  </si>
  <si>
    <t>Orange Slovensko,a.s.</t>
  </si>
  <si>
    <t>23FA40007</t>
  </si>
  <si>
    <t>10230007</t>
  </si>
  <si>
    <t>Nájomné/kancelárie,sklady,garáž a parkovacie státia za 1/2023</t>
  </si>
  <si>
    <t>35892561</t>
  </si>
  <si>
    <t>Trust Pay services,s.r.o.</t>
  </si>
  <si>
    <t>finančný príspevok na stravné na 02/2023</t>
  </si>
  <si>
    <t>zamestnanci</t>
  </si>
  <si>
    <t>2320š0004</t>
  </si>
  <si>
    <t>06012023</t>
  </si>
  <si>
    <t>Splash Manager, aktualizácia na rok 2023</t>
  </si>
  <si>
    <t>Splash Software GmbH</t>
  </si>
  <si>
    <t>23š003</t>
  </si>
  <si>
    <t>2023010006</t>
  </si>
  <si>
    <t xml:space="preserve">záloha na nákup SW licencií  ESET Protect entry - 46 ks </t>
  </si>
  <si>
    <t>35770503</t>
  </si>
  <si>
    <t>abakis s. r. o.</t>
  </si>
  <si>
    <t>23FA40091</t>
  </si>
  <si>
    <t>2023030192</t>
  </si>
  <si>
    <t>Vyúčtovanie zálohy e.č. 23š003 z 27.1.2023 na nákup SW licencií  ESET Protect entry - 46 ks  /2 721,36 eur/.</t>
  </si>
  <si>
    <t>VUB0012023</t>
  </si>
  <si>
    <t>Poplatok za vedenie účtu za január 2023</t>
  </si>
  <si>
    <t>VUB</t>
  </si>
  <si>
    <t>23FA40012</t>
  </si>
  <si>
    <t>20230012</t>
  </si>
  <si>
    <t>trof. medaile na podujatia Plavec-9000 ks, Univerzál-9000 ks, Slovenský pohár 1000 ks, trof.medaila DP 960 ks, trof. medaila Stopky 1600 ks</t>
  </si>
  <si>
    <t>45613591</t>
  </si>
  <si>
    <t>Gaudio, s.r.o.</t>
  </si>
  <si>
    <t xml:space="preserve">Pracovná cesta
názov podujatia: Spoločná príprava diaľkoplavcov                                           Miesto konania: Turín, Taliansko                                              termín podujatia: 08.03.-18.03.2023                            Spôsob prepravy: letecky
Počet všetkých osôb na pracovnej ceste 3                                                            z toho:
- športovci: 2
- realizačný tím: 1                                            
</t>
  </si>
  <si>
    <t>23FA40016</t>
  </si>
  <si>
    <t>10230158</t>
  </si>
  <si>
    <t>letenky pre 2 osoby-športovci na podujatie 8-18.3.2023+1 letenka (Gálik)</t>
  </si>
  <si>
    <t>31379508</t>
  </si>
  <si>
    <t>ETN Slovakia, s.r.o.</t>
  </si>
  <si>
    <t>2320š0220</t>
  </si>
  <si>
    <t>3021552686</t>
  </si>
  <si>
    <t>preprava športovcov z letiska Bergamo do Turin 8 a 18.3.2023 spolu 3 osoby</t>
  </si>
  <si>
    <t>Flixbus</t>
  </si>
  <si>
    <t>2320š0325</t>
  </si>
  <si>
    <t>27032023</t>
  </si>
  <si>
    <t>pobytové náklady pre 3 osoby počas spoločnej prípravy DP v Turíne 8-18.3.2023</t>
  </si>
  <si>
    <t>A.S.D.CENTRO SPORTIVO COLLEGIO SAN GIUSEPPE</t>
  </si>
  <si>
    <t>2320š0381</t>
  </si>
  <si>
    <t>0170226-228</t>
  </si>
  <si>
    <t>cestovné náklady počas podujatia 7-18.3.2023 v Turíne</t>
  </si>
  <si>
    <t>RICEVUTA VENDITA COP GTT</t>
  </si>
  <si>
    <t>23FA40013</t>
  </si>
  <si>
    <t>1230460</t>
  </si>
  <si>
    <t>Prenájom kopírovacieho zariadenia za obdobie 1/2023</t>
  </si>
  <si>
    <t>31377874</t>
  </si>
  <si>
    <t>COPY OFFICE, s.r.o.</t>
  </si>
  <si>
    <t>23FA40017</t>
  </si>
  <si>
    <t>2023010003</t>
  </si>
  <si>
    <t xml:space="preserve"> IT služby za mesiac 1/2023 v zmysle zmluvy o poskytovaní služieb z 28.02.2022 +monitorovací systém nad rámec zmluvy</t>
  </si>
  <si>
    <t>50732081</t>
  </si>
  <si>
    <t>IT POMOC s. r. o.</t>
  </si>
  <si>
    <t>23FA40018</t>
  </si>
  <si>
    <t>10230030</t>
  </si>
  <si>
    <t>Nájomné/kancelárie,sklady,garáž a parkovacie státia za 2/2023</t>
  </si>
  <si>
    <t>23FA40019</t>
  </si>
  <si>
    <t>1023021963</t>
  </si>
  <si>
    <t>výkon zodpov.osoby 2/2023 v zmysle Zmluvy PS/2019Z21032 o poskyt.služieb v oblasti ochrany osobných údajov</t>
  </si>
  <si>
    <t>23FA40022</t>
  </si>
  <si>
    <t>572171/512268206/2023</t>
  </si>
  <si>
    <t>Nákup pohonných hmôt do služobného vozidla  BL976KD, BL062GD BL557MU, BT147AB za obdobie 16.-31.1.2023, servisný poplatok</t>
  </si>
  <si>
    <t>35708182</t>
  </si>
  <si>
    <t>CCS Slovenská spoločnosť pre platobné karty s.r.o.</t>
  </si>
  <si>
    <t>23FA40024</t>
  </si>
  <si>
    <t>FV-5109/2023</t>
  </si>
  <si>
    <t>monitoring služobných vozidiel za 1/2023 (BT707DT, BL062GD, BL976KD, BL557MU,BT147AB)</t>
  </si>
  <si>
    <t>51183455</t>
  </si>
  <si>
    <t>Commander Services s.r.o.</t>
  </si>
  <si>
    <t>VUB0022023</t>
  </si>
  <si>
    <t>Hrubé mzdy vyplatené osobám (zamestnancom) vrátane odvodov zamestnávateľa
počet fyzických osôb: 1 TPP
obdobie: 01/2023</t>
  </si>
  <si>
    <t>1 osoba</t>
  </si>
  <si>
    <t>Hrubé mzdy vyplatené osobám (zamestnancom) vrátane odvodov zamestnávateľa
počet fyzických osôb: 9 TPP+4 dohody
obdobie 01/2023</t>
  </si>
  <si>
    <t>13 osôb</t>
  </si>
  <si>
    <t>Hrubé mzdy vyplatené osobám (zamestnancom) vrátane odvodov zamestnávateľa
počet fyzických osôb: 1 TPP+4 dohody
obdobie: 01/2023</t>
  </si>
  <si>
    <t>5 osôb</t>
  </si>
  <si>
    <t>Hrubé mzdy vyplatené osobám (zamestnancom) vrátane odvodov zamestnávateľa
počet fyzických osôb: 1 TPP+ 7 dohôd
obdobie: 01/2023</t>
  </si>
  <si>
    <t>8 osôb</t>
  </si>
  <si>
    <t>Organizácia podujatia
názov podujatia: MSR v povinných figúrach Open 2023-Elementy open 2023-Zlatá rybka vs. Vodný ninja 2023                                               Miesto konania: Bratislava Slovensko                                               termín podujatia:  04.02. 2023                            
počet aktívnych účastníkov: 133 športovcov a  26  dobrovoľníkov, počet odpracovaných hodín spolu: 214</t>
  </si>
  <si>
    <t>23FA40026</t>
  </si>
  <si>
    <t>2310054</t>
  </si>
  <si>
    <t>prenájom bazéna a miestnosti počas podujatí SP 4.2.2023</t>
  </si>
  <si>
    <t>00179663</t>
  </si>
  <si>
    <t>Správa telovýchovných a rekreačných zariadení hlavného mesta SR Bratislavy</t>
  </si>
  <si>
    <t>23FA40029</t>
  </si>
  <si>
    <t>24230070</t>
  </si>
  <si>
    <t>ubytovanie pre 2 osoby -rozhodcovia počas podujatia 3-4.2.2023</t>
  </si>
  <si>
    <t>31391621</t>
  </si>
  <si>
    <t>STH-Stavohotely,a.s.</t>
  </si>
  <si>
    <t>2320š0042</t>
  </si>
  <si>
    <t>200352183</t>
  </si>
  <si>
    <t xml:space="preserve">nákup PHM do služobného vozidla BL976KD dňa 31.1.2023 počas cesty na VT Rabenberg </t>
  </si>
  <si>
    <t>26403226</t>
  </si>
  <si>
    <t>Top Tank s.r.o.</t>
  </si>
  <si>
    <t>2320š0043</t>
  </si>
  <si>
    <t>1895236,00624</t>
  </si>
  <si>
    <t xml:space="preserve">nákup PHM do služobného vozidla BT147AB dňa 2.2.2023 počas cesty na VT Rabenberg </t>
  </si>
  <si>
    <t>00604381</t>
  </si>
  <si>
    <t>OMV Slovensko, s.r.o.</t>
  </si>
  <si>
    <t>23FA40190</t>
  </si>
  <si>
    <t>01</t>
  </si>
  <si>
    <t xml:space="preserve"> Finančný príspevok za usporiadanie, organizáciu  a prípravu podujatia SPF na základe zmluvy o zabezpečení podujatia SPF č. 01/2023</t>
  </si>
  <si>
    <t>52098605</t>
  </si>
  <si>
    <t>Slávia STU Artistic Swimming</t>
  </si>
  <si>
    <t>Finančný príspevok za usporiadanie, organizáciu  a prípravu podujatia SPF,refundácia nákladov na vynaložené výdavky  na základe zmluvy o zabezpečení podujatia SPF č. 01/2023-občerstvenie kávové kapsuly 32,85 eur-čiastočne - konečný dodávateľ: Alza.sk s.r.o.</t>
  </si>
  <si>
    <t xml:space="preserve">Finančný príspevok za usporiadanie, organizáciu  a prípravu podujatia SPF,refundácia nákladov na vynaložené výdavky  na základe zmluvy o zabezpečení podujatia SPF č. 01/2023-občerstvenie - konečný dodávateľ: Lidl;  </t>
  </si>
  <si>
    <t>23FA40055</t>
  </si>
  <si>
    <t>5020230525</t>
  </si>
  <si>
    <t xml:space="preserve">prenájom bazéna 9-12.2.2023 počas sústredenia reprezentácie SP-20 športovcov+2 real.tím; </t>
  </si>
  <si>
    <t>46640134</t>
  </si>
  <si>
    <t>X-BIONIC SPHERE a.s.</t>
  </si>
  <si>
    <t>23FA40039</t>
  </si>
  <si>
    <t>1433301656</t>
  </si>
  <si>
    <t xml:space="preserve">Servis-oprava vozidla BL976KD Caravelle, </t>
  </si>
  <si>
    <t>31319459</t>
  </si>
  <si>
    <t>PORSCHE Inter auto Slovakia</t>
  </si>
  <si>
    <t>23FA40037</t>
  </si>
  <si>
    <t>2023020111</t>
  </si>
  <si>
    <t>nabíjačka pre notebook Dell</t>
  </si>
  <si>
    <t>23FA40040</t>
  </si>
  <si>
    <t>1020230001</t>
  </si>
  <si>
    <t xml:space="preserve">Tvorba web.stránky za 2023/01 na základe rámcovej licenčnej zmluvy </t>
  </si>
  <si>
    <t>47612428</t>
  </si>
  <si>
    <t>Sportnet Media SK, s.r.o.</t>
  </si>
  <si>
    <t>23FA40041</t>
  </si>
  <si>
    <t>FA2301007</t>
  </si>
  <si>
    <t>poskytnuté služby verejného obstarávania za 2023/01</t>
  </si>
  <si>
    <t>52245489</t>
  </si>
  <si>
    <t>obstaráme, s.r.o.</t>
  </si>
  <si>
    <t>23FA40053</t>
  </si>
  <si>
    <t>573095/512268231/2023</t>
  </si>
  <si>
    <t>Nákup pohonných hmôt do služobného vozidla  BL976KD, BT147AB za obdobie 1.2.-15.2.2023, servisný poplatok, kanyster, prevádzkové náplne</t>
  </si>
  <si>
    <t>23FA40043</t>
  </si>
  <si>
    <t>23AUTO028</t>
  </si>
  <si>
    <t>preprava repre družstva počas sústredenia 9.2. a 10.2.2023 BA-Šamorín a späť</t>
  </si>
  <si>
    <t>47145013</t>
  </si>
  <si>
    <t>VEZIE, s. r. o.</t>
  </si>
  <si>
    <t>23FA40052</t>
  </si>
  <si>
    <t>070230004</t>
  </si>
  <si>
    <t>doručovateľský servis v zmysle mandátnej zmluvy za 2023/01</t>
  </si>
  <si>
    <t>35862289</t>
  </si>
  <si>
    <t>DOM ŠPORTU s.r.o.</t>
  </si>
  <si>
    <t>23FA40054</t>
  </si>
  <si>
    <t>030223</t>
  </si>
  <si>
    <t>športovo gymnastický tréning SP-4 športovkyne SP za 2023/01</t>
  </si>
  <si>
    <t>51127725</t>
  </si>
  <si>
    <t>OZ Moving Stars</t>
  </si>
  <si>
    <t xml:space="preserve">Pracovná cesta
názov podujatia: MM Maribor                                         Miesto konania: Maribor Slovinsko                                              termín podujatia: 02.03.-05.03.2023                              Spôsob prepravy: vlastná
Počet všetkých osôb na pracovnej ceste 4                                                            z toho:
- športovci: 2
- realizačný tím:  2                                           
</t>
  </si>
  <si>
    <t>23FA40057</t>
  </si>
  <si>
    <t>15022023/2</t>
  </si>
  <si>
    <t>pobytové náklady 1 športovec  2-5.3.2023 podujatie MM Maribor</t>
  </si>
  <si>
    <t>Hotel City Maribor****</t>
  </si>
  <si>
    <t>23FA40061</t>
  </si>
  <si>
    <t>10230044</t>
  </si>
  <si>
    <t>Spotreba el.energie kanc.priestory, sklady za 2023/01</t>
  </si>
  <si>
    <t>23FA40063</t>
  </si>
  <si>
    <t>5719456435</t>
  </si>
  <si>
    <t>Pevná linka, mobilné čísla /21ks/mobilný internet 10ks za obdobie 24.2.2023-23.3.2023</t>
  </si>
  <si>
    <t>23FA40070</t>
  </si>
  <si>
    <t>2023001</t>
  </si>
  <si>
    <t>Vedenie reprezentácie DP spojené s administratívou za mesiac 1/2023 v zmysle Zmluvy č. 002/2023</t>
  </si>
  <si>
    <t>53082621</t>
  </si>
  <si>
    <t>Tomáš Vachan</t>
  </si>
  <si>
    <t>23FA40071</t>
  </si>
  <si>
    <t>5020230458</t>
  </si>
  <si>
    <t>čiastočné náklady na prenájom bazéna 7.1.-10.1. 2023 počas tréningovej prípravy SP v Šamoríne</t>
  </si>
  <si>
    <t>finančný príspevok na stravné na 03/2023</t>
  </si>
  <si>
    <t>Poplatok za vedenie účtu za február 2023</t>
  </si>
  <si>
    <t>23FA40082</t>
  </si>
  <si>
    <t>20230003</t>
  </si>
  <si>
    <t>nálepky na medaile 185 ks, grafika pre plakety 25 ks, na podujatie M-SR OPEN Elementy Open 2023</t>
  </si>
  <si>
    <t>54881960</t>
  </si>
  <si>
    <t>High point, s.r.o.</t>
  </si>
  <si>
    <t>23FA40083</t>
  </si>
  <si>
    <t>2023-1</t>
  </si>
  <si>
    <t>online seminár pre technických kontrolórov -nové pravidlá FINA v SP</t>
  </si>
  <si>
    <t>Kara Heald</t>
  </si>
  <si>
    <t>VUB0032023</t>
  </si>
  <si>
    <t>poplatok banke-zahraničná platba k 23FA40083</t>
  </si>
  <si>
    <t>23FA40085</t>
  </si>
  <si>
    <t>1231060</t>
  </si>
  <si>
    <t>Prenájom kopírovacieho zariadenia za obdobie 2/2023</t>
  </si>
  <si>
    <t>2320š0219</t>
  </si>
  <si>
    <t>326</t>
  </si>
  <si>
    <t>termo páska do tlačiarne na tlač výsledkov z časomiery</t>
  </si>
  <si>
    <t>35729040</t>
  </si>
  <si>
    <t>FaxCopy  a.s.</t>
  </si>
  <si>
    <t>2320š0316</t>
  </si>
  <si>
    <t>6202318658</t>
  </si>
  <si>
    <t>materiálne zabezpečenie administrátora súťaží -toner do tlačiarne z 19.3.2023 pre potreby M VSO jar a jeseň</t>
  </si>
  <si>
    <t>2120068665</t>
  </si>
  <si>
    <t>Ledum Kamara SK s. r. o.</t>
  </si>
  <si>
    <t>2320š0221</t>
  </si>
  <si>
    <t>166</t>
  </si>
  <si>
    <t>baterky do plaveckých stopiek+výmena 6 ks</t>
  </si>
  <si>
    <t>2022873589</t>
  </si>
  <si>
    <t>Wish s.r.o.</t>
  </si>
  <si>
    <t>23FA40086</t>
  </si>
  <si>
    <t>1023031959</t>
  </si>
  <si>
    <t>výkon zodpov.osoby 3/2023 v zmysle Zmluvy PS/2019Z21032 o poskyt.služieb v oblasti ochrany osobných údajov</t>
  </si>
  <si>
    <t>23FA40087</t>
  </si>
  <si>
    <t>2023020011</t>
  </si>
  <si>
    <t xml:space="preserve"> IT služby za mesiac 2/2023 v zmysle zmluvy o poskytovaní služieb z 28.02.2022 +monitorovací systém nad rámec zmluvy</t>
  </si>
  <si>
    <t>23FA40089</t>
  </si>
  <si>
    <t>FA20230012</t>
  </si>
  <si>
    <t>grafický návrh plagátu s programom, web baner a facebook k podujatiu 4.3.2023</t>
  </si>
  <si>
    <t>23FA40090</t>
  </si>
  <si>
    <t>23FV0334</t>
  </si>
  <si>
    <t>medaile+štítky+emblém 90 ks na podujatie 4.3.2023 BA</t>
  </si>
  <si>
    <t>46870733</t>
  </si>
  <si>
    <t>MAAD.sk, s.r.o.</t>
  </si>
  <si>
    <t>23FA40093</t>
  </si>
  <si>
    <t>574783/512268253/2023</t>
  </si>
  <si>
    <t>Nákup pohonných hmôt do služobného vozidla BL062GD, BL557MU, BT147AB za obdobie 16.2.-28.2.2023, servisný poplatok, prevádzkové náplne</t>
  </si>
  <si>
    <t>23FA40146</t>
  </si>
  <si>
    <t>576479/512268275/2023</t>
  </si>
  <si>
    <t>Nákup pohonných hmôt do služobného vozidla BL976KD, BT147AB za obdobie 1.3.-15.3.2023, servisný poplatok, prevádzkové náplne</t>
  </si>
  <si>
    <t>23FA40094</t>
  </si>
  <si>
    <t>2023007</t>
  </si>
  <si>
    <t xml:space="preserve">pobytové náklady družstva a RT pre 17 osôb počas medzinárodného turnaja mužov 16-19.2.2023 v Novákoch v zmysle uznesenia SPF/2023/R/U40/P </t>
  </si>
  <si>
    <t>52073408</t>
  </si>
  <si>
    <t>NCVP Nováky</t>
  </si>
  <si>
    <t>2320š0320</t>
  </si>
  <si>
    <t>23200320</t>
  </si>
  <si>
    <t>cestovné náhrady-preprava 2 športovcov+1 real.tím  na MT U15 muži 16-19,2,2023 Rovinka-Nováky</t>
  </si>
  <si>
    <t>1032161185</t>
  </si>
  <si>
    <t>Gogola Miroslav</t>
  </si>
  <si>
    <t>2320š0321</t>
  </si>
  <si>
    <t>23200321</t>
  </si>
  <si>
    <t>cestovné náhrady-preprava 7 športovcov+1 real.tím  na MT U17 muži 23-26.2.2023 Šamorín-Nováky</t>
  </si>
  <si>
    <t>Organizácia podujatia
názov podujatia: Extraliga muži                               Miesto konania:  Košice Slovensko                                               termín podujatia: 18.02.-19.02..2023                            
počet aktívnych účastníkov:40 športovcov a  3  dobrovoľníci,  počet odpracovaných hodín spolu:15</t>
  </si>
  <si>
    <t>23FA40097</t>
  </si>
  <si>
    <t>230047</t>
  </si>
  <si>
    <t>pobytové náklady pre 2 osoby-rozhodcovia počas podujatia 18-19.2.2023 Košice</t>
  </si>
  <si>
    <t>36722014</t>
  </si>
  <si>
    <t>Hotel Gloria Palac,s.r.o.</t>
  </si>
  <si>
    <t>2320š0341</t>
  </si>
  <si>
    <t>23200341</t>
  </si>
  <si>
    <t>Materiálne zabezpečenie dobrovoľníka na podujatí Extraliga muži Košice 18.-19.2.2023</t>
  </si>
  <si>
    <t>Bottlík Ladislav</t>
  </si>
  <si>
    <t>2320š0342</t>
  </si>
  <si>
    <t>23200342</t>
  </si>
  <si>
    <t>Horváth Róbert</t>
  </si>
  <si>
    <t>2320š0343</t>
  </si>
  <si>
    <t>23200343</t>
  </si>
  <si>
    <t>Svítok Martin</t>
  </si>
  <si>
    <t>23FA40098</t>
  </si>
  <si>
    <t>202370833</t>
  </si>
  <si>
    <t>nákup plveckých pomôcok SP-plaavecký opasok Aqua-Speed Floating Belt 23 ks</t>
  </si>
  <si>
    <t>53257634</t>
  </si>
  <si>
    <t>Plutvy s. r. o.</t>
  </si>
  <si>
    <t>Organizácia podujatia
názov podujatia: Extraliga muži                                   Miesto konania: Nováky Slovensko                                               termín podujatia:  04.03.-05.03.2023                            
počet aktívnych účastníkov: 38 športovcov a  3 dobrovoľníci, počet odpracovaných hodín spolu:15</t>
  </si>
  <si>
    <t>23FA40099</t>
  </si>
  <si>
    <t>230015</t>
  </si>
  <si>
    <t>pobytové náklady pre2 osoby-rozhodcovia počas podujatia 4-5.3.2023 Nováky</t>
  </si>
  <si>
    <t>50643924</t>
  </si>
  <si>
    <t>Apartmány Teddy s.r.o.</t>
  </si>
  <si>
    <t>23FA40100</t>
  </si>
  <si>
    <t>2023/05</t>
  </si>
  <si>
    <t>pobytové náklady pre1osobu-rozhodca počas podujatia 4-5.3.2023 Nováky</t>
  </si>
  <si>
    <t>36011908</t>
  </si>
  <si>
    <t>PANORÁMA s.r.o.</t>
  </si>
  <si>
    <t>2320š0298</t>
  </si>
  <si>
    <t>23200298</t>
  </si>
  <si>
    <t>Materiálne zabezpečenie dobrovoľníka na podujatí Extraliga muži Nováky 4.-5.3.2023</t>
  </si>
  <si>
    <t>Bohát Ján</t>
  </si>
  <si>
    <t>2320š0299</t>
  </si>
  <si>
    <t>23200299</t>
  </si>
  <si>
    <t>Balázs Alexander</t>
  </si>
  <si>
    <t>2320š0300</t>
  </si>
  <si>
    <t>23200300</t>
  </si>
  <si>
    <t>Theiner Jozef</t>
  </si>
  <si>
    <t>23FA40101</t>
  </si>
  <si>
    <t>136462023</t>
  </si>
  <si>
    <t>monitoring služobných vozidiel za 2/2023 (BT707DT, BL062GD, BL976KD, BL557MU,BT147AB)</t>
  </si>
  <si>
    <t>23FA40102</t>
  </si>
  <si>
    <t>2023002</t>
  </si>
  <si>
    <t>administratívne služby na základe Zmluvy o poskytovaní služieb matrike vodného póla za 2/2023</t>
  </si>
  <si>
    <t>48267040</t>
  </si>
  <si>
    <t>Ing. Peter Radič</t>
  </si>
  <si>
    <t xml:space="preserve">Pracovná cesta
názov podujatia: Multistretnutie st.juniorov                                      Miesto konania: Limasso Cyprus                                             termín podujatia: 31.03.-03.04..2023                              Spôsob prepravy: letecky
Počet všetkých osôb na pracovnej ceste  18                                                           z toho:
- športovci: 16
- realizačný tím:  2                                           
</t>
  </si>
  <si>
    <t>23FA40104</t>
  </si>
  <si>
    <t>10230599</t>
  </si>
  <si>
    <t>letenky pre 18 osôb na podujatie v Limassol 31.3. a 3.4.2023</t>
  </si>
  <si>
    <t>23FA40135</t>
  </si>
  <si>
    <t>14March2023</t>
  </si>
  <si>
    <t>pobytové náklady pre 18 osôb-16 športovcov+2 real.tím počas podujatia 1-2.4.2023 Limassol</t>
  </si>
  <si>
    <t>Cyprus Swimming Federation</t>
  </si>
  <si>
    <t>23FA40155</t>
  </si>
  <si>
    <t>22march2023</t>
  </si>
  <si>
    <t>pobytové náklady pre 18 osôb-16 športovcov+2 real.tím počas podujatia 1-2.4.2023 Limassol-doplatok</t>
  </si>
  <si>
    <t>23FA40156</t>
  </si>
  <si>
    <t>10230813</t>
  </si>
  <si>
    <t>letenka pre 1 osobu- real.tím na podujatie 31.3.-3.4.2023 v Limassole</t>
  </si>
  <si>
    <t>2320š0313</t>
  </si>
  <si>
    <t>6802133550</t>
  </si>
  <si>
    <t>Cestovné poistenie pre 1 osoba- real tím počas podujatia 31.3.-3.4.2023 v Limassole</t>
  </si>
  <si>
    <t>2020374862</t>
  </si>
  <si>
    <t>Allianz-Slovenská poisťovňa, a.s.</t>
  </si>
  <si>
    <t>2320š0314</t>
  </si>
  <si>
    <t>6802134079</t>
  </si>
  <si>
    <t>Cestovné poistenie pre 18 osôb-16 športovcov+2 real. tím počas podujatia 31.3.-3.4.2023 v Limassole</t>
  </si>
  <si>
    <t>záloha na akciu Multistretnutie st.juniorov v Limassole</t>
  </si>
  <si>
    <t>Trešl Tomáš</t>
  </si>
  <si>
    <t>2320š0327</t>
  </si>
  <si>
    <t>1403</t>
  </si>
  <si>
    <t>vyúčtovanie zálohy z 29.3.2023 (Trešl 1000)-strava pre 18 osôb-16 športovcov+2 real.tím pri odchode z podujatia /296,65/</t>
  </si>
  <si>
    <t>LARNACA AIRPORT</t>
  </si>
  <si>
    <t>VUB0042023</t>
  </si>
  <si>
    <t>vrátenie zostatku zálohy z 29.3.2023 (Trešl 1000)-strava pre 18 osôb-16 športovcov+2 real.tím pri odchode z podujatia /296,65/</t>
  </si>
  <si>
    <t>23FA40167</t>
  </si>
  <si>
    <t>0028/2023</t>
  </si>
  <si>
    <t>autobusová preprava reprezentácie PL na letisko AT 31.3.2023 a späť 3.4.2023</t>
  </si>
  <si>
    <t>32144873</t>
  </si>
  <si>
    <t>Peter Mittheiss, MT TOUR</t>
  </si>
  <si>
    <t>23FA40180</t>
  </si>
  <si>
    <t>24230223</t>
  </si>
  <si>
    <t>ubytovanie pre 5 osôb-4 športovci+1 real tím pred nástupom na podujatie 30.3.2023</t>
  </si>
  <si>
    <t>23FA40201</t>
  </si>
  <si>
    <t>82023</t>
  </si>
  <si>
    <t>činnosť športového odborníka -tréner počas podujatia 31.3.-3.4.2023 v Limassole</t>
  </si>
  <si>
    <t>53273010</t>
  </si>
  <si>
    <t>Karol Púzser</t>
  </si>
  <si>
    <t xml:space="preserve">Pracovná cesta
názov podujatia: SWIMM OPEN                                      Miesto konania: Stockholm Švédsko                                           termín podujatia: 12.04.-17..04..2023                              Spôsob prepravy: letecky
Počet všetkých osôb na pracovnej ceste  15                                                           z toho:
- športovci: 12
- realizačný tím:  3                                        </t>
  </si>
  <si>
    <t>záloha na Swim Open Stockholm 12.-17.04. 2023</t>
  </si>
  <si>
    <t>2320š0430</t>
  </si>
  <si>
    <t>400471622</t>
  </si>
  <si>
    <t>vyúčtovanie zálohy z 11.4.2023 (1000 Trešl) raňajky  pre 5 osôb- 1 športovcov + 4 real.tím 14.4.2023 počas podujatia Swimm Open Stockholm - /41,30 eur/</t>
  </si>
  <si>
    <t>JuiceFactory-JuiceBars GmbH</t>
  </si>
  <si>
    <t>2320š0431</t>
  </si>
  <si>
    <t>48</t>
  </si>
  <si>
    <t>vyúčtovanie zálohy z 11.4.2023 (1000 Trešl) raňajky  pre 14 osôb-11 športovcov + 3 real.tím 17.4.2023 počas podujatia Swimm Open Stockholm - /249,69 eur/</t>
  </si>
  <si>
    <t>RC Terminal E</t>
  </si>
  <si>
    <t>2320š0432</t>
  </si>
  <si>
    <t>108/5966</t>
  </si>
  <si>
    <t>vyúčtovanie zálohy z 11.4.2023 (1000 Trešl) doprava  pre 15 osôb-11 športovcov + 4 real.tím 17.4.2023 počas podujatia Swimm Open Stockholm - /324,48 eur/</t>
  </si>
  <si>
    <t>AB Storstockholms Lokaltrafik</t>
  </si>
  <si>
    <t xml:space="preserve">vrátenie zostatku zálohy z 11.4.2023 (1000 Trešl) raňajky  pre 5 osôb- 1 športovcov + 4 real.tím 14.4.2023 počas podujatia Swimm Open Stockholm </t>
  </si>
  <si>
    <t>23FA40142</t>
  </si>
  <si>
    <t>101131</t>
  </si>
  <si>
    <t xml:space="preserve">pobytové náklady pre 15 osôb-12 športovcov+3 real.tím počas podujatia 13-16.4.2023 Stokolm-dofakturácia </t>
  </si>
  <si>
    <t>8020029719</t>
  </si>
  <si>
    <t>Svenska Simforbundet</t>
  </si>
  <si>
    <t>23FA40134</t>
  </si>
  <si>
    <t>10230652</t>
  </si>
  <si>
    <t>letenky pre 11 športovcov+4 real.tím počas podujatia v Stockholme (13.-16.4.2023)</t>
  </si>
  <si>
    <t>23FA40154</t>
  </si>
  <si>
    <t>101189</t>
  </si>
  <si>
    <t xml:space="preserve">strava pre 6 osôb -4 športovci+ 2 real.tím počas podujatia 12.4.2023 Stokolm-dofakturácia </t>
  </si>
  <si>
    <t>23FA40105</t>
  </si>
  <si>
    <t>100683</t>
  </si>
  <si>
    <t xml:space="preserve">pobytové náklady pre 15 osôb-12 športovcov +3 real.tím počas podujatia 13-16.4.2023 Stokholm </t>
  </si>
  <si>
    <t>2320š0323</t>
  </si>
  <si>
    <t>6802134954</t>
  </si>
  <si>
    <t>Cestovné poistenie pre 8 osôb-6 športovcov+2 real. tím počas podujatia 12-17.4.2023 Stokholm</t>
  </si>
  <si>
    <t>00151700</t>
  </si>
  <si>
    <t>2320š0324</t>
  </si>
  <si>
    <t>6802133584</t>
  </si>
  <si>
    <t>Cestovné poistenie pre 7 osôb-5 športovcov+2 real. tím počas podujatia 12-17.4.2023 Stokholm</t>
  </si>
  <si>
    <t>23FA40870</t>
  </si>
  <si>
    <t>101327</t>
  </si>
  <si>
    <t xml:space="preserve">poplatok za akreditácie a štartovné na poduajtí </t>
  </si>
  <si>
    <t>23FA40194</t>
  </si>
  <si>
    <t>SPF1/2023</t>
  </si>
  <si>
    <t>Činnosť športového odborníka počas podujatia 12-17.4.2023 v Stockholme</t>
  </si>
  <si>
    <t>46871420</t>
  </si>
  <si>
    <t>Blanár Ján Bc.</t>
  </si>
  <si>
    <t>23FA40196</t>
  </si>
  <si>
    <t>FA1-230007</t>
  </si>
  <si>
    <t>trénerská činnosť počas podujatia 12-17.4.2023 v Stockholme</t>
  </si>
  <si>
    <t>37503278</t>
  </si>
  <si>
    <t>Pavol Sirotný</t>
  </si>
  <si>
    <t>23FA40202</t>
  </si>
  <si>
    <t>0031/2023</t>
  </si>
  <si>
    <t>autobusová preprava reprezentácie PL na letisko AT 17.4.2023</t>
  </si>
  <si>
    <t>23FA40203</t>
  </si>
  <si>
    <t>102023</t>
  </si>
  <si>
    <t>činnosť športového odborníka -tréner počas podujatia 12-17.4.2023</t>
  </si>
  <si>
    <t>2320š0384</t>
  </si>
  <si>
    <t>23200384</t>
  </si>
  <si>
    <t>refundácia cestovných nákladov počas podujatia SWIM OPEN Stockholm 12-17.4.2023 -1 športovec</t>
  </si>
  <si>
    <t>Košťál Samuel</t>
  </si>
  <si>
    <t>2320š0385</t>
  </si>
  <si>
    <t>23200385</t>
  </si>
  <si>
    <t>Potocká Tamara</t>
  </si>
  <si>
    <t>2320š0386</t>
  </si>
  <si>
    <t>23200386</t>
  </si>
  <si>
    <t>Jablčník František</t>
  </si>
  <si>
    <t xml:space="preserve">Pracovná cesta
názov podujatia: Sústredenie plaveckej reprezentácie                                                 Miesto konania: Poprad Slovensko                      termín podujatia: 05.02.-14.02.2023                              Spôsob prepravy: vlastná
Počet všetkých osôb na pracovnej ceste 24                                                          z toho:
- športovci: 20
- realizačný tím:  4                                     
</t>
  </si>
  <si>
    <t>23FA40106</t>
  </si>
  <si>
    <t>284086</t>
  </si>
  <si>
    <t>pobytové náklady pre 24 osôb -20 športovcov+4 real.tím počas podujatia 5-14.2.2023 v Poprade, čiastočne</t>
  </si>
  <si>
    <t>36482609</t>
  </si>
  <si>
    <t>Aquapark Poprad s.r.o.</t>
  </si>
  <si>
    <t xml:space="preserve">Pracovná cesta
názov podujatia: Kvalifikácia reprezentácie VP U17 muži                                                Miesto konania: Malta                                               termín podujatia: 15.03.-19.03.2023                              Spôsob prepravy: letecky
Počet všetkých osôb na pracovnej ceste  17                                                          z toho:
- športovci: 14
- realizačný tím:  3                                    
</t>
  </si>
  <si>
    <t>23FA40477</t>
  </si>
  <si>
    <t>230100021</t>
  </si>
  <si>
    <t xml:space="preserve">preprava družstva VP na Kvalifikácia repre. VP U17-muži 15-19.3.2023  Malta </t>
  </si>
  <si>
    <t>36108472</t>
  </si>
  <si>
    <t>PIRANA Sport Club</t>
  </si>
  <si>
    <t>23FA40112</t>
  </si>
  <si>
    <t>10230550</t>
  </si>
  <si>
    <t>letenky pre 17 osôb-14 športovcov +3 real.tím na podujatie 15-19.3.2023 Malta (Malta-Bratislava 19.3.2023)</t>
  </si>
  <si>
    <t>23FA40084</t>
  </si>
  <si>
    <t>Kvalifikácia repre.družstva VP U17 muži 15.-19.3.2023 - pobytové náklady pre 16 osôb-13 športovcov +3 real.tím počas kvalifikácie 15-19.3.2023</t>
  </si>
  <si>
    <t>ASA-Aquatic Sports Association of Malta</t>
  </si>
  <si>
    <t>23FA40092</t>
  </si>
  <si>
    <t>10230594</t>
  </si>
  <si>
    <t>Kvalifikácia repre.družstva VP 17 muži 15.-19.3.2023 Malta  - letenky pre 17 osôb-14 športovcov +3 real.tím na podujatie 15-19.3.2023 Malta (Budapešť-Malta 15.3.2023)</t>
  </si>
  <si>
    <t>2320š0218</t>
  </si>
  <si>
    <t>9040177376</t>
  </si>
  <si>
    <t>Cestovné poistenie pre 16 osôb- 13 športovcov+ 3 real.tím počas podujatia 15-19.3.2023</t>
  </si>
  <si>
    <t>2021096242</t>
  </si>
  <si>
    <t>UNIQA poisťovňa, a.s.</t>
  </si>
  <si>
    <t>23FA40343</t>
  </si>
  <si>
    <t>37300003</t>
  </si>
  <si>
    <t>obed pre družstvo VP 16 osôb pred odchodom na podujatie 15-19.3.2023 Malta</t>
  </si>
  <si>
    <t>31441581</t>
  </si>
  <si>
    <t>DUKACSO TRADE, spol. s r.o.</t>
  </si>
  <si>
    <t>23FA40113</t>
  </si>
  <si>
    <t>2023-D-00086</t>
  </si>
  <si>
    <t>nákup športovej výstroje diapolo -tričko 190 ks, bundy 30 ks, plavky pánske 80 ks</t>
  </si>
  <si>
    <t>17782036</t>
  </si>
  <si>
    <t>Dr. Megyesi Pharma Kft.</t>
  </si>
  <si>
    <t>23DPH003</t>
  </si>
  <si>
    <t>DPH za 03/2023 k faktúre č. 23FA40113</t>
  </si>
  <si>
    <t>DU DPH</t>
  </si>
  <si>
    <t>23FA40159</t>
  </si>
  <si>
    <t>120230301</t>
  </si>
  <si>
    <t>návrh súťažných plaviek pre reprezentantky v SP v súlade s medzinárodnými pravidlami LEN a FINA</t>
  </si>
  <si>
    <t>Labáthová Jana</t>
  </si>
  <si>
    <t>23FA40152</t>
  </si>
  <si>
    <t>202307</t>
  </si>
  <si>
    <t>Manažér reprezentácie žien VP na základe zmluvy za obdobie 2023/02</t>
  </si>
  <si>
    <t>47846569</t>
  </si>
  <si>
    <t>Be.Dare s.r.o.</t>
  </si>
  <si>
    <t>23FA40114</t>
  </si>
  <si>
    <t>10230049</t>
  </si>
  <si>
    <t>Nájomné/kancelárie,sklady,garáž a parkovacie státia za 3/2023</t>
  </si>
  <si>
    <t>23FA40115</t>
  </si>
  <si>
    <t>2303000777</t>
  </si>
  <si>
    <t>karty multisport 4 x za 3/2023</t>
  </si>
  <si>
    <t>23FA40116</t>
  </si>
  <si>
    <t>070230058</t>
  </si>
  <si>
    <t>doručovateľský servis v zmysle mandátnej zmluvy za 2023/02</t>
  </si>
  <si>
    <t>23FA40117</t>
  </si>
  <si>
    <t>10230562</t>
  </si>
  <si>
    <t>letenka pre 1 osobu- rozhodca na podujatie LEN v Targu Mures 15.3.2023 a 19.3.2023</t>
  </si>
  <si>
    <t>Organizácia podujatia
názov podujatia: MSR v DP 1.kolo                                 Miesto konania: Bratislava Slovensko                                               termín podujatia:  04.03.2023                            
počet aktívnych účastníkov: 97 športovcov a  29 dobrovoľníkov, počet odpracovaných hodín spolu: 275,5</t>
  </si>
  <si>
    <t>23FA40121</t>
  </si>
  <si>
    <t>230136</t>
  </si>
  <si>
    <t>ubytovanie pre 1osobu - real.tím počas podujatia MSR v DP 4.3.2023 BA</t>
  </si>
  <si>
    <t>46192301</t>
  </si>
  <si>
    <t>A Premium Services, s.r.o.</t>
  </si>
  <si>
    <t>23FA40122</t>
  </si>
  <si>
    <t>2310200</t>
  </si>
  <si>
    <t>prenájom bazéna a miestnosti počas podujatia MSR v DP 4.3.2023 BA</t>
  </si>
  <si>
    <t>23FA40133</t>
  </si>
  <si>
    <t>230100005</t>
  </si>
  <si>
    <t>technicko odborné zabezpečenie pretekov 4.3.2023 MSR v DP 2023 na záklde uznesenia SPF/2022/R/Z11/U17</t>
  </si>
  <si>
    <t>53735561</t>
  </si>
  <si>
    <t>Nadamoo s. r. o.</t>
  </si>
  <si>
    <t>2320š0188</t>
  </si>
  <si>
    <t>23200188</t>
  </si>
  <si>
    <t>Materiálne zabezpečenie dobrovoľníka na podujatí MSR v DP Bratislava 4.3.2023</t>
  </si>
  <si>
    <t>Breierová Beáta</t>
  </si>
  <si>
    <t>2320š0189</t>
  </si>
  <si>
    <t>23200189</t>
  </si>
  <si>
    <t>Pápaiová Nina</t>
  </si>
  <si>
    <t>2320š0190</t>
  </si>
  <si>
    <t>23200190</t>
  </si>
  <si>
    <t>Laho Patrik</t>
  </si>
  <si>
    <t>2320š0191</t>
  </si>
  <si>
    <t>23200191</t>
  </si>
  <si>
    <t>Laho Andrej</t>
  </si>
  <si>
    <t>2320š0192</t>
  </si>
  <si>
    <t>23200192</t>
  </si>
  <si>
    <t>Hekšová Dominika</t>
  </si>
  <si>
    <t>2320š0193</t>
  </si>
  <si>
    <t>23200193</t>
  </si>
  <si>
    <t>Ovsianková Frederika</t>
  </si>
  <si>
    <t>2320š0194</t>
  </si>
  <si>
    <t>23200194</t>
  </si>
  <si>
    <t>Boldišová Zuzana</t>
  </si>
  <si>
    <t>2320š0195</t>
  </si>
  <si>
    <t>23200195</t>
  </si>
  <si>
    <t>Šefčíková Tatiana</t>
  </si>
  <si>
    <t>2320š0196</t>
  </si>
  <si>
    <t>23200196</t>
  </si>
  <si>
    <t>Chodáková Alexandra</t>
  </si>
  <si>
    <t>2320š0197</t>
  </si>
  <si>
    <t>23200197</t>
  </si>
  <si>
    <t>Breierová Martina</t>
  </si>
  <si>
    <t>2320š0198</t>
  </si>
  <si>
    <t>23200198</t>
  </si>
  <si>
    <t>Schwartz Richard</t>
  </si>
  <si>
    <t>2320š0199</t>
  </si>
  <si>
    <t>23200199</t>
  </si>
  <si>
    <t>Hlobilová Iva</t>
  </si>
  <si>
    <t>2320š0200</t>
  </si>
  <si>
    <t>23200200</t>
  </si>
  <si>
    <t>Sedláková Katarína</t>
  </si>
  <si>
    <t>2320š0201</t>
  </si>
  <si>
    <t>23200201</t>
  </si>
  <si>
    <t>Šprláková-Zmorová Katarína</t>
  </si>
  <si>
    <t>2320š0202</t>
  </si>
  <si>
    <t>23200202</t>
  </si>
  <si>
    <t>Dubčáková Miroslava</t>
  </si>
  <si>
    <t>2320š0203</t>
  </si>
  <si>
    <t>23200203</t>
  </si>
  <si>
    <t>Pivková Šarmírová Iveta</t>
  </si>
  <si>
    <t>2320š0204</t>
  </si>
  <si>
    <t>23200204</t>
  </si>
  <si>
    <t>Kaiserová Martina, Ing.</t>
  </si>
  <si>
    <t>2320š0205</t>
  </si>
  <si>
    <t>23200205</t>
  </si>
  <si>
    <t>Dinková Miroslava</t>
  </si>
  <si>
    <t>2320š0206</t>
  </si>
  <si>
    <t>23200206</t>
  </si>
  <si>
    <t>Žeňuchová Martina</t>
  </si>
  <si>
    <t>2320š0207</t>
  </si>
  <si>
    <t>23200207</t>
  </si>
  <si>
    <t>Vevurková Gabriela</t>
  </si>
  <si>
    <t>2320š0208</t>
  </si>
  <si>
    <t>23200208</t>
  </si>
  <si>
    <t>Krausová Dagmar</t>
  </si>
  <si>
    <t>2320š0209</t>
  </si>
  <si>
    <t>23200209</t>
  </si>
  <si>
    <t>Hofericová Ivana</t>
  </si>
  <si>
    <t>2320š0210</t>
  </si>
  <si>
    <t>23200210</t>
  </si>
  <si>
    <t>Ciesarík Marek</t>
  </si>
  <si>
    <t>2320š0211</t>
  </si>
  <si>
    <t>23200211</t>
  </si>
  <si>
    <t>Košťálová Zuzana</t>
  </si>
  <si>
    <t>2320š0212</t>
  </si>
  <si>
    <t>23200212</t>
  </si>
  <si>
    <t>Bálintová Naďa</t>
  </si>
  <si>
    <t>2320š0213</t>
  </si>
  <si>
    <t>23200213</t>
  </si>
  <si>
    <t>Illenčík Martin</t>
  </si>
  <si>
    <t>2320š0214</t>
  </si>
  <si>
    <t>23200214</t>
  </si>
  <si>
    <t>Dinková Katarína</t>
  </si>
  <si>
    <t>2320š0215</t>
  </si>
  <si>
    <t>23200215</t>
  </si>
  <si>
    <t>2320š0216</t>
  </si>
  <si>
    <t>23200216</t>
  </si>
  <si>
    <t>Košťál Róbert</t>
  </si>
  <si>
    <t>2320š0182</t>
  </si>
  <si>
    <t>147</t>
  </si>
  <si>
    <t>občerstvenie pre rozhodcovský zbor počas podujatia 4.3.2023</t>
  </si>
  <si>
    <t>Kaufland SR,v.o.s.Bratislava</t>
  </si>
  <si>
    <t>23š006</t>
  </si>
  <si>
    <t>0122/0010/23</t>
  </si>
  <si>
    <t>záloha na prenájom bazéna a telocvične pre SP na mesiac február 2023, na základe Zmluvy č.17/2022</t>
  </si>
  <si>
    <t>00397687</t>
  </si>
  <si>
    <t>Slovenská technická univerzita v Bratislave</t>
  </si>
  <si>
    <t>23FA40145</t>
  </si>
  <si>
    <t>0102/0078/23</t>
  </si>
  <si>
    <t>vyúčtovanie zálohy e.č. 23š006 na prenájom bazéna a telocvične pre SP na mesiac február 2023, na základe Zmluvy č.17/2022 /720,-eur/</t>
  </si>
  <si>
    <t xml:space="preserve">Pracovná cesta
názov podujatia:  VT U17 muži                                   Miesto konania: Topoľčany Slovensko                                            termín podujatia: 03.03.-05.03.2023                                  spôsob prpravy: individuálne                                                 Počet všetkých osôb na pracovnej ceste: 14                                                           z toho:
- športovci: 13
- realizačný tím:  1                                  
</t>
  </si>
  <si>
    <t>23FA40124</t>
  </si>
  <si>
    <t>03022023</t>
  </si>
  <si>
    <t>pobytové náklady +strava + doprava pre 14 osôb -13 športovcov+1 real.tím počas VT U17 muži 3-5.3.2023 v Topoľčanoch</t>
  </si>
  <si>
    <t>45591261</t>
  </si>
  <si>
    <t>P&amp;J Invest, s.r.o.</t>
  </si>
  <si>
    <t>23FA40139</t>
  </si>
  <si>
    <t>230100019</t>
  </si>
  <si>
    <t xml:space="preserve">prenájom bazéna 3-5.3.2023 počas podujatia VT U17 v Topoľčanoch </t>
  </si>
  <si>
    <t>23FA40235</t>
  </si>
  <si>
    <t>03032022</t>
  </si>
  <si>
    <t>náklady na organizáciu športového podujatia reprezentácie mužov U15 a U17 vo VP</t>
  </si>
  <si>
    <t xml:space="preserve">Pracovná cesta
názov podujatia: Medzinárodné sústredenie plaveckej reprezentácie                                          Miesto konania: Potsdam Nemecko                                            termín podujatia: 19.02.-24.02.2023                                  spôsob prpravy: letecky                                                 Počet všetkých osôb na pracovnej ceste   8                                                           z toho:
- športovci: 4
- realizačný tím:  4                                       
</t>
  </si>
  <si>
    <t>23FA40125</t>
  </si>
  <si>
    <t>3174901231</t>
  </si>
  <si>
    <t>strava pre účastníkov podujatia 8 osôb-4 športovci + 4 real.tím 23.2.2023</t>
  </si>
  <si>
    <t>Servicecenter Wolfen VielfaltMenü GmbH</t>
  </si>
  <si>
    <t>23FA40126</t>
  </si>
  <si>
    <t>FA20230013</t>
  </si>
  <si>
    <t>tlač a orez nálepky na medaile FPD Slov. pohár žiakov 2022 pre účastníkov podujatia 280 ks madaile 7 cm</t>
  </si>
  <si>
    <t>23FA40127</t>
  </si>
  <si>
    <t>220230201</t>
  </si>
  <si>
    <t>trénerská činnosť SP za 2023/02</t>
  </si>
  <si>
    <t>54398312</t>
  </si>
  <si>
    <t>23FA40128</t>
  </si>
  <si>
    <t>22020022</t>
  </si>
  <si>
    <t>54255732</t>
  </si>
  <si>
    <t>Ing.arch. Romana Horská</t>
  </si>
  <si>
    <t>23FA40129</t>
  </si>
  <si>
    <t>5020230954</t>
  </si>
  <si>
    <t>prenájom bazéna  počas tréningovej prípravy SP za 2023/02</t>
  </si>
  <si>
    <t xml:space="preserve">Pracovná cesta
názov podujatia: Sústredenie plaveckej reprezentácie                                          Miesto konania: Žilina Slovensko                                            termín podujatia: 26.02.-07.03.2023                                  spôsob prepravy:  vlastná                                                  Počet všetkých osôb na pracovnej ceste: 23                                                            z toho:
- športovci: 20
- realizačný tím: 3                                             
</t>
  </si>
  <si>
    <t>23FA40130</t>
  </si>
  <si>
    <t>2023010</t>
  </si>
  <si>
    <t>antidopingové vzdelávanie/prednáška počas sústredenia PL 1 hod. dňa 2.3.2023</t>
  </si>
  <si>
    <t>50119231</t>
  </si>
  <si>
    <t>Antidopingová agentúra SR</t>
  </si>
  <si>
    <t>23FA40158</t>
  </si>
  <si>
    <t>32023</t>
  </si>
  <si>
    <t>trénerské služby počas podujatia 26.2.-7.3.2023</t>
  </si>
  <si>
    <t>Kaňuk Maroš</t>
  </si>
  <si>
    <t>23FA40198</t>
  </si>
  <si>
    <t>sprístupnenie športoviska-telecvične počas sústredenia 2.3.2023 v Žiline</t>
  </si>
  <si>
    <t>46931317</t>
  </si>
  <si>
    <t>Správa športových zariadení mesta Žilina, s.r.o.</t>
  </si>
  <si>
    <t>23FA40207</t>
  </si>
  <si>
    <t>10223073</t>
  </si>
  <si>
    <t>prenájom bazéna počas podujatia 26.2.-7.3.2023 v Žiline</t>
  </si>
  <si>
    <t xml:space="preserve">Pracovná cesta
názov podujatia: Sústredenie DP                                      Miesto konania: Šamorín Slovensko                                            termín podujatia: 06.02.-15.02.2023                                  spôsob prpravy: vlastná                                                   Počet všetkých osôb na pracovnej ceste: 9                                                           z toho:
- športovci: 8
- realizačný tím: 1                                       
</t>
  </si>
  <si>
    <t>23FA40131</t>
  </si>
  <si>
    <t>trénerska činnosť počas sústredenia repre.DP 6-15.2.2023</t>
  </si>
  <si>
    <t>23š005</t>
  </si>
  <si>
    <t>záloha 80% na pobytové náklady +strava+prenájom miestnosti a plaveckých dráh 6-15.2.2023 sústredenie DP</t>
  </si>
  <si>
    <t>23FA40119</t>
  </si>
  <si>
    <t>5020230792</t>
  </si>
  <si>
    <t xml:space="preserve">vyúčtovanie zálohy e.č. 23š005  na pobytové náklady +strava+prenájom miestnosti a plaveckých dráh 6-15.2.2023 sústredenie DP-čiastočne /7529,50 eur spolu/ </t>
  </si>
  <si>
    <t>vyúčtovanie zálohy e.č. 23š005  na pobytové náklady +strava+prenájom miestnosti a plaveckých dráh 6-15.2.2023 sústredenie DP-čiastočne /6 679,- eur spolu/ oprava</t>
  </si>
  <si>
    <t>Organizácia podujatia
názov podujatia: Extraliga muži                               Miesto konania: Nováky Slovensko                                               termín podujatia:11.03.-12.03.2023                            
počet aktívnych účastníkov:56 športovcov a  5 dobrovoľníkov, počet odpracovaných hodín spolu:30</t>
  </si>
  <si>
    <t>23FA40132</t>
  </si>
  <si>
    <t>2023/06</t>
  </si>
  <si>
    <t>ubytovanie pre 2 osoby-rozhodcovia počas podujatia 11-12.3.2023</t>
  </si>
  <si>
    <t>2320š0301</t>
  </si>
  <si>
    <t>23200301</t>
  </si>
  <si>
    <t>Materiálne zabezpečenie dobrovoľníka na podujatí Extraliga muži Nováky 11.-12.3.2023</t>
  </si>
  <si>
    <t>Kolář Erik</t>
  </si>
  <si>
    <t>2320š0302</t>
  </si>
  <si>
    <t>23200302</t>
  </si>
  <si>
    <t>Czaszko Adam</t>
  </si>
  <si>
    <t>2320š0303</t>
  </si>
  <si>
    <t>23200303</t>
  </si>
  <si>
    <t>Prelovský Róbert</t>
  </si>
  <si>
    <t>2320š0304</t>
  </si>
  <si>
    <t>23200304</t>
  </si>
  <si>
    <t>2320š0305</t>
  </si>
  <si>
    <t>23200305</t>
  </si>
  <si>
    <t>Organizácia podujatia
názov podujatia Jarné M-ZSO-dlhé trate                        Miesto konania: Senica Slovensko                                               termín podujatia: 11.03.2023                            
počet aktívnych účastníkov: 156 športovcov a  20 dobrovoľníkov, počet odpracovaných hodín spolu: 210</t>
  </si>
  <si>
    <t>2320š0247</t>
  </si>
  <si>
    <t>23200247</t>
  </si>
  <si>
    <t>Materiálne zabezpečenie dobrovoľníka na podujatí Jarné MZSO dlhé trate Senica 11.3.2023</t>
  </si>
  <si>
    <t>Štefanková Katarína</t>
  </si>
  <si>
    <t>2320š0248</t>
  </si>
  <si>
    <t>23200248</t>
  </si>
  <si>
    <t>Masaryková Dana (Sandra)</t>
  </si>
  <si>
    <t>2320š0249</t>
  </si>
  <si>
    <t>23200249</t>
  </si>
  <si>
    <t>Miklovičová Katarína</t>
  </si>
  <si>
    <t>2320š0250</t>
  </si>
  <si>
    <t>23200250</t>
  </si>
  <si>
    <t>2320š0251</t>
  </si>
  <si>
    <t>23200251</t>
  </si>
  <si>
    <t>2320š0252</t>
  </si>
  <si>
    <t>23200252</t>
  </si>
  <si>
    <t>Pítek Branislav</t>
  </si>
  <si>
    <t>2320š0253</t>
  </si>
  <si>
    <t>23200253</t>
  </si>
  <si>
    <t>Kormaník Branislav</t>
  </si>
  <si>
    <t>2320š0254</t>
  </si>
  <si>
    <t>23200254</t>
  </si>
  <si>
    <t>2320š0255</t>
  </si>
  <si>
    <t>23200255</t>
  </si>
  <si>
    <t>2320š0256</t>
  </si>
  <si>
    <t>23200256</t>
  </si>
  <si>
    <t>Zubáková Tereza</t>
  </si>
  <si>
    <t>2320š0257</t>
  </si>
  <si>
    <t>23200257</t>
  </si>
  <si>
    <t>Jelenáková Kristína</t>
  </si>
  <si>
    <t>2320š0258</t>
  </si>
  <si>
    <t>23200258</t>
  </si>
  <si>
    <t>Kormaník Ondrej</t>
  </si>
  <si>
    <t>2320š0259</t>
  </si>
  <si>
    <t>23200259</t>
  </si>
  <si>
    <t>2320š0260</t>
  </si>
  <si>
    <t>23200260</t>
  </si>
  <si>
    <t>Štern Alexander</t>
  </si>
  <si>
    <t>2320š0261</t>
  </si>
  <si>
    <t>23200261</t>
  </si>
  <si>
    <t>Pšenková Martina</t>
  </si>
  <si>
    <t>2320š0262</t>
  </si>
  <si>
    <t>23200262</t>
  </si>
  <si>
    <t>Cmarková Nina Marína Elizabeth</t>
  </si>
  <si>
    <t>2320š0263</t>
  </si>
  <si>
    <t>23200263</t>
  </si>
  <si>
    <t>2320š0264</t>
  </si>
  <si>
    <t>23200264</t>
  </si>
  <si>
    <t>2320š0265</t>
  </si>
  <si>
    <t>23200265</t>
  </si>
  <si>
    <t>Špániková Alexandra</t>
  </si>
  <si>
    <t>2320š0266</t>
  </si>
  <si>
    <t>23200266</t>
  </si>
  <si>
    <t>23FA40148</t>
  </si>
  <si>
    <t>FA20230001</t>
  </si>
  <si>
    <t>Finančný príspevok za usporiadanie, organizáciu  a prípravu podujatia SPF na základe zmluvy o zabezpečení podujatia SPF č. 05/2023</t>
  </si>
  <si>
    <t>42287707</t>
  </si>
  <si>
    <t>Plavecký klub Aqua Senica</t>
  </si>
  <si>
    <t>Finančný príspevok za usporiadanie, organizáciu  a prípravu podujatia SPF,refundácia nákladov na vynaložené výdavky  na základe zmluvy o zabezpečení podujatia SPF č. 05/2023-občerstvenie bagety - konečný dodávateľ: Dundee Wending;</t>
  </si>
  <si>
    <t>Finančný príspevok za usporiadanie, organizáciu  a prípravu podujatia SPF,refundácia nákladov na vynaložené výdavky  na základe zmluvy o zabezpečení podujatia SPF č. 05/2023-občerstvenie pre rozhodcov - konečný dodávateľ: TESCO;</t>
  </si>
  <si>
    <t>Finančný príspevok za usporiadanie, organizáciu  a prípravu podujatia SPF,refundácia nákladov na vynaložené výdavky  na základe zmluvy o zabezpečení podujatia SPF č. 05/2023-občerstvenie pre rozhodcov - konečný dodávateľ: BAL  TIP Slovakia;</t>
  </si>
  <si>
    <t>Finančný príspevok za usporiadanie, organizáciu  a prípravu podujatia SPF,refundácia nákladov na vynaložené výdavky  na základe zmluvy o zabezpečení podujatia SPF č. 05/2023-občerstvenie pre rozhodcov - konečný dodávateľ: Kaufland;</t>
  </si>
  <si>
    <t>Finančný príspevok za usporiadanie, organizáciu  a prípravu podujatia SPF,refundácia nákladov na vynaložené výdavky  na základe zmluvy o zabezpečení podujatia SPF č. 05/2023-technické zabezpečenie - konečný dodávateľ: SLAPO s.r.o.</t>
  </si>
  <si>
    <t>Finančný príspevok za usporiadanie, organizáciu  a prípravu podujatia SPF,refundácia nákladov na vynaložené výdavky  na základe zmluvy o zabezpečení podujatia SPF č. 05/2023-občerstvenie -konečný dodávateľ: Dundee Wending;</t>
  </si>
  <si>
    <t>23dš02</t>
  </si>
  <si>
    <t>Oprava základu dane (dobropis) k dokladu por. číslo 23FA40148-záloha za pet flaše</t>
  </si>
  <si>
    <t>23FA40150</t>
  </si>
  <si>
    <t>zdravotná služba počas podujatia 11.3.2023</t>
  </si>
  <si>
    <t>42294975</t>
  </si>
  <si>
    <t>Dobrovoľníci Senica</t>
  </si>
  <si>
    <t>23FA40153</t>
  </si>
  <si>
    <t>202300168</t>
  </si>
  <si>
    <t>prenájom bazéna počas podujatia 113.2023</t>
  </si>
  <si>
    <t>44525371</t>
  </si>
  <si>
    <t>Rekreačné služby mesta Senica,spol. s.r.o.</t>
  </si>
  <si>
    <t>23FA40147</t>
  </si>
  <si>
    <t>20230420</t>
  </si>
  <si>
    <t>pobytové náklady pre 3 osoby- rozhodcov VP počas podujatia 17-19.3.2023</t>
  </si>
  <si>
    <t>36537918</t>
  </si>
  <si>
    <t>EUROTEX SR Bratislava, s.r.o.</t>
  </si>
  <si>
    <t>2320š0347</t>
  </si>
  <si>
    <t>23200347</t>
  </si>
  <si>
    <t>Materiálne zabezpečenie dobrovoľníka na podujatí NL kadetky Topoľčany 18.-19.3.2023</t>
  </si>
  <si>
    <t>Junasová Emma</t>
  </si>
  <si>
    <t>2320š0348</t>
  </si>
  <si>
    <t>23200348</t>
  </si>
  <si>
    <t>Kurucová Janka</t>
  </si>
  <si>
    <t>2320š0349</t>
  </si>
  <si>
    <t>23200349</t>
  </si>
  <si>
    <t>Radič Peter</t>
  </si>
  <si>
    <t>2320š0350</t>
  </si>
  <si>
    <t>23200350</t>
  </si>
  <si>
    <t>Radič Pavol</t>
  </si>
  <si>
    <t>2320š0271</t>
  </si>
  <si>
    <t>23200271</t>
  </si>
  <si>
    <t>Materiálne zabezpečenie dobrovoľníka na podujatí NL žiačky Topoľčany 4.-5.3.2023</t>
  </si>
  <si>
    <t>Chrenko Andrej</t>
  </si>
  <si>
    <t>2320š0272</t>
  </si>
  <si>
    <t>23200272</t>
  </si>
  <si>
    <t>Žurek Ľubomír</t>
  </si>
  <si>
    <t>2320š0273</t>
  </si>
  <si>
    <t>23200273</t>
  </si>
  <si>
    <t>Rexa Vladimír</t>
  </si>
  <si>
    <t>2320š0274</t>
  </si>
  <si>
    <t>23200274</t>
  </si>
  <si>
    <t>Krajčík Milan</t>
  </si>
  <si>
    <t>2320š0281</t>
  </si>
  <si>
    <t>23200281</t>
  </si>
  <si>
    <t>Materiálne zabezpečenie dobrovoľníka na podujatí NL st.žiaci Komárno 4.-5.3.2023</t>
  </si>
  <si>
    <t>2320š0282</t>
  </si>
  <si>
    <t>23200282</t>
  </si>
  <si>
    <t>Kádár Štefan</t>
  </si>
  <si>
    <t>2320š0283</t>
  </si>
  <si>
    <t>23200283</t>
  </si>
  <si>
    <t xml:space="preserve">Bebjak Martin </t>
  </si>
  <si>
    <t>2320š0287</t>
  </si>
  <si>
    <t>23200287</t>
  </si>
  <si>
    <t>Materiálne zabezpečenie dobrovoľníka na podujatí NL st.žiaci Prešov 3.-4.3.2023</t>
  </si>
  <si>
    <t>Garančovská Lenka</t>
  </si>
  <si>
    <t>2320š0288</t>
  </si>
  <si>
    <t>23200288</t>
  </si>
  <si>
    <t>Sershii Anatolijovič Veremieiev</t>
  </si>
  <si>
    <t>2320š0289</t>
  </si>
  <si>
    <t>23200289</t>
  </si>
  <si>
    <t>Žucha Marián</t>
  </si>
  <si>
    <t>2320š0290</t>
  </si>
  <si>
    <t>23200290</t>
  </si>
  <si>
    <t>2320š0542</t>
  </si>
  <si>
    <t>102070</t>
  </si>
  <si>
    <t>pobytové náklady pre 1 osobu -rozhodca počas podujatia 4-5.3.2023 v Prešove</t>
  </si>
  <si>
    <t>36482293</t>
  </si>
  <si>
    <t>Hotel DUKLA, a.s. Prešov</t>
  </si>
  <si>
    <t>Organizácia podujatia
názov podujatia NL juniorky                      Miesto konania: Topoľčany Slovensko                                               termín podujatia:  04.03.-05.03.2023                             
počet aktívnych účastníkov: 44 športovcov a  4  dobrovoľníci, počet odpracovaných hodín spolu:30</t>
  </si>
  <si>
    <t>2320š0275</t>
  </si>
  <si>
    <t>23200275</t>
  </si>
  <si>
    <t>Materiálne zabezpečenie dobrovoľníka na podujatí NL juniorky Topoľčany 4.-5.3.2023</t>
  </si>
  <si>
    <t>2320š0276</t>
  </si>
  <si>
    <t>23200276</t>
  </si>
  <si>
    <t>2320š0277</t>
  </si>
  <si>
    <t>23200277</t>
  </si>
  <si>
    <t>2320š0278</t>
  </si>
  <si>
    <t>23200278</t>
  </si>
  <si>
    <t>23FA40162</t>
  </si>
  <si>
    <t>20230414</t>
  </si>
  <si>
    <t>pobytové náklady pre 1 osobu- rozhodca VP počas podujatia 4-5.3.2023</t>
  </si>
  <si>
    <t>2320š0306</t>
  </si>
  <si>
    <t>23200306</t>
  </si>
  <si>
    <t>Materiálne zabezpečenie dobrovoľníka na podujatí NL st.žiaci Nováky 4.-5.3.2023</t>
  </si>
  <si>
    <t>2320š0307</t>
  </si>
  <si>
    <t>23200307</t>
  </si>
  <si>
    <r>
      <t>Organizácia podujatia
názov podujatia NL ml.žiaci                       Miesto konania: Nováky Slovensko                                               termín podujatia:  11.03.-12.03.2023                           
počet aktívnych účastníkov:44</t>
    </r>
    <r>
      <rPr>
        <sz val="8"/>
        <color indexed="17"/>
        <rFont val="Arial"/>
        <family val="2"/>
        <charset val="238"/>
      </rPr>
      <t xml:space="preserve"> </t>
    </r>
    <r>
      <rPr>
        <sz val="8"/>
        <color indexed="8"/>
        <rFont val="Arial"/>
        <family val="2"/>
        <charset val="238"/>
      </rPr>
      <t>športovcov a  2 dobrovoľníci, počet odpracovaných hodín spolu:15</t>
    </r>
  </si>
  <si>
    <t>2320š0308</t>
  </si>
  <si>
    <t>23200308</t>
  </si>
  <si>
    <t>Materiálne zabezpečenie dobrovoľníka na podujatí NL ml.žiaci Nováky 11.-12.3.2023</t>
  </si>
  <si>
    <t>2320š0309</t>
  </si>
  <si>
    <t>23200309</t>
  </si>
  <si>
    <t>Valo Simon</t>
  </si>
  <si>
    <t>Organizácia podujatia
názov podujatia MT muži U17 NCVP Cup                 Miesto konania: Nováky Slovensko                                               termín podujatia: 24.02.-26.02.2023                             
počet aktívnych účastníkov: 85 športovcov a  6 dobrovoľníkov, počet odpracovaných hodín spolu: 90</t>
  </si>
  <si>
    <t>2320š0135</t>
  </si>
  <si>
    <t>23200135</t>
  </si>
  <si>
    <t>Materiálne zabezpečenie dobrovoľníka na podujatí MT muži U17 NCVP Cup Nováky 24.-26.2.2023</t>
  </si>
  <si>
    <t>2320š0136</t>
  </si>
  <si>
    <t>23200136</t>
  </si>
  <si>
    <t>2320š0137</t>
  </si>
  <si>
    <t>23200137</t>
  </si>
  <si>
    <t>2320š0138</t>
  </si>
  <si>
    <t>23200138</t>
  </si>
  <si>
    <t>2320š0139</t>
  </si>
  <si>
    <t>23200139</t>
  </si>
  <si>
    <t>2320š0140</t>
  </si>
  <si>
    <t>23200140</t>
  </si>
  <si>
    <t>23FA40095</t>
  </si>
  <si>
    <t>2023008</t>
  </si>
  <si>
    <t xml:space="preserve">pobytové náklady družstva a RT pre 15 športovcov a 2 realizačný tím počas reprezentačného podujatia 23.2.-26.2.2023 v Novákoch v zmysle uznesenia SPF/2023/R/U41/P </t>
  </si>
  <si>
    <t>23FA40096</t>
  </si>
  <si>
    <t>odmena športového odborníka počas podujatia MT muži U15 a MT muži U17</t>
  </si>
  <si>
    <t>Organizácia podujatia
názov podujatia Extraliga muži                 Miesto konania: Bratislava Slovensko                                               termín podujatia: 12.03.2023                             
počet aktívnych účastníkov: 23 športovcov a  3  dobrovoľnci, počet odpracovaných hodín spolu: 7,5</t>
  </si>
  <si>
    <t>2320š0284</t>
  </si>
  <si>
    <t>23200284</t>
  </si>
  <si>
    <t>Materiálne zabezpečenie dobrovoľníka na podujatí Extraliga muži Bratislava 12.3.2023</t>
  </si>
  <si>
    <t>Kuníková Martina</t>
  </si>
  <si>
    <t>2320š0285</t>
  </si>
  <si>
    <t>23200285</t>
  </si>
  <si>
    <t>2320š0286</t>
  </si>
  <si>
    <t>23200286</t>
  </si>
  <si>
    <t>Kratochvíl Vlastimil</t>
  </si>
  <si>
    <t>Organizácia podujatia
názov podujatia Jarné M-SSO-dlhé trate            Miesto konania: Žilina Slovensko                                               termín podujatia: 25.02.2023                             
počet aktívnych účastníkov: 194 športovcov a  25  dobrovoľníkov, počet odpracovaných hodín spolu: 262,5</t>
  </si>
  <si>
    <t>2320š0222</t>
  </si>
  <si>
    <t>23200222</t>
  </si>
  <si>
    <t>Materiálne zabezpečenie dobrovoľníka na podujatí Jarné MSSO dlhé trate Žilina 25.2.2023</t>
  </si>
  <si>
    <t>Strnad Martin</t>
  </si>
  <si>
    <t>2320š0223</t>
  </si>
  <si>
    <t>23200223</t>
  </si>
  <si>
    <t>Šimun  Miroslav</t>
  </si>
  <si>
    <t>2320š0224</t>
  </si>
  <si>
    <t>23200224</t>
  </si>
  <si>
    <t>Mandák Marián</t>
  </si>
  <si>
    <t>2320š0225</t>
  </si>
  <si>
    <t>23200225</t>
  </si>
  <si>
    <t>Kováč Matej</t>
  </si>
  <si>
    <t>2320š0226</t>
  </si>
  <si>
    <t>23200226</t>
  </si>
  <si>
    <t>Zahradníková Romana</t>
  </si>
  <si>
    <t>2320š0227</t>
  </si>
  <si>
    <t>23200227</t>
  </si>
  <si>
    <t>Hlavňová Jitka</t>
  </si>
  <si>
    <t>2320š0228</t>
  </si>
  <si>
    <t>23200228</t>
  </si>
  <si>
    <t>Michlík Daniel</t>
  </si>
  <si>
    <t>2320š0229</t>
  </si>
  <si>
    <t>23200229</t>
  </si>
  <si>
    <t>Ftáčik Samuel</t>
  </si>
  <si>
    <t>2320š0230</t>
  </si>
  <si>
    <t>23200230</t>
  </si>
  <si>
    <t>Repková Kristína</t>
  </si>
  <si>
    <t>2320š0231</t>
  </si>
  <si>
    <t>23200231</t>
  </si>
  <si>
    <t>Repka Peter</t>
  </si>
  <si>
    <t>2320š0232</t>
  </si>
  <si>
    <t>23200232</t>
  </si>
  <si>
    <t>Michlík Robert</t>
  </si>
  <si>
    <t>2320š0233</t>
  </si>
  <si>
    <t>23200233</t>
  </si>
  <si>
    <t>Hrošovská Alica</t>
  </si>
  <si>
    <t>2320š0234</t>
  </si>
  <si>
    <t>23200234</t>
  </si>
  <si>
    <t>Nemček Matej</t>
  </si>
  <si>
    <t>2320š0235</t>
  </si>
  <si>
    <t>23200235</t>
  </si>
  <si>
    <t>Greschnerová Janka</t>
  </si>
  <si>
    <t>2320š0236</t>
  </si>
  <si>
    <t>23200236</t>
  </si>
  <si>
    <t>Jakubíková Mária</t>
  </si>
  <si>
    <t>2320š0237</t>
  </si>
  <si>
    <t>23200237</t>
  </si>
  <si>
    <t>Pavlík Ján</t>
  </si>
  <si>
    <t>2320š0238</t>
  </si>
  <si>
    <t>23200238</t>
  </si>
  <si>
    <t>Macek Ján</t>
  </si>
  <si>
    <t>2320š0239</t>
  </si>
  <si>
    <t>23200239</t>
  </si>
  <si>
    <t>Tarčáková Soňa (Ivana)</t>
  </si>
  <si>
    <t>2320š0240</t>
  </si>
  <si>
    <t>23200240</t>
  </si>
  <si>
    <t>Krajčovičová Daniela</t>
  </si>
  <si>
    <t>2320š0241</t>
  </si>
  <si>
    <t>23200241</t>
  </si>
  <si>
    <t>Topitzerová Nicole</t>
  </si>
  <si>
    <t>2320š0242</t>
  </si>
  <si>
    <t>23200242</t>
  </si>
  <si>
    <t>Strnad Jakub</t>
  </si>
  <si>
    <t>2320š0243</t>
  </si>
  <si>
    <t>23200243</t>
  </si>
  <si>
    <t>Mikulová Katarína</t>
  </si>
  <si>
    <t>2320š0244</t>
  </si>
  <si>
    <t>23200244</t>
  </si>
  <si>
    <t>Pavlík Alfréd</t>
  </si>
  <si>
    <t>2320š0245</t>
  </si>
  <si>
    <t>23200245</t>
  </si>
  <si>
    <t>Hrabovský Marián</t>
  </si>
  <si>
    <t>2320š0246</t>
  </si>
  <si>
    <t>23200246</t>
  </si>
  <si>
    <t>Pavlíková Edita</t>
  </si>
  <si>
    <t>Organizácia podujatia
názov podujatia:Extraliga muži                               Miesto konania: Košice Slovensko                                               termín podujatia: 04.03.-05.03.2023                            
počet aktívnych účastníkov :61 športovcov a  6 dobrovoľníkov, počet odpracovaných hodín spolu: 22,5</t>
  </si>
  <si>
    <t>2320š0292</t>
  </si>
  <si>
    <t>23200292</t>
  </si>
  <si>
    <t>Materiálne zabezpečenie dobrovoľníka na podujatí Extraliga muži Košice 4.-5.3.2023</t>
  </si>
  <si>
    <t>2320š0293</t>
  </si>
  <si>
    <t>23200293</t>
  </si>
  <si>
    <t>2320š0294</t>
  </si>
  <si>
    <t>23200294</t>
  </si>
  <si>
    <t>Bačo Karol PhDr.</t>
  </si>
  <si>
    <t>2320š0295</t>
  </si>
  <si>
    <t>23200295</t>
  </si>
  <si>
    <t>2320š0296</t>
  </si>
  <si>
    <t>23200296</t>
  </si>
  <si>
    <t>2320š0297</t>
  </si>
  <si>
    <t>23200297</t>
  </si>
  <si>
    <t>23FA40279</t>
  </si>
  <si>
    <t>230055</t>
  </si>
  <si>
    <t>pobytové náklady pre 2 osoby počas podujatií v Košiciach</t>
  </si>
  <si>
    <t>Organizácia podujatia
názov podujatia: NL st.žiaci                        Miesto konania: Šamorín Slovensko                                               termín podujatia:18.03.-19.03.2023                            
počet aktívnych účastníkov:53 športovcov a  3 členovia rozhodcovského zboru
počet odpracovaných hodín spolu 30</t>
  </si>
  <si>
    <t>2320š0317</t>
  </si>
  <si>
    <t>23200317</t>
  </si>
  <si>
    <t>Materiálne zabezpečenie dobrovoľníka na podujatí NL st.žiaci Šamorín 18.-19.3.2023</t>
  </si>
  <si>
    <t>2320š0318</t>
  </si>
  <si>
    <t>23200318</t>
  </si>
  <si>
    <t>2320š0319</t>
  </si>
  <si>
    <t>23200319</t>
  </si>
  <si>
    <t>23FA40227</t>
  </si>
  <si>
    <t>2020231391</t>
  </si>
  <si>
    <t>pobytové náklady pre 3 osoby-rozhodca počas podujatia 18-19.3.2023 v Šamoríne</t>
  </si>
  <si>
    <t>doplatok k faktúre 23FA40227</t>
  </si>
  <si>
    <t>Organizácia podujatia
názov podujatia: NL ml.žiaci  OS                      Miesto konania: Bratislava Slovensko                                               termín podujatia: 11.03.2023                            
počet aktívnych účastníkov: 52  športovcov a  4 členovia rozhodcovského zboru
počet odpracovaných hodín spolu: 30</t>
  </si>
  <si>
    <t>2320š0267</t>
  </si>
  <si>
    <t>23200267</t>
  </si>
  <si>
    <t>Materiálne zabezpečenie dobrovoľníka na podujatí NL ml.žiaci OS Bratislava 11.3.2023</t>
  </si>
  <si>
    <t>2320š0268</t>
  </si>
  <si>
    <t>23200268</t>
  </si>
  <si>
    <t>2320š0269</t>
  </si>
  <si>
    <t>23200269</t>
  </si>
  <si>
    <t>2320š0270</t>
  </si>
  <si>
    <t>23200270</t>
  </si>
  <si>
    <t>23FA40161</t>
  </si>
  <si>
    <t>24230171</t>
  </si>
  <si>
    <t>ubytovanie pre 2 osoby -rozhodcovia počas podujatia 11-12.3.2023 v BA</t>
  </si>
  <si>
    <t>Organizácia podujatia
názov podujatia: OS st.žiaci 1.kolo                      Miesto konania: Prešov Slovensko                                               termín podujatia: 04.03.-05.03.2023                            
počet aktívnych účastníkov:50  športovcov a  4 členovia rozhodcovského zboru
počet odpracovaných hodín spolu  30</t>
  </si>
  <si>
    <t>23FA40151</t>
  </si>
  <si>
    <t>01423</t>
  </si>
  <si>
    <t>ubytovanie pre 1 osobu-rozhodca počas podujatia 3.3.-4.3.2023</t>
  </si>
  <si>
    <t>00686514</t>
  </si>
  <si>
    <t>Súkromná stredná odborná škola hotelierstva a  gastronómie</t>
  </si>
  <si>
    <t>Organizácia podujatia
názov podujatia: Jarné M-VSO  dlhé trate              Miesto konania: Košice Slovensko                                               termín podujatia: 25.02.2023                            
počet aktívnych účastníkov: 200 športovcov a  27 dobrovoľníkov, počet odpracovaných hodín spolu  283,5</t>
  </si>
  <si>
    <t>23FA40138</t>
  </si>
  <si>
    <t>20230001</t>
  </si>
  <si>
    <t>Finančný príspevok za usporiadanie, organizáciu  a prípravu podujatia SPF  na základe zmluvy o zabezpečení podujatia SPF č. 04/2023</t>
  </si>
  <si>
    <t>50733176</t>
  </si>
  <si>
    <t>ŠPORTOVÝ KLUB POLÍCIE KOŠICE-</t>
  </si>
  <si>
    <t xml:space="preserve">Finančný príspevok za usporiadanie, organizáciu  a prípravu podujatia SPF,refundácia nákladov na vynaložené výdavky  na základe zmluvy o zabezpečení podujatia SPF č. 04/2023-občerstvenie pre rozhodcov a delegátov - konečný dodávateľ: Milena Leskovjanská STATOR; </t>
  </si>
  <si>
    <t xml:space="preserve">Finančný príspevok za usporiadanie, organizáciu  a prípravu podujatia SPF,refundácia nákladov na vynaložené výdavky  na základe zmluvy o zabezpečení podujatia SPF č. 04/2023-technický materiál čiastočne - konečný dodávateľ: Štatistické a evidenčné vydavateľstvo tlačív a.s.   </t>
  </si>
  <si>
    <t>2320š0279</t>
  </si>
  <si>
    <t>23200279</t>
  </si>
  <si>
    <t>Materiálne zabezpečenie dobrovoľníka na podujatí NL ml.žiaci Topoľčany 18.-19.2.2023</t>
  </si>
  <si>
    <t>2320š0280</t>
  </si>
  <si>
    <t>23200280</t>
  </si>
  <si>
    <t>2320š0310</t>
  </si>
  <si>
    <t>23200310</t>
  </si>
  <si>
    <t>Materiálne zabezpečenie dobrovoľníka na podujatí  NL ml.žiaci Košice 11.-12.3.2023</t>
  </si>
  <si>
    <t>2320š0311</t>
  </si>
  <si>
    <t>23200311</t>
  </si>
  <si>
    <t>2320š0312</t>
  </si>
  <si>
    <t>23200312</t>
  </si>
  <si>
    <t>Organizácia podujatia
názov podujatia: NL ml.žiaci  1. kolo                  Miesto konania: Prešov Slovensko                                               termín podujatia: 17.02.-18.02.2023                            
počet aktívnych účastníkov:43 športovcov a  3 dobrovoľníci , počet odpracovaných hodín spolu 30</t>
  </si>
  <si>
    <t>2320š0141</t>
  </si>
  <si>
    <t>23200141</t>
  </si>
  <si>
    <t>Materiálne zabezpečenie dobrovoľníka na podujatí NL ml.žiaci Prešov 17.-18.2.2023</t>
  </si>
  <si>
    <t>2320š0142</t>
  </si>
  <si>
    <t>23200142</t>
  </si>
  <si>
    <t>2320š0143</t>
  </si>
  <si>
    <t>23200143</t>
  </si>
  <si>
    <t>23FA40160</t>
  </si>
  <si>
    <t>ubytovanie pre 3 osoby -rozhodcovia počas podujatia 25-26.3.2023</t>
  </si>
  <si>
    <t>2320š0360</t>
  </si>
  <si>
    <t>23200360</t>
  </si>
  <si>
    <t>Materiálne zabezpečenie dobrovoľníka na podujatí I.liga ženy Bratislava 25.-26.3.2023</t>
  </si>
  <si>
    <t>2320š0361</t>
  </si>
  <si>
    <t>23200361</t>
  </si>
  <si>
    <t>2320š0362</t>
  </si>
  <si>
    <t>23200362</t>
  </si>
  <si>
    <t>2320š0363</t>
  </si>
  <si>
    <t>23200363</t>
  </si>
  <si>
    <t>2320š0364</t>
  </si>
  <si>
    <t>23200364</t>
  </si>
  <si>
    <t>Hrubé mzdy vyplatené osobám (zamestnancom) vrátane odvodov zamestnávateľa
počet fyzických osôb: 1 TPP
obdobie: 02/2023</t>
  </si>
  <si>
    <t>Hrubé mzdy vyplatené osobám (zamestnancom) vrátane odvodov zamestnávateľa
počet fyzických osôb: 9 TPP+4 dohody
obdobie 02/2023</t>
  </si>
  <si>
    <t>Hrubé mzdy vyplatené osobám (zamestnancom) vrátane odvodov zamestnávateľa
počet fyzických osôb: 1 TPP+7 dohôd
obdobie: 02/2023</t>
  </si>
  <si>
    <t>Hrubé mzdy vyplatené osobám (zamestnancom) vrátane odvodov zamestnávateľa
počet fyzických osôb: 2 TPP+ 29 dohôd
obdobie: 02/2023</t>
  </si>
  <si>
    <t>31 osôb</t>
  </si>
  <si>
    <t>23FA40140</t>
  </si>
  <si>
    <t>pobytové náklady družstva VP a prenájom vozidla 9.-12.3.2023 počas VT U17 v Novákoch</t>
  </si>
  <si>
    <t>23FA40179</t>
  </si>
  <si>
    <t>20230005</t>
  </si>
  <si>
    <t>odmena športového odborníka počas podujatia MT muži U17 a kvalifikácia na ME U17 9.-12.3.2023 a 15.-19.3.2023 Nováky, Malta</t>
  </si>
  <si>
    <t>23FA40144</t>
  </si>
  <si>
    <t>1020230007</t>
  </si>
  <si>
    <t>činnosť športového odborníka -fyzioterapeut a kodičný tréner a prenájom priestoru na kondičnú prípravu počas  sústredenia 26.2.-7.3.2023</t>
  </si>
  <si>
    <t>53166817</t>
  </si>
  <si>
    <t>Moveo s.r.o.</t>
  </si>
  <si>
    <t>23FA40157</t>
  </si>
  <si>
    <t>10230064</t>
  </si>
  <si>
    <t>Spotreba el.energie kanc.priestory, sklady za 2023/02</t>
  </si>
  <si>
    <t>2320š0183</t>
  </si>
  <si>
    <t>10085094015</t>
  </si>
  <si>
    <t>nákup obálok C5 2 balíky a C4 1 balík</t>
  </si>
  <si>
    <t>2020242070</t>
  </si>
  <si>
    <t>2320š0291</t>
  </si>
  <si>
    <t>1014264583</t>
  </si>
  <si>
    <t>dialničná známka CZ na služobné vozidlo BL976KD (25.3.23-24.3.24) a dialničná známka CZ na služobné vozidlo BT147AB (25.3.23-24.3.24)</t>
  </si>
  <si>
    <t>70856508</t>
  </si>
  <si>
    <t>Státni fond dopravní infrastruktury</t>
  </si>
  <si>
    <t>23FA40137</t>
  </si>
  <si>
    <t>1020230002</t>
  </si>
  <si>
    <t xml:space="preserve">Tvorba web.stránky za 2023/02 na základe rámcovej licenčnej zmluvy  </t>
  </si>
  <si>
    <t>23FA40141</t>
  </si>
  <si>
    <t>202302004</t>
  </si>
  <si>
    <t>implementačné práce platformy sportnet za 1-2/2023</t>
  </si>
  <si>
    <t>45517622</t>
  </si>
  <si>
    <t>L.EN s.r.o.</t>
  </si>
  <si>
    <t>23FA40136</t>
  </si>
  <si>
    <t>FA2302026</t>
  </si>
  <si>
    <t>poskytnuté služby verejného obstarávania za 2023/02</t>
  </si>
  <si>
    <t>Finančný príspevok na stravné na 04/2023</t>
  </si>
  <si>
    <t>poplatok banke k zahraničnej platbe k 2320š0291</t>
  </si>
  <si>
    <t>Poplatok za vedenie účtu za marec 2023</t>
  </si>
  <si>
    <t>letenky + pobytové náklady pre 6 športovcov +2 real.tím počas sústredenia v Tenerife (4.-12.4.2023) čiastočne</t>
  </si>
  <si>
    <t>23š012</t>
  </si>
  <si>
    <t>8421-2</t>
  </si>
  <si>
    <t>záloha na pobytové náklady pre 8 osôb -6 športovcov +2 real.tím počas sústredenia PL 4-12.4.2023</t>
  </si>
  <si>
    <t>TURISTICA KONRAD S.L.</t>
  </si>
  <si>
    <t>23FA40220</t>
  </si>
  <si>
    <t>JCT3-F002064</t>
  </si>
  <si>
    <t>vyúčtovane zálohy e.č. 23š012 na pobytové náklady pre 8 osôb -6 športovcov +2 real.tím počas sústredenia PL 4-12.4.2023 /8234,02 eur/</t>
  </si>
  <si>
    <t>23š014</t>
  </si>
  <si>
    <t>8476</t>
  </si>
  <si>
    <t>záloha na transfer pre 8 osôb -6 športovcov +2 real.tím počas sústredenia PL 4-12.4.2023</t>
  </si>
  <si>
    <t>23FA40221</t>
  </si>
  <si>
    <t>T3-F003764</t>
  </si>
  <si>
    <t>vyúčtovanie zálohy e.č. 23š014 na transfer pre 8 osôb -6 športovcov +2 real.tím počas sústredenia PL 4-12.4.2023 /478,45 eur/</t>
  </si>
  <si>
    <t>Puzser Karol</t>
  </si>
  <si>
    <t>2320š0425</t>
  </si>
  <si>
    <t>157769</t>
  </si>
  <si>
    <t>vyúčtovanie zálohy z 3.4.2023 (1000 Púzser)  obed 6.4.2023 počas sústredenia v Tenerife - /149,46 eur/</t>
  </si>
  <si>
    <t>Areas s.a.</t>
  </si>
  <si>
    <t>2320š0426</t>
  </si>
  <si>
    <t>82288</t>
  </si>
  <si>
    <t>vyúčtovanie zálohy z 3.4.2023 (1000 Púzser)  raňajky pre 8 osôb-6 športovcov + 2 real.tím 6.4.2023 počas sústredenia v Tenerife - /176,70 eur/</t>
  </si>
  <si>
    <t>DO and CO Airport Hospitality GmbH</t>
  </si>
  <si>
    <t>2320š0427</t>
  </si>
  <si>
    <t>135994</t>
  </si>
  <si>
    <t>vyúčtovanie zálohy z 3.4.2023 (1000 Púzser)  obed pre 8 osôb-6 športovcov + 2 real.tím 14.4.2023 počas sústredenia v Tenerife - /122,23 eur/</t>
  </si>
  <si>
    <t>Vi gar till Marie</t>
  </si>
  <si>
    <t>2320š0428</t>
  </si>
  <si>
    <t>007</t>
  </si>
  <si>
    <t>vyúčtovanie zálohy z 3.4.2023 (1000 Púzser)  večera pre 8 osôb-6 športovcov + 2 real.tím 13.4.2023 počas sústredenia v Tenerife - /194,60 eur/</t>
  </si>
  <si>
    <t>ASADOR DE POLLOS</t>
  </si>
  <si>
    <t>2320š0429</t>
  </si>
  <si>
    <t>4311</t>
  </si>
  <si>
    <t>vyúčtovanie zálohy z 3.4.2023 (1000 Púzser)  obed pre 8 osôb-6 športovcov + 2 real.tím 13.4.2023 počas sústredenia v Tenerife - /132,00 eur/</t>
  </si>
  <si>
    <t xml:space="preserve">Burger King </t>
  </si>
  <si>
    <t xml:space="preserve">vrátenie zostatku zálohy z 3.4.2023 (1000 Púzser) sústredenie reprezentácie v Tenerife </t>
  </si>
  <si>
    <t>2320š0322</t>
  </si>
  <si>
    <t>6802134830</t>
  </si>
  <si>
    <t>Cestovné poistenie pre 8 osôb-6 športovcov+2 real. tím počas podujatia 4-11.4.2023 v Tenerife</t>
  </si>
  <si>
    <t>23FA40257</t>
  </si>
  <si>
    <t>transfer pre 4 osoby- 3 športovci a 1 real tím na letisko-sústedenie PL reprezentácie 4.4.2023, Tenerife</t>
  </si>
  <si>
    <t>46158669</t>
  </si>
  <si>
    <t>BestTransfer s.r.o.</t>
  </si>
  <si>
    <t>23FA40168</t>
  </si>
  <si>
    <t>10230933</t>
  </si>
  <si>
    <t>poplatok k letenkam za rezerváciu sedadiel pre 3 osoby-  sústredenie v Tenerife (4.-12.4.2023)</t>
  </si>
  <si>
    <t>23FA40181</t>
  </si>
  <si>
    <t>24230237</t>
  </si>
  <si>
    <t>ubytovanie pre 3 osoby- 2 športovci+1 real tím pred nástupom na podujatie 3.4.2023</t>
  </si>
  <si>
    <t>23FA40195</t>
  </si>
  <si>
    <t>FA1-230008</t>
  </si>
  <si>
    <t>trénerská činnosť počas podujatia 4-11.4.2023 v Tenerife</t>
  </si>
  <si>
    <t>23FA40204</t>
  </si>
  <si>
    <t>92023</t>
  </si>
  <si>
    <t>činnosť športového odborníka -tréner počas podujatia 4-11.4.2023 v Tenerife</t>
  </si>
  <si>
    <t>2320š0315</t>
  </si>
  <si>
    <t>6802132495</t>
  </si>
  <si>
    <t>Cestovné poistenie pre 23 osôb-20 športovcov+3 real. tím počas podujatia 30.3.-3.4.2023 v Belehrade</t>
  </si>
  <si>
    <t>23š008</t>
  </si>
  <si>
    <t>03-09-2023-SVK</t>
  </si>
  <si>
    <t>záloha na pobytové náklady pre 26 osôb-20 športovcov+5 real.tím+1 vodič počas podujatia 1-2.4.2023 v Belehrade</t>
  </si>
  <si>
    <t>Serbian swimming federation</t>
  </si>
  <si>
    <t>23FA40266</t>
  </si>
  <si>
    <t>vyúčtovanie zálohy e.č. 23š008 na pobytové náklady pre 26 osôb-20 športovcov+5 real.tím+1 vodič počas podujatia 1-2.4.2023 v Belehrade /9810,- eur/</t>
  </si>
  <si>
    <t>záloha na akciu Multistretnutie ml. juniorov Belehrad</t>
  </si>
  <si>
    <t>Havrlant Roman</t>
  </si>
  <si>
    <t>2320š0369</t>
  </si>
  <si>
    <t>1238/00112</t>
  </si>
  <si>
    <t xml:space="preserve">vyúčtovanie zálohy z 29.3.2023 (1000) -obed pre 22 osôb počas cesty na podujatie 31.3.2023 (141,41) </t>
  </si>
  <si>
    <t>M.Petrol Kft.</t>
  </si>
  <si>
    <t>0097/00144</t>
  </si>
  <si>
    <t>vyúčtovanie zálohy z 29.3.2023 (1000) -obed pre 22 osôb počas cesty z podujatia 4.4.2023 (166,53)</t>
  </si>
  <si>
    <t>OMV Hungaria Kft</t>
  </si>
  <si>
    <t>23FA40166</t>
  </si>
  <si>
    <t>0027/2023</t>
  </si>
  <si>
    <t>autobusová preprava reprezentácie PL 22 osôb z BA na podujatie v Belehrade 30.3.-3.4.2023</t>
  </si>
  <si>
    <t>23FA40170</t>
  </si>
  <si>
    <t>24230216</t>
  </si>
  <si>
    <t>ubytovanie pre 10 osôb-7 športovcov+3 real tím pred nástupom na podujatie 29-30.3.2023</t>
  </si>
  <si>
    <t>23FA40176</t>
  </si>
  <si>
    <t>4/2023</t>
  </si>
  <si>
    <t>trénerské služby počas podujatia 30.3.-3.4.2023 v Belehrade</t>
  </si>
  <si>
    <t>2320š0185</t>
  </si>
  <si>
    <t>23200185</t>
  </si>
  <si>
    <t>cestovné náhrady-preprava 3 športovcov na VT A muži do Šamorína - čiastočne</t>
  </si>
  <si>
    <t>Kováčik Andrej</t>
  </si>
  <si>
    <t>2320š0186</t>
  </si>
  <si>
    <t>23200186</t>
  </si>
  <si>
    <t>cestovné náhrady-preprava 2 športovcov+1 real.tím  na VT A muži do Šamorína</t>
  </si>
  <si>
    <t>Oršula Milan</t>
  </si>
  <si>
    <t>2320š0187</t>
  </si>
  <si>
    <t>23200187</t>
  </si>
  <si>
    <t>cestovné náhrady-preprava 3 športovcov+1 real.tím  na VT A muži do Šamorína</t>
  </si>
  <si>
    <t>Wagner Miroslav</t>
  </si>
  <si>
    <t>23FA40143</t>
  </si>
  <si>
    <t>2023009</t>
  </si>
  <si>
    <t>preventívna prehliadka rerezentáce SP 9 športovcov</t>
  </si>
  <si>
    <t>35870281</t>
  </si>
  <si>
    <t>SPORTMED s.r.o.</t>
  </si>
  <si>
    <t xml:space="preserve">poplatok banke za zahraničnú platbu k faktúre 23FA40143 </t>
  </si>
  <si>
    <t>23š007</t>
  </si>
  <si>
    <t>122001423</t>
  </si>
  <si>
    <t>záloha na prenájom bazéna a telocvične pre SP na mesiac marec 2023, na základe Zmluvy č.17/2022</t>
  </si>
  <si>
    <t>23FA40197</t>
  </si>
  <si>
    <t>0102/0198/23</t>
  </si>
  <si>
    <t>vyúčtovanie zálohy e.č. 23š007 na prenájom bazéna a telocvične pre SP na mesiac marec 2023, na základe Zmluvy č.17/2022 /1080,- eur/</t>
  </si>
  <si>
    <t>Organizácia podujatia
názov podujatia: Jarné M-ZSO BAJS 2.kolo                    Miesto konania: Štúrovo Slovensko                                               termín podujatia: 13.05.2023                            
počet aktívnych účastníkov: 260 športovcov a  27 členov rozhodcovského zboru, 
počet odpracovaných hodín spolu  255</t>
  </si>
  <si>
    <t>23š011</t>
  </si>
  <si>
    <t>ZF000000001</t>
  </si>
  <si>
    <t>záloha na prenájom bazéna počas podujatia 13.5.2023 v Štúrove</t>
  </si>
  <si>
    <t>34136215</t>
  </si>
  <si>
    <t>VADAŠ,s.r.o.</t>
  </si>
  <si>
    <t>23FA40268</t>
  </si>
  <si>
    <t>2344200142</t>
  </si>
  <si>
    <t>vyúčtovanie zálohy e.č. 23š011 na prenájom bazéna počas podujatia 13.5.2023 v Štúrove /550,- eur/</t>
  </si>
  <si>
    <t>2320š0544</t>
  </si>
  <si>
    <t>5304398655</t>
  </si>
  <si>
    <t>toner do tlačiarne na podujatie 13.5.2023 v Štúrove</t>
  </si>
  <si>
    <t>27082440</t>
  </si>
  <si>
    <t>Alza.sk</t>
  </si>
  <si>
    <t>2320š0629</t>
  </si>
  <si>
    <t>23200629</t>
  </si>
  <si>
    <t>činnosť člena rozhodcovského zboru počas podujatia Jarné MZSO BAJS Štúrovo 13.5.2023</t>
  </si>
  <si>
    <t>Vevurka Peter</t>
  </si>
  <si>
    <t>2320š0630</t>
  </si>
  <si>
    <t>23200630</t>
  </si>
  <si>
    <t>2320š0631</t>
  </si>
  <si>
    <t>23200631</t>
  </si>
  <si>
    <t>Málnáši Filip</t>
  </si>
  <si>
    <t>2320š0632</t>
  </si>
  <si>
    <t>23200632</t>
  </si>
  <si>
    <t>2320š0633</t>
  </si>
  <si>
    <t>23200633</t>
  </si>
  <si>
    <t>Gronich Radek</t>
  </si>
  <si>
    <t>2320š0634</t>
  </si>
  <si>
    <t>23200634</t>
  </si>
  <si>
    <t>Tvrdoňová Michaela</t>
  </si>
  <si>
    <t>2320š0635</t>
  </si>
  <si>
    <t>23200635</t>
  </si>
  <si>
    <t>Stašková Paulína</t>
  </si>
  <si>
    <t>2320š0636</t>
  </si>
  <si>
    <t>23200636</t>
  </si>
  <si>
    <t>Špajdel Ľuboš</t>
  </si>
  <si>
    <t>2320š0637</t>
  </si>
  <si>
    <t>23200637</t>
  </si>
  <si>
    <t>Martinovičová Miroslava</t>
  </si>
  <si>
    <t>2320š0638</t>
  </si>
  <si>
    <t>23200638</t>
  </si>
  <si>
    <t>Szabó Miloslav</t>
  </si>
  <si>
    <t>2320š0639</t>
  </si>
  <si>
    <t>23200639</t>
  </si>
  <si>
    <t>Paksiová Zdena</t>
  </si>
  <si>
    <t>2320š0640</t>
  </si>
  <si>
    <t>23200640</t>
  </si>
  <si>
    <t xml:space="preserve">Masaryková Dana </t>
  </si>
  <si>
    <t>2320š0641</t>
  </si>
  <si>
    <t>23200641</t>
  </si>
  <si>
    <t>2320š0642</t>
  </si>
  <si>
    <t>23200642</t>
  </si>
  <si>
    <t>2320š0643</t>
  </si>
  <si>
    <t>23200643</t>
  </si>
  <si>
    <t>2320š0644</t>
  </si>
  <si>
    <t>23200644</t>
  </si>
  <si>
    <t>2320š0645</t>
  </si>
  <si>
    <t>23200645</t>
  </si>
  <si>
    <t>Masaryková Sandra</t>
  </si>
  <si>
    <t>2320š0646</t>
  </si>
  <si>
    <t>23200646</t>
  </si>
  <si>
    <t>Pileková Helena</t>
  </si>
  <si>
    <t>2320š0647</t>
  </si>
  <si>
    <t>23200647</t>
  </si>
  <si>
    <t>Kosibová Naďa</t>
  </si>
  <si>
    <t>2320š0648</t>
  </si>
  <si>
    <t>23200648</t>
  </si>
  <si>
    <t>2320š0649</t>
  </si>
  <si>
    <t>23200649</t>
  </si>
  <si>
    <t>2320š0650</t>
  </si>
  <si>
    <t>23200650</t>
  </si>
  <si>
    <t>Struhár Ladislav</t>
  </si>
  <si>
    <t>2320š0651</t>
  </si>
  <si>
    <t>23200651</t>
  </si>
  <si>
    <t>Vevurková Klára</t>
  </si>
  <si>
    <t>2320š0652</t>
  </si>
  <si>
    <t>23200652</t>
  </si>
  <si>
    <t>Németh Ladislav</t>
  </si>
  <si>
    <t>2320š0653</t>
  </si>
  <si>
    <t>23200653</t>
  </si>
  <si>
    <t>2320š0654</t>
  </si>
  <si>
    <t>23200654</t>
  </si>
  <si>
    <t>Sász Miriam</t>
  </si>
  <si>
    <t>2320š0655</t>
  </si>
  <si>
    <t>23200655</t>
  </si>
  <si>
    <t>23FA40344</t>
  </si>
  <si>
    <t>3/2023</t>
  </si>
  <si>
    <t>Finančný príspevok za usporiadanie, organizáciu  a prípravu podujatia SPF  na základe zmluvy o zabezpečení podujatia SPF č. 09/2023</t>
  </si>
  <si>
    <t>34000381</t>
  </si>
  <si>
    <t>Telovýchovná jednota Dunaj Štúrovo</t>
  </si>
  <si>
    <t>Finančný príspevok za usporiadanie, organizáciu  a prípravu podujatia SPF,refundácia nákladov na vynaložené výdavky  na základe zmluvy o zabezpečení podujatia SPF č. 09/2023 - občerstvenie čiastočne - konečný dodávateľ: Lidl;</t>
  </si>
  <si>
    <t>Finančný príspevok za usporiadanie, organizáciu  a prípravu podujatia SPF,refundácia nákladov na vynaložené výdavky  na základe zmluvy o zabezpečení podujatia SPF č. 09/2023 - občerstvenie - konečný dodávateľ: Billa;</t>
  </si>
  <si>
    <t>Finančný príspevok za usporiadanie, organizáciu  a prípravu podujatia SPF,refundácia nákladov na vynaložené výdavky  na základe zmluvy o zabezpečení podujatia SPF č. 09/2023 - papierové poháre na občerstvenie čiastočne - konečný dodávateľ: BURDA Papier s.r.o.</t>
  </si>
  <si>
    <t xml:space="preserve">Pracovná cesta
názov podujatia:  Sústredenie seniorskej reprezentácie v plávaní                                                  Miesto konania: Calella Španielsko                                        termín podujatia: 06.05.-16.05.2023                              Spôsob prepravy: BUS
Počet všetkých osôb na pracovnej ceste  13                                                             z toho:
- športovci: 9
- realizačný tím: 4                                             
</t>
  </si>
  <si>
    <t>23š009</t>
  </si>
  <si>
    <t>10/03/2023</t>
  </si>
  <si>
    <t>záloha na pobytové náklady pre 13 osôb-9 športovcov+ 4  real.tím počas sústredenia 6-16.5.2023 Calella</t>
  </si>
  <si>
    <t>CROL CENTRE CALELLA- Hotel Bernat II</t>
  </si>
  <si>
    <t>23š024</t>
  </si>
  <si>
    <t>25042023</t>
  </si>
  <si>
    <t>23FA40390</t>
  </si>
  <si>
    <t>4623 FA</t>
  </si>
  <si>
    <t>CROL CENTRE CALELLA-Hotel Bernat II</t>
  </si>
  <si>
    <t>VUB0052023</t>
  </si>
  <si>
    <t>záloha na VT Calella a Mare Nostrum 16.-19.5. 2023</t>
  </si>
  <si>
    <t>2320š0776</t>
  </si>
  <si>
    <t>051</t>
  </si>
  <si>
    <t>vyúčtovanie zálohy zo 4.5.2023 (1000,- Trešl)-obed pre 14 osôb-10 športovcov+4 real.tím počas podujatia 19.5.2023 v Barcelone  /196,10 eur/</t>
  </si>
  <si>
    <t>Restaurante McDonald s</t>
  </si>
  <si>
    <t>23FA40265</t>
  </si>
  <si>
    <t>24230357</t>
  </si>
  <si>
    <t>ubytovanie pre 2 osoby- športovci pred nástupom na podujatie 5.5.2023</t>
  </si>
  <si>
    <t>23FA40294</t>
  </si>
  <si>
    <t>10231188</t>
  </si>
  <si>
    <t>2320š0724</t>
  </si>
  <si>
    <t>JI253D, DLRYNX</t>
  </si>
  <si>
    <t>refundácia leteniek pre 2 osoby -1 športovec + 1 real.tím na sústr.pl.repr. 6.-16.5.2023, Calella/ESP z 22.04.2023 Ryanair</t>
  </si>
  <si>
    <t>Dema Arian</t>
  </si>
  <si>
    <t>23FA40304</t>
  </si>
  <si>
    <t>0039/2023</t>
  </si>
  <si>
    <t>autobusová preprava reprezentácie PL 18 osôb-14 športovcov+4 real.tím na letisko Vien 6 a 19.5.2023</t>
  </si>
  <si>
    <t>23FA40306</t>
  </si>
  <si>
    <t>052023</t>
  </si>
  <si>
    <t>Činnosť športového odborníka-tréner počas sústredenia  6-16.5.2023 v Calella</t>
  </si>
  <si>
    <t>52810046</t>
  </si>
  <si>
    <t>PaedDr. Karel Procházka, PhD.</t>
  </si>
  <si>
    <t>2320š1263</t>
  </si>
  <si>
    <t>00361</t>
  </si>
  <si>
    <t>Materiálne zabezpečenie podujatia -materiál pre fyzioterapeuta a  maséra na sústr.pl.repr. 6.-16.5.2023, Calella/ESP</t>
  </si>
  <si>
    <t>47336137</t>
  </si>
  <si>
    <t>CENTRUM PHARMACIA I. s.r.o.</t>
  </si>
  <si>
    <t>23FA40313</t>
  </si>
  <si>
    <t>11SW</t>
  </si>
  <si>
    <t xml:space="preserve">činnosť športového odborníka -tréner Laura Retrari počas sústredenia 6-16.5.2023 v Calella </t>
  </si>
  <si>
    <t>SSV Bruneck - Amateursportverein</t>
  </si>
  <si>
    <t xml:space="preserve">Organizácia podujatia
názov podujatia: MSR mladších žiakov                                                      Miesto konania: Štúrovo Slovensko                                               termín podujatia: 16.06.-18.06.2023                            
počet aktívnych účastníkov: 241 športovcov a  35 členov rozhodcovského zboru
počet odpracovaných hodín spolu: 662,5  </t>
  </si>
  <si>
    <t>23š010</t>
  </si>
  <si>
    <t>ZF000000002</t>
  </si>
  <si>
    <t>záloha na prenájom bazéna počas podujatia 15-18.6.2023 v Štúrove</t>
  </si>
  <si>
    <t>23FA40267</t>
  </si>
  <si>
    <t>2344200141</t>
  </si>
  <si>
    <t>vyúčtovanie zálohy e.č. 23š010 na prenájom bazéna počas podujatia 15-18.6.2023 v Štúrove  /1650,- eur/</t>
  </si>
  <si>
    <t>23FA40405</t>
  </si>
  <si>
    <t>2320231598</t>
  </si>
  <si>
    <t>ubytovanie pre 21 osôb-realizačný tím-rozhodcovia plávania počas podujatia M SR mladších žiakov 16.-18.6.2023, Štúrovo</t>
  </si>
  <si>
    <t>23FA40435</t>
  </si>
  <si>
    <t>5/2023</t>
  </si>
  <si>
    <t xml:space="preserve">Finančný príspevok na usporiadanie - organizáciu a prípravu podujatia  na  základe zmluvy č.016/2023 </t>
  </si>
  <si>
    <t>Finančný príspevok na usporiadanie - organizáciu a prípravu podujatia a refundácia vzniknutých nákladov na  základe zmluvy č.016/2023  - občerstvenie pre rozhodcov čiastočne - konečný dodávateľ:  Lidl;</t>
  </si>
  <si>
    <t>Finančný príspevok na usporiadanie - organizáciu a prípravu podujatia a refundácia vzniknutých nákladov na  základe zmluvy č.016/2023 - občerstvenie pre rozhodcov čiastočne - konečný dodávateľ: Coop Jednota;</t>
  </si>
  <si>
    <t>Finančný príspevok na usporiadanie - organizáciu a prípravu podujatia a refundácia vzniknutých nákladov na  základe zmluvy č.016/2023 - občerstvenie pre rozhodcov - konečný dodávateľ: Billa;</t>
  </si>
  <si>
    <t>Finančný príspevok na usporiadanie - organizáciu a prípravu podujatia a refundácia vzniknutých nákladov na  základe zmluvy č.016/2023 - papierové poháre na občerstvenie rozhodcov - konečný dodávateľ: Burda Papier;</t>
  </si>
  <si>
    <t xml:space="preserve">Pracovná cesta
názov podujatia:  M ČR v DP                                                  Miesto konania:  Praha Česko                                        termín podujatia: 01.04.-02.04.2023                              Spôsob prepravy: 
Počet všetkých osôb na pracovnej ceste   7                                                            z toho:
- športovci: 5
- realizačný tím: 2                                         
</t>
  </si>
  <si>
    <t>záloha na akciu M ČR v Prahe</t>
  </si>
  <si>
    <t>Peciar Pavol</t>
  </si>
  <si>
    <t>2320š0624</t>
  </si>
  <si>
    <t>01661</t>
  </si>
  <si>
    <t>vyúčtovanie zálohy z 30.3.2023 (Peciar 1000€) raňajky pre 2 osoby-trénerov z 3.4.2023+ bankové poplatky -zahr. platba 18,86 eur</t>
  </si>
  <si>
    <t>Česká unie sportu, z.s.</t>
  </si>
  <si>
    <t>2320š0625</t>
  </si>
  <si>
    <t>06510</t>
  </si>
  <si>
    <t>vyúčtovanie zálohy z 30.3.2023 (Peciar 1000€) raňajky pre 3 osoby-športovci z 3.4.2023 - 18,00 eur</t>
  </si>
  <si>
    <t>albert</t>
  </si>
  <si>
    <t>2320š0626</t>
  </si>
  <si>
    <t>06548</t>
  </si>
  <si>
    <t>vyúčtovanie zálohy z 30.3.2023 (Peciar 1000€) vstup na bazén z 3.4.2023 - 15,36 eur</t>
  </si>
  <si>
    <t>2320š0627</t>
  </si>
  <si>
    <t>0195844</t>
  </si>
  <si>
    <t>vyúčtovanie zálohy z 30.3.2023 (Peciar 1000€) večera pre 3 osoby- 1 športovec+2 real.tím z 3.4.2023 čiastočne - 44,40 eur</t>
  </si>
  <si>
    <t>Podolská Kotva</t>
  </si>
  <si>
    <t>2320š0628</t>
  </si>
  <si>
    <t>2023003484</t>
  </si>
  <si>
    <t>vyúčtovanie zálohy z 30.3.2023 (Peciar 1000€) ubytovanie pre 3 osoby- 1 športovec+2 real.tím z 3.4.2023 čiastočne -  184,39 eur</t>
  </si>
  <si>
    <t>NOKI INTERNATIONAL, a.s.</t>
  </si>
  <si>
    <t>vrátenie zostatku zálohy z 30.3.2023 na akciu M ČR v Prahe I. časť</t>
  </si>
  <si>
    <t>vrátenie zostatku zálohy z 30.3.2023 na akciu M ČR v Prahe II. Časť</t>
  </si>
  <si>
    <t>23FA40938</t>
  </si>
  <si>
    <t>20230013</t>
  </si>
  <si>
    <t>trénerská činnosť športového odborníka -Peciar Pavol počas podujatia M ČR v DP , 1.-2.4.2023 Praha</t>
  </si>
  <si>
    <t>44518609</t>
  </si>
  <si>
    <t>Delfín Nitra, s.r.o.</t>
  </si>
  <si>
    <t>23FA40225</t>
  </si>
  <si>
    <t>2023/02DP</t>
  </si>
  <si>
    <t>Služby športového odborníka -tréner počas podujatia 1-2.4.2023 v Prahe</t>
  </si>
  <si>
    <t>40754065</t>
  </si>
  <si>
    <t>Radoslav Suchánek</t>
  </si>
  <si>
    <t>23FA40210</t>
  </si>
  <si>
    <t>2023 242 262</t>
  </si>
  <si>
    <t>nákup tričiek pre športovcov-reprezentácia  DP</t>
  </si>
  <si>
    <t>36665037</t>
  </si>
  <si>
    <t>LAJKA ADV, s. r. o.</t>
  </si>
  <si>
    <t>23FA40232</t>
  </si>
  <si>
    <t>23040</t>
  </si>
  <si>
    <t>súťažné plavky pre reprezentáciu SP 12 ks</t>
  </si>
  <si>
    <t>43907067</t>
  </si>
  <si>
    <t>LOOK sport,s.r.o.</t>
  </si>
  <si>
    <t>2320š0377</t>
  </si>
  <si>
    <t>5644</t>
  </si>
  <si>
    <t xml:space="preserve">laminovacia fólia na registračné preukazy na VP </t>
  </si>
  <si>
    <t>31331131</t>
  </si>
  <si>
    <t>ŠEVT a.s.</t>
  </si>
  <si>
    <t>2320š0378</t>
  </si>
  <si>
    <t>1992</t>
  </si>
  <si>
    <t>23FA40188</t>
  </si>
  <si>
    <t>2023030214</t>
  </si>
  <si>
    <t xml:space="preserve">router 1 ks </t>
  </si>
  <si>
    <t>23FA40208</t>
  </si>
  <si>
    <t>20230097</t>
  </si>
  <si>
    <t>trof. medaile +gravírovanie+ štítky + gravírovanie po 460 ks</t>
  </si>
  <si>
    <t>23FA40211</t>
  </si>
  <si>
    <t>20230015</t>
  </si>
  <si>
    <t>nálepky na medaile 1260 ks na jarné podujatia</t>
  </si>
  <si>
    <t>2320š0379</t>
  </si>
  <si>
    <t>302</t>
  </si>
  <si>
    <t>toner do tlačiarne na podujatia pre športového administrátora</t>
  </si>
  <si>
    <t>35765038</t>
  </si>
  <si>
    <t>ELEKTROSPED, a. s.</t>
  </si>
  <si>
    <t>23FA40174</t>
  </si>
  <si>
    <t>578146/512268297/2023</t>
  </si>
  <si>
    <t>Nákup pohonných hmôt do služobného vozidla BL976KD, BT147AB za obdobie 15.3.-31.3.2023, servisný poplatok, prevádzkové náplne</t>
  </si>
  <si>
    <t>23FA40222</t>
  </si>
  <si>
    <t>579847/512268316/2023</t>
  </si>
  <si>
    <t>Nákup pohonných hmôt do služobného vozidla BL976KD, BT147AB za obdobie 1.4.-15.4.2023, servisný poplatok, prevádzkové náplne</t>
  </si>
  <si>
    <t>23FA40214</t>
  </si>
  <si>
    <t>10230086</t>
  </si>
  <si>
    <t>Spotreba el.energie kanc.priestory, sklady za 2023/03</t>
  </si>
  <si>
    <t>23FA40185</t>
  </si>
  <si>
    <t>FV-22465/2023</t>
  </si>
  <si>
    <t>monitoring služobných vozidiel za 3/2023 (BT707DT, BL062GD, BL976KD, BL557MU,BT147AB)</t>
  </si>
  <si>
    <t>23FA40171</t>
  </si>
  <si>
    <t>2023004</t>
  </si>
  <si>
    <t>administratívne služby na základe Zmluvy o poskytovaní služieb matrike vodného póla za 3/2023</t>
  </si>
  <si>
    <t>23FA40172</t>
  </si>
  <si>
    <t>220230301</t>
  </si>
  <si>
    <t>trénerská činnosť SP za 03/2023</t>
  </si>
  <si>
    <t>23FA40191</t>
  </si>
  <si>
    <t>Činnosť športového odborníka -asistent trénera juniorskej reprezentácie v zmysle Zmluvy č. 02/2023 za mesiac 03/2023</t>
  </si>
  <si>
    <t>23FA40205</t>
  </si>
  <si>
    <t>22020023</t>
  </si>
  <si>
    <t>trénerská činnosť SP za 2023/03</t>
  </si>
  <si>
    <t>23FA40206</t>
  </si>
  <si>
    <t>202309</t>
  </si>
  <si>
    <t>Manažér reprezentácie žien VP na základe zmluvy za obdobie 2023/03</t>
  </si>
  <si>
    <t>23FA40173</t>
  </si>
  <si>
    <t>10230065</t>
  </si>
  <si>
    <t>Nájomné/kancelárie,sklady,garáž a parkovacie státia za 4/2023</t>
  </si>
  <si>
    <t>23FA40182</t>
  </si>
  <si>
    <t>5724074102</t>
  </si>
  <si>
    <t>Pevná linka, mobilné čísla /21ks/mobilný internet 10ks za obdobie 24.3.2023-23.4.2023</t>
  </si>
  <si>
    <t>23FA40238</t>
  </si>
  <si>
    <t>5728600123</t>
  </si>
  <si>
    <t>Pevná linka, mobilné čísla /21ks/mobilný internet 10ks za obdobie 24.4.2023-23.5.2023</t>
  </si>
  <si>
    <t>23FA40169</t>
  </si>
  <si>
    <t>1231680</t>
  </si>
  <si>
    <t>Prenájom kopírovacieho zariadenia za obdobie 3/2023</t>
  </si>
  <si>
    <t>2320š0376</t>
  </si>
  <si>
    <t>RF820071215SK</t>
  </si>
  <si>
    <t>poštovné-minedu vyučt.dot.2022 zo 17.4.2023</t>
  </si>
  <si>
    <t>36631124</t>
  </si>
  <si>
    <t>23FA40192</t>
  </si>
  <si>
    <t>070230091</t>
  </si>
  <si>
    <t>doručovateľský servis v zmysle mandátnej zmluvy za 2023/03</t>
  </si>
  <si>
    <t>23FA40186</t>
  </si>
  <si>
    <t>20230403</t>
  </si>
  <si>
    <t>právne služby k 1.4.2023-  úprava smerníc, stanovisko k sprístupňovaniu informácií,</t>
  </si>
  <si>
    <t xml:space="preserve">54912989     </t>
  </si>
  <si>
    <t>Attorneity Legal s.r.o.</t>
  </si>
  <si>
    <t>23FA40163</t>
  </si>
  <si>
    <t>2023030015</t>
  </si>
  <si>
    <t>IT služby za mesiac 3/2023 v zmysle zmluvy o poskytovaní služieb z 28.02.2022 +monitorovací systém nad rámec zmluvy</t>
  </si>
  <si>
    <t>23FA40193</t>
  </si>
  <si>
    <t>1023041964</t>
  </si>
  <si>
    <t>výkon zodpov.osoby 4/2023 v zmysle Zmluvy PS/2019Z21032 o poskyt.služieb v oblasti ochrany osobných údajov</t>
  </si>
  <si>
    <t>23FA40216</t>
  </si>
  <si>
    <t>FA20230016</t>
  </si>
  <si>
    <t>grafický návrh pre výročnú správu</t>
  </si>
  <si>
    <t>23FA40229</t>
  </si>
  <si>
    <t>FA20230018</t>
  </si>
  <si>
    <t>vytvorenie dizajnu  medailí  5 verzií</t>
  </si>
  <si>
    <t>23FA40212</t>
  </si>
  <si>
    <t>FA2303042</t>
  </si>
  <si>
    <t>poskytnuté služby verejného obstarávania za 2023/03</t>
  </si>
  <si>
    <t>finančný príspevok na stravné na 05/2023</t>
  </si>
  <si>
    <t>Organizácia podujatia
názov podujatia Extraliga muži                 Miesto konania: Bratislava Slovensko                                               termín podujatia: 25.03.-26.03..2023                             
počet aktívnych účastníkov: 37 športovcov a  3  dobrovoľníci, počet odpracovaných hodín spolu: 15</t>
  </si>
  <si>
    <t>2320š0365</t>
  </si>
  <si>
    <t>23200365</t>
  </si>
  <si>
    <t>Materiálne zabezpečenie dobrovoľníka na podujatí Extraliga muži Bratislava 25.-26.3.2023</t>
  </si>
  <si>
    <t>2320š0366</t>
  </si>
  <si>
    <t>23200366</t>
  </si>
  <si>
    <t>2320š0367</t>
  </si>
  <si>
    <t>23200367</t>
  </si>
  <si>
    <t>2320š0368</t>
  </si>
  <si>
    <t>ZU0000234848</t>
  </si>
  <si>
    <t>ubytovanie športového odborníka-rozhodca počas podujatia 25-26.3.2023 BA</t>
  </si>
  <si>
    <t>Organizácia podujatia
názov podujatia Extraliga muži                 Miesto konania: Košice Slovensko                                               termín podujatia: 25.03..2023                             
počet aktívnych účastníkov: 25 športovcov a  3  dobrovoľníci, počet odpracovaných hodín spolu: 7,5</t>
  </si>
  <si>
    <t>2320š0344</t>
  </si>
  <si>
    <t>23200344</t>
  </si>
  <si>
    <t>Materiálne zabezpečenie dobrovoľníka na podujatí Extraliga muži Košice 25.3.2023</t>
  </si>
  <si>
    <t>2320š0345</t>
  </si>
  <si>
    <t>23200345</t>
  </si>
  <si>
    <t>2320š0346</t>
  </si>
  <si>
    <t>23200346</t>
  </si>
  <si>
    <t>23FA40177</t>
  </si>
  <si>
    <t>230077</t>
  </si>
  <si>
    <t>pobytové náklady pre 2 osoby-rozhodcovia počas podujatia 25-26.3.2023 Košice</t>
  </si>
  <si>
    <t>Organizácia podujatia
názov podujatia: NL kadeti                        Miesto konania: Žilina Slovensko                                               termín podujatia: 25.03.-26.03.2023                            
počet aktívnych účastníkov: 38 športovcov a 2 členovia rozhodcovského zboru
počet odpracovaných hodín spolu 15</t>
  </si>
  <si>
    <t>2320š0328</t>
  </si>
  <si>
    <t>230269</t>
  </si>
  <si>
    <t>ubytovanie pre 1 oosobu-rozhodca VP počas podujatia 25-26.3.2023 Žilina</t>
  </si>
  <si>
    <t>50454234</t>
  </si>
  <si>
    <t>SENTAMI, s.r.o.</t>
  </si>
  <si>
    <t>2320š0332</t>
  </si>
  <si>
    <t>23200332</t>
  </si>
  <si>
    <t>Materiálne zabezpečenie dobrovoľníka na podujatí NL kadeti Žilina 25.-26.3.2023</t>
  </si>
  <si>
    <t>2320š0333</t>
  </si>
  <si>
    <t>23200333</t>
  </si>
  <si>
    <t>Organizácia podujatia
názov podujatia: I. liga ženy                     Miesto konania: Topoľčany Slovensko                                               termín podujatia: 15.04.-16.04.2023                            
počet aktívnych účastníkov: 52 športovcov a   6 členov rozhodcovského zboru,
počet odpracovaných hodín spolu 45</t>
  </si>
  <si>
    <t>23FA40199</t>
  </si>
  <si>
    <t>20230599</t>
  </si>
  <si>
    <t>pobytové náklady pre 3 osoby-rozhodcovia počas podujatia 15-16.4.2023 v Topoľčanoch</t>
  </si>
  <si>
    <t>2320š0555</t>
  </si>
  <si>
    <t>23200555</t>
  </si>
  <si>
    <t>činnosť člena rozhodcovského zboru počas podujatia I.liga ženy Topoľčany 15.-16.4.2023</t>
  </si>
  <si>
    <t>2320š0556</t>
  </si>
  <si>
    <t>23200556</t>
  </si>
  <si>
    <t>2320š0557</t>
  </si>
  <si>
    <t>23200557</t>
  </si>
  <si>
    <t>2320š0558</t>
  </si>
  <si>
    <t>23200558</t>
  </si>
  <si>
    <t>2320š0732</t>
  </si>
  <si>
    <t>23200732</t>
  </si>
  <si>
    <t>2320š0733</t>
  </si>
  <si>
    <t>23200733</t>
  </si>
  <si>
    <t>Organizácia podujatia
názov podujatia: NL st.žiaci                        Miesto konania: Košice Slovensko                                               termín podujatia: 18.03.-19.03.2023                            
počet aktívnych účastníkov: 50 športovcov a  4 členovia rozhodcovského zboru
počet odpracovaných hodín spolu 30</t>
  </si>
  <si>
    <t>2320š0337</t>
  </si>
  <si>
    <t>23200337</t>
  </si>
  <si>
    <t>Materiálne zabezpečenie dobrovoľníka na podujatí NL st.žiaci Košice 18.-19.3.2023</t>
  </si>
  <si>
    <t>2320š0338</t>
  </si>
  <si>
    <t>23200338</t>
  </si>
  <si>
    <t>Bačo Tomáš</t>
  </si>
  <si>
    <t>2320š0339</t>
  </si>
  <si>
    <t>23200339</t>
  </si>
  <si>
    <t>2320š0340</t>
  </si>
  <si>
    <t>23200340</t>
  </si>
  <si>
    <t>23FA40364</t>
  </si>
  <si>
    <t>230066</t>
  </si>
  <si>
    <t>pobytové náklady pre 2 osoby-rozhodcovia počas podujatia 18-19.3.2023 v Košiciach</t>
  </si>
  <si>
    <t xml:space="preserve">Pracovná cesta
názov podujatia:  World Aquat.Artis. Swimming  World Cup Montpelier 2023                                                                                Miesto konania:  Montpelier Francúzsko                                  termín podujatia: 05.05.-07.05. 2023                              Spôsob prepravy: letecky 
Počet všetkých osôb na pracovnej ceste  14                                                              z toho:
- športovci:: 10 
- realizačný tím: 4 </t>
  </si>
  <si>
    <t>23š018</t>
  </si>
  <si>
    <t>12042023</t>
  </si>
  <si>
    <t>záloha na pobytové náklady pre 14 osôb-10 športovcov+4 real.tím počas podujatia 5-7.5.2023 Montpellier</t>
  </si>
  <si>
    <t>Federation Francaise de Natation</t>
  </si>
  <si>
    <t>23FA40566</t>
  </si>
  <si>
    <t>H2023108</t>
  </si>
  <si>
    <t>vyúčtovanie zálohy e.č. 23š018 na pobytové náklady pre 14 osôb-10 športovcov+4 real.tím počas podujatia 5-7.5.2023 Montpellier /10050,-eur/</t>
  </si>
  <si>
    <t>záloha na World Cup Montpellier 3.-8.5. 2023</t>
  </si>
  <si>
    <t>Thuringerová Monika</t>
  </si>
  <si>
    <t>23FA40175</t>
  </si>
  <si>
    <t>32303888</t>
  </si>
  <si>
    <t>Letenky pre 14 osôb -10 športovcov+4 real.tím na podujatie 5-7.5.2023 Montpellier</t>
  </si>
  <si>
    <t>35761342</t>
  </si>
  <si>
    <t>SKY 4 U, s.r.o.</t>
  </si>
  <si>
    <t>2320š0423</t>
  </si>
  <si>
    <t>Cestovné poistenie pre 14 osôb/ 10 športovcov+č real.tím /od 3.-8.5.2023</t>
  </si>
  <si>
    <t>Organizácia podujatia
názov podujatia Extraliga muži                 Miesto konania: Nováky Slovensko                                               termín podujatia: 25.03.-26.03..2023                             
počet aktívnych účastníkov:51 športovcov a  3  členovia rozhodcovského zboru                                           počet odpracovaných hodín spolu: 15</t>
  </si>
  <si>
    <t>2320š0329</t>
  </si>
  <si>
    <t>23200329</t>
  </si>
  <si>
    <t>Materiálne zabezpečenie dobrovoľníka na podujatí Extraliga muži Nováky 25.-26.3.2023</t>
  </si>
  <si>
    <t>2320š0330</t>
  </si>
  <si>
    <t>23200330</t>
  </si>
  <si>
    <t>2320š0331</t>
  </si>
  <si>
    <t>23200331</t>
  </si>
  <si>
    <t>Organizácia podujatia
názov podujatia Extraliga muži                 Miesto konania: Bratislava Slovensko                                               termín podujatia: 30.03..2023                             
počet aktívnych účastníkov: 26  športovcov a  3  členovia rozhodcovského zboru                                           počet odpracovaných hodín spolu: 7,5</t>
  </si>
  <si>
    <t>2320š0334</t>
  </si>
  <si>
    <t>23200334</t>
  </si>
  <si>
    <t>Materiálne zabezpečenie dobrovoľníka na podujatí Extraliga muži Bratislava 30.3.2023</t>
  </si>
  <si>
    <t>2320š0335</t>
  </si>
  <si>
    <t>23200335</t>
  </si>
  <si>
    <t>2320š0336</t>
  </si>
  <si>
    <t>23200336</t>
  </si>
  <si>
    <t>Organizácia podujatia
názov podujatia: NL kadeti                        Miesto konania: Košice Slovensko                                               termín podujatia:  25.03.-26.03.2023                            
počet aktívnych účastníkov:36 športovcov a  2 členovia rozhodcovského zboru                                            počet odpracovaných hodín spolu 15</t>
  </si>
  <si>
    <t>2320š0358</t>
  </si>
  <si>
    <t>23200358</t>
  </si>
  <si>
    <t>Materiálne zabezpečenie dobrovoľníka na podujatí NL kadeti Košice 25.-26.3.2023</t>
  </si>
  <si>
    <t>2320š0359</t>
  </si>
  <si>
    <t>23200359</t>
  </si>
  <si>
    <t xml:space="preserve">Organizácia podujatia
názov podujatia ASC STRUDEL OPEN        Miesto konania: Olomouc Česko                                               termín podujatia: 21.04.-23.04. 2023                                                            
počet aktívnych účastníkov:   športovcov a  9 členov rozhodcovského zboru                                              počet odpracovaných hodín spolu 201,25   </t>
  </si>
  <si>
    <t>23š015</t>
  </si>
  <si>
    <t>114917669</t>
  </si>
  <si>
    <t>záloha na ubytovanie počas podujatia SP pre 23 osôb -20 športovcov + 3 real. tím</t>
  </si>
  <si>
    <t>27820998</t>
  </si>
  <si>
    <t>Hotelpark Stadion a.s.</t>
  </si>
  <si>
    <t>23FA40234</t>
  </si>
  <si>
    <t>4451186341</t>
  </si>
  <si>
    <t>vyúčtovanie zálohy e.č. 23š015 na ubytovanie počas podujatia SP v Olomouci pre 23 osôb -20 športovcov + 3 real. Tím /spolu 1517,36 eur/</t>
  </si>
  <si>
    <t>23š021</t>
  </si>
  <si>
    <t>115215702</t>
  </si>
  <si>
    <t>záloha na pobytové náklady pre 8 osôb/realizačný tím od 21.-23.04.2023</t>
  </si>
  <si>
    <t>23FA40381</t>
  </si>
  <si>
    <t>4451807613</t>
  </si>
  <si>
    <t>vyúčtovanie zálohy e.č. 23š021 na pobytové náklady pre 8 osôb-realizačný tím počas podujatia 21.-23.4.2023 v Olomouci  /spolu 1241,46 eur/</t>
  </si>
  <si>
    <t>záloha na ASC STRUDEL Open 21.-23.4.2023 Olomouc</t>
  </si>
  <si>
    <t>2320š0433</t>
  </si>
  <si>
    <t>67132,67177,67196</t>
  </si>
  <si>
    <t>vyúčtovanie zálohy z 20.4.2023 (1000-Thuringerová)-strava pre 23 osôb-19 športovcov+ 4 real.tím počas podujatia 21-22.4.2023 v Olomouci - /541,01 eur/</t>
  </si>
  <si>
    <t>Restaurace Slovanský dom</t>
  </si>
  <si>
    <t>2320š0434</t>
  </si>
  <si>
    <t>1</t>
  </si>
  <si>
    <t>vyúčtovanie zálohy z 20.4.2023 (1000-Thuringerová)-strava pre 23 osôb-19 športovcov+ 4 real.tím počas podujatia 21-22.4.2023 v Olomouci - /99,94 eur/</t>
  </si>
  <si>
    <t>Hotelpark stadion a.s.</t>
  </si>
  <si>
    <t>vrátenie zostatku zálohy z 20.4.2023 na akciu ASC STRUDEL Open Olomouc</t>
  </si>
  <si>
    <t>2320š0372</t>
  </si>
  <si>
    <t>6802155611</t>
  </si>
  <si>
    <t>Cestovné poistenie pre 5 osôb-3 športovci+2 real. tím počas podujatia 21-23.4.2023 Olomouc</t>
  </si>
  <si>
    <t>2320š0373</t>
  </si>
  <si>
    <t>6802155587</t>
  </si>
  <si>
    <t>Cestovné poistenie pre 17 osôb-16 športovcov+1 real. tím počas podujatia 21-22.4.2023 Olomouc</t>
  </si>
  <si>
    <t>23FA40254</t>
  </si>
  <si>
    <t>23AUTO086</t>
  </si>
  <si>
    <t>preprava repre družstva SP na podujatie 21-22.4.2023 Šamorín-Olomouc a späť</t>
  </si>
  <si>
    <t>23FA40371</t>
  </si>
  <si>
    <t>23251</t>
  </si>
  <si>
    <t>náklady spojené so zabezpečením  a organizáciu podujatia 21-23.4.2023 v Olomouci -tretinový podiel nákladov</t>
  </si>
  <si>
    <t>44264984</t>
  </si>
  <si>
    <t>Český svaz plaveckých sportu, z.s.</t>
  </si>
  <si>
    <t>2320š0929</t>
  </si>
  <si>
    <t>23200929</t>
  </si>
  <si>
    <t>činnosť člena rozhodcovského zboru počas podujatia ASC STRUDEL OPEN Olomouc 21.-23.4.2023</t>
  </si>
  <si>
    <t>Mezovská Jana</t>
  </si>
  <si>
    <t>2320š0930</t>
  </si>
  <si>
    <t>23200930</t>
  </si>
  <si>
    <t>Žáková Zuzana</t>
  </si>
  <si>
    <t>2320š0931</t>
  </si>
  <si>
    <t>23200931</t>
  </si>
  <si>
    <t>Vaculčík Martina Nela</t>
  </si>
  <si>
    <t>2320š0932</t>
  </si>
  <si>
    <t>23200932</t>
  </si>
  <si>
    <t>Szauder Nora</t>
  </si>
  <si>
    <t>2320š0933</t>
  </si>
  <si>
    <t>23200933</t>
  </si>
  <si>
    <t>McDonnell Jana</t>
  </si>
  <si>
    <t>2320š0934</t>
  </si>
  <si>
    <t>23200934</t>
  </si>
  <si>
    <t>Lisá Laura</t>
  </si>
  <si>
    <t>2320š0935</t>
  </si>
  <si>
    <t>23200935</t>
  </si>
  <si>
    <t>Horváthová  Katarína</t>
  </si>
  <si>
    <t>2320š0936</t>
  </si>
  <si>
    <t>23200936</t>
  </si>
  <si>
    <t>Bachárová Júlia</t>
  </si>
  <si>
    <t>2320š1005</t>
  </si>
  <si>
    <t>23201005</t>
  </si>
  <si>
    <t>Palenčárová Paulína</t>
  </si>
  <si>
    <t>23FA40189</t>
  </si>
  <si>
    <t>23AUTO060</t>
  </si>
  <si>
    <t>preprava repre družstva počas sústredenia 6.4. a 11.4.2023 BA-Šamorín a späť</t>
  </si>
  <si>
    <t>2320š0351</t>
  </si>
  <si>
    <t>23200351</t>
  </si>
  <si>
    <t>Materiálne zabezpečenie dobrovoľníka na podujatí NL žiačky Bratislava 25.-26.3.2023</t>
  </si>
  <si>
    <t>2320š0352</t>
  </si>
  <si>
    <t>23200352</t>
  </si>
  <si>
    <t>2320š0353</t>
  </si>
  <si>
    <t>23200353</t>
  </si>
  <si>
    <t>2320š0354</t>
  </si>
  <si>
    <t>23200354</t>
  </si>
  <si>
    <t>Organizácia podujatia
názov podujatia: Jarné M-VSO  BAJS-1. kolo              Miesto konania: Poprad Slovensko                                               termín podujatia: 15.04. 2023                            
počet aktívnych účastníkov: 278 športovcov a  36 členov rozhodcovského zboru
počet odpracovaných hodín spolu: 399</t>
  </si>
  <si>
    <t>2320š0464</t>
  </si>
  <si>
    <t>23200464</t>
  </si>
  <si>
    <t>činnosť člena rozhodcovského zboru počas podujatia MVSO BAJS Poprad 15.4.2023</t>
  </si>
  <si>
    <t>Földeš Anton</t>
  </si>
  <si>
    <t>2320š0465</t>
  </si>
  <si>
    <t>23200465</t>
  </si>
  <si>
    <t>Svistáková Ráchel</t>
  </si>
  <si>
    <t>2320š0466</t>
  </si>
  <si>
    <t>23200466</t>
  </si>
  <si>
    <t>Hudžíková Nina</t>
  </si>
  <si>
    <t>2320š0467</t>
  </si>
  <si>
    <t>23200467</t>
  </si>
  <si>
    <t>Jurčová Pitoňáková Ingrid</t>
  </si>
  <si>
    <t>2320š0468</t>
  </si>
  <si>
    <t>23200468</t>
  </si>
  <si>
    <t>Pilipčuková Katarína</t>
  </si>
  <si>
    <t>2320š0469</t>
  </si>
  <si>
    <t>23200469</t>
  </si>
  <si>
    <t>Valko Milan</t>
  </si>
  <si>
    <t>2320š0470</t>
  </si>
  <si>
    <t>23200470</t>
  </si>
  <si>
    <t>Illenčík Juraj</t>
  </si>
  <si>
    <t>2320š0471</t>
  </si>
  <si>
    <t>23200471</t>
  </si>
  <si>
    <t>Slimák Filip</t>
  </si>
  <si>
    <t>2320š0472</t>
  </si>
  <si>
    <t>23200472</t>
  </si>
  <si>
    <t>Hudranová Dáša</t>
  </si>
  <si>
    <t>2320š0473</t>
  </si>
  <si>
    <t>23200473</t>
  </si>
  <si>
    <t>Pavlák Milan</t>
  </si>
  <si>
    <t>2320š0474</t>
  </si>
  <si>
    <t>23200474</t>
  </si>
  <si>
    <t>Ďurásová Alexandra</t>
  </si>
  <si>
    <t>2320š0475</t>
  </si>
  <si>
    <t>23200475</t>
  </si>
  <si>
    <t>Kopáčová Natália</t>
  </si>
  <si>
    <t>2320š0476</t>
  </si>
  <si>
    <t>23200476</t>
  </si>
  <si>
    <t>Kosecová Lenka</t>
  </si>
  <si>
    <t>2320š0477</t>
  </si>
  <si>
    <t>23200477</t>
  </si>
  <si>
    <t>Čižmariková Zuzana</t>
  </si>
  <si>
    <t>2320š0478</t>
  </si>
  <si>
    <t>23200478</t>
  </si>
  <si>
    <t>Čižmarik Radovan</t>
  </si>
  <si>
    <t>2320š0479</t>
  </si>
  <si>
    <t>23200479</t>
  </si>
  <si>
    <t>Kromka Dávid</t>
  </si>
  <si>
    <t>2320š0480</t>
  </si>
  <si>
    <t>23200480</t>
  </si>
  <si>
    <t>Petreková Sofia</t>
  </si>
  <si>
    <t>2320š0481</t>
  </si>
  <si>
    <t>23200481</t>
  </si>
  <si>
    <t>Rigdová Tatiana (Jakub)</t>
  </si>
  <si>
    <t>2320š0482</t>
  </si>
  <si>
    <t>23200482</t>
  </si>
  <si>
    <t>Kormaníková Tatiana</t>
  </si>
  <si>
    <t>2320š0483</t>
  </si>
  <si>
    <t>23200483</t>
  </si>
  <si>
    <t>Neupaverová Karolína</t>
  </si>
  <si>
    <t>2320š0484</t>
  </si>
  <si>
    <t>23200484</t>
  </si>
  <si>
    <t>Bellušová Diana</t>
  </si>
  <si>
    <t>2320š0485</t>
  </si>
  <si>
    <t>23200485</t>
  </si>
  <si>
    <t>Lorinc Šimon</t>
  </si>
  <si>
    <t>2320š0486</t>
  </si>
  <si>
    <t>23200486</t>
  </si>
  <si>
    <t>Muránska Kristína</t>
  </si>
  <si>
    <t>2320š0487</t>
  </si>
  <si>
    <t>23200487</t>
  </si>
  <si>
    <t>Kosec Martin</t>
  </si>
  <si>
    <t>2320š0488</t>
  </si>
  <si>
    <t>23200488</t>
  </si>
  <si>
    <t>Mattová Ľudmila</t>
  </si>
  <si>
    <t>2320š0489</t>
  </si>
  <si>
    <t>23200489</t>
  </si>
  <si>
    <t>Slimák Adam</t>
  </si>
  <si>
    <t>2320š0490</t>
  </si>
  <si>
    <t>23200490</t>
  </si>
  <si>
    <t>Dzivjak Tomáš</t>
  </si>
  <si>
    <t>2320š0491</t>
  </si>
  <si>
    <t>23200491</t>
  </si>
  <si>
    <t>Dvorská Ivana</t>
  </si>
  <si>
    <t>2320š0492</t>
  </si>
  <si>
    <t>23200492</t>
  </si>
  <si>
    <t>Kostyšáková Marcela</t>
  </si>
  <si>
    <t>2320š0493</t>
  </si>
  <si>
    <t>23200493</t>
  </si>
  <si>
    <t>Daňová Zuzana</t>
  </si>
  <si>
    <t>2320š0494</t>
  </si>
  <si>
    <t>23200494</t>
  </si>
  <si>
    <t>Kiššová Weidnerová Michaela</t>
  </si>
  <si>
    <t>2320š0495</t>
  </si>
  <si>
    <t>23200495</t>
  </si>
  <si>
    <t>2320š0496</t>
  </si>
  <si>
    <t>23200496</t>
  </si>
  <si>
    <t>Pitoňák Martin</t>
  </si>
  <si>
    <t>2320š0497</t>
  </si>
  <si>
    <t>23200497</t>
  </si>
  <si>
    <t>Daňo Miroslav</t>
  </si>
  <si>
    <t>2320š0498</t>
  </si>
  <si>
    <t>23200498</t>
  </si>
  <si>
    <t>Szabóová Zuzana</t>
  </si>
  <si>
    <t>2320š0499</t>
  </si>
  <si>
    <t>23200499</t>
  </si>
  <si>
    <t>Hudžík Stanislav</t>
  </si>
  <si>
    <t>2320š0509</t>
  </si>
  <si>
    <t>23200509</t>
  </si>
  <si>
    <t>cestovné náhrady športového odborníka -odvoz časomiery na a z podujatia 15.4.2023 Poprad</t>
  </si>
  <si>
    <t>Hamadej Martin</t>
  </si>
  <si>
    <t>cestovné 15.04. 2023 - doplatok</t>
  </si>
  <si>
    <t>23FA40263</t>
  </si>
  <si>
    <t>OF23/028</t>
  </si>
  <si>
    <t>zdravotný dozor počas podujatia 15.4.2022 v Poprade</t>
  </si>
  <si>
    <t>00416223</t>
  </si>
  <si>
    <t>Slovenský Červený kríž Územný spolok Poprad</t>
  </si>
  <si>
    <t>23FA40276</t>
  </si>
  <si>
    <t>287501</t>
  </si>
  <si>
    <t>prenájom bazéna počas podujatia 15.4.2023 v Poprade</t>
  </si>
  <si>
    <t>23FA40237</t>
  </si>
  <si>
    <t>20230004</t>
  </si>
  <si>
    <t xml:space="preserve">Finančný príspevok za usporiadanie, organizáciu  a prípravu podujatia SPF  na základe zmluvy o zabezpečení podujatia SPF č. 06/2023, </t>
  </si>
  <si>
    <t>42038154</t>
  </si>
  <si>
    <t xml:space="preserve">Klub plávania AQUACITY Poprad </t>
  </si>
  <si>
    <t xml:space="preserve">Finančný príspevok za usporiadanie, organizáciu  a prípravu podujatia SPF,refundácia nákladov na vynaložené výdavky  na základe zmluvy o zabezpečení podujatia SPF č. 06/2023, občerstvenie - Lidl; </t>
  </si>
  <si>
    <t>2320š0326</t>
  </si>
  <si>
    <t>23200326</t>
  </si>
  <si>
    <t>preplatenie letenky 1 športovec v rámci športovej prípravy-uznesenie SPF/2023/R/U47/P-konečný dodávateľ: UNITED Austrian(6.3.2023/838,55 €)</t>
  </si>
  <si>
    <t>Rosipal Adam</t>
  </si>
  <si>
    <t>23FA40165</t>
  </si>
  <si>
    <t>010423</t>
  </si>
  <si>
    <t>športovo gymnastický tréning SP-4 športovkyne SP za 2023/02-03</t>
  </si>
  <si>
    <t>23FA40183</t>
  </si>
  <si>
    <t>5020231537</t>
  </si>
  <si>
    <t>prenájom bazéna  počas tréningovej prípravy SP za 2023/03</t>
  </si>
  <si>
    <t>23FA40200</t>
  </si>
  <si>
    <t>5020231538</t>
  </si>
  <si>
    <t>prenájom bazéna  počas tréningovej prípravy SP 4.3.2023</t>
  </si>
  <si>
    <t>2320š0380</t>
  </si>
  <si>
    <t>94081328</t>
  </si>
  <si>
    <t>refundácia cestovných nákladov počas podujatia ISM Eindhoven/NED 1-10.4.2023 -1 športovec - cestovné vlak Shefield-Manchester /18,39 GBP = 20,75 eur/ - konečný dodávateľ: Trainline;</t>
  </si>
  <si>
    <t>9184621117</t>
  </si>
  <si>
    <t>refundácia cestovných nákladov počas podujatia ISM Eindhoven/NED 1-10.4.2023 -1 športovec - cestovné letenka Manchester-Amsterdam /163,41 GBP=186,86 eur/ - konečný dodávateľ: ESKY ESKY UK</t>
  </si>
  <si>
    <t>refundácia cestovných nákladov počas podujatia ISM Eindhoven/NED 1-10.4.2023 -1 športovec - cestovné vlak Amsterdam-Eidhoven - /23,30 GBP = 24,30 eur/ - konečný dodávateľ: NS Schiphol;</t>
  </si>
  <si>
    <t>2372670439</t>
  </si>
  <si>
    <t>refundácia cestovných nákladov počas podujatia ISM Eindhoven/NED 1-10.4.2023 -1 športovec - ubytovanie /805,40 eur/ -  konečný dodávateľ: Bartion Eidhovern;</t>
  </si>
  <si>
    <t>V01230002740</t>
  </si>
  <si>
    <t>refundácia cestovných nákladov počas podujatia ISM Eindhoven/NED 1-10.4.2023 -1 športovec - štartovné 60 eur/ - konečný dodávateľ: Knzb Amsterdam Swim cup;</t>
  </si>
  <si>
    <t>2320š0382</t>
  </si>
  <si>
    <t>INPL/23/04/03/01594</t>
  </si>
  <si>
    <t>refundácia cestovných nákladov počas podujatia Swim Open Stockholm 13-16.4.2023 /1 športovec - letenka Amsterdam-Stockholm /312,45 GBP ´352,81 eur/; - konečný dodávateľ: Esky Eskyuk;</t>
  </si>
  <si>
    <t>INPL/23/03/30/00647</t>
  </si>
  <si>
    <t>refundácia cestovných nákladov počas podujatia Swim Open Stockholm 13-16.4.2023/-1 športovec - letenka Stockholm-Manchester /107,20 GBP = 121,05 eur/; - konečný dodávateľ: Esky Eskyuk;</t>
  </si>
  <si>
    <t>085833257084</t>
  </si>
  <si>
    <t>refundácia cestovných nákladov počas podujatia Swim Open Stockholm 13-16.4.2023 /1 športovec - vlak Manchester-Schiefeld /29,50 GBP = 33,31 eur/; - konečný dodávateľ: Trainline;</t>
  </si>
  <si>
    <t>2320š0419</t>
  </si>
  <si>
    <t>13</t>
  </si>
  <si>
    <t>refundácia cestovných nákladov počas podujatia TYR Pro Swim Series Westmont 12-15.4.2023/1 športovec - strava, konečný dodávateľ: MCDONALDS;</t>
  </si>
  <si>
    <t>Duša Matej</t>
  </si>
  <si>
    <t>303104603592367</t>
  </si>
  <si>
    <t>refundácia cestovných nákladov počas podujatia TYR Pro Swim Series Westmont 12-15.4.2023/1 športovec - strava, - konečný dodávateľ: MAI THAI OF AMORN LCC;</t>
  </si>
  <si>
    <t>2320š0420</t>
  </si>
  <si>
    <t>200234</t>
  </si>
  <si>
    <t>refundácia nákladov počas podujatia TYR Pro Swim Series Westmont 12-15.4.2023 /1 športovec - štartovné /60,- USD ´54,64 eur/ , konečný dodávateľ: USA Swimming Federation;</t>
  </si>
  <si>
    <t>2320š0421</t>
  </si>
  <si>
    <t>23200421</t>
  </si>
  <si>
    <t>refundácia nákladov počas podujatia TYR Pro Swim Series Westmont 12-15.4.2023 /1 športovec - letenka Charlotte-Midway-Charlotte 12.-16.4.2023 /1018,92 USD=964,61 eur/ - konečný dodávateľ: SOUTHWEST;</t>
  </si>
  <si>
    <t>2320š0422</t>
  </si>
  <si>
    <t>H6504591</t>
  </si>
  <si>
    <t>refundácia nákladov počas podujatia TYR Pro Swim Series Westmont 12-15.4.2023 /1 športovec - ubytovanie  /428,79 USD=405,94 eur/ - konečný dodávateľ: Doubletree by Hilton Chicago;</t>
  </si>
  <si>
    <t>23FA40236</t>
  </si>
  <si>
    <t>57041</t>
  </si>
  <si>
    <t>refundácia nákladov na 1-športovca (Nikoleta Trníková)-počas podujatia VT Olomouc 6-7.2.2023-strava - konečný dodávateľ:  Restaurace Slovanský dom;</t>
  </si>
  <si>
    <t>42152160</t>
  </si>
  <si>
    <t xml:space="preserve">Považskobystrický plavecký oddiel </t>
  </si>
  <si>
    <t>118287</t>
  </si>
  <si>
    <t>refundácia nákladov na 1-športovca (Nikoleta Trníková)-počas podujatia VT Olomouc 6-7.2.2023-strava - konečný dodávateľ: Kafe Strelnice Olomouc;</t>
  </si>
  <si>
    <t>20230100</t>
  </si>
  <si>
    <t>refundácia nákladov na 1-športovca (Nikoleta Trníková)- počas podujatia VT Olomouc 6-7.2.2023-ubytovanie - konečný dodávateľ: Penzion No 1 Olomouc;</t>
  </si>
  <si>
    <t>2023152</t>
  </si>
  <si>
    <t>refundácia nákladov na 1-športovca (Nikoleta Trníková)- počas podujatí  VT2 1-16.3.2023 a VT 27.3.-4.4.2023-prenájom dráh za mesiac 03/2023 čiastočne - konečný dodávateľ: Mestské športové kluby Považská Bystrica;</t>
  </si>
  <si>
    <t>10223072</t>
  </si>
  <si>
    <t>refundácia nákladov na 1-športovca (Nikoleta Trníková)- podujatia VT2 1-16.3.2023, VT3 do 27.3. 2023-prenájom plaveckých dráh počas prípravy športovca na ME v mes. 03/2023-konečný dodávateľ: Správa športových zariadení mesta Žilina, s.r.o.</t>
  </si>
  <si>
    <t>refundácia nákladov na 1-športovca (Nikoleta Trníková)- preteky Trenčín 25.2.2023-štartovné 7 štartov á 5,50 eur - konečný dodávateľ: Slávia Trenčín, o.z. plavecký oddiel;</t>
  </si>
  <si>
    <t>10223044</t>
  </si>
  <si>
    <t>refundácia nákladov na 1-športovca (Nikoleta Trníková)- podujatie VT1 13-27.2.2023-prenájom plaveckých dráh počas prípravy športovca na ME - konečný dodávateľ: Správa športových zariadení mesta Žilina, s.r.o.;</t>
  </si>
  <si>
    <t>2023086</t>
  </si>
  <si>
    <t>refundácia nákladov na 1-športovca (Nikoleta Trníková)- podujatie VT1 13-27.2.2023-čiastočný prenájom plaveckých dráh počas prípravy športovca v mes. 02/2023 - konečný dodávateľ: Mestské športové kluby Považská Bystrica;</t>
  </si>
  <si>
    <t>2023012</t>
  </si>
  <si>
    <t>2023014</t>
  </si>
  <si>
    <t>refundácia nákladov na 1-športovca (Nikoleta Trníková)- podujatie  VT1 13-27.2.2023-cestovné Elitte-NT v mes. 03/2023  - konečný dodávateľ: PaedDr. Karel Procházka,PhD.</t>
  </si>
  <si>
    <t>2023019</t>
  </si>
  <si>
    <t>refundácia nákladov na 1-športovca (Nikoleta Trníková)- podujatie  VT 27.3.-4.4.2023 - cestovné Elitte-NT v mes. 03/2023  - konečný dodávateľ: PaedDr. Karel Procházka,PhD.</t>
  </si>
  <si>
    <t>2320š1324</t>
  </si>
  <si>
    <t>3102190910</t>
  </si>
  <si>
    <t>refundácia nákladov na 1 športovca /Kupčová Sabina počas pretekov Pro Swim Series Westmont/USA v termíne 11.-15.4.2023/ - pobytové náklady;- konečný dodávateľ: Best Western Downers Grove  /615,21 USD/</t>
  </si>
  <si>
    <t>Kupčová Sabína</t>
  </si>
  <si>
    <t>Organizácia podujatia
názov podujatia: Jarné M-ZSO BAJS 1.kolo                    Miesto konania: Trenčín Slovensko                                               termín podujatia: 15.04.2023                            
počet aktívnych účastníkov: 322 športovcov a  29 členov rozhodcovského zboru
počet odpracovaných hodín spolu  275</t>
  </si>
  <si>
    <t>2320š0383</t>
  </si>
  <si>
    <t>362130007169</t>
  </si>
  <si>
    <t xml:space="preserve">toner do tlačiarne na podujatie Jarné M-ZSO BAJS v TN pre športového administrátora </t>
  </si>
  <si>
    <t>2320š0435</t>
  </si>
  <si>
    <t>23200435</t>
  </si>
  <si>
    <t>činnosť člena rozhodcovského zboru počas podujatia MZSO BAJS Trenčín 15.4.2023</t>
  </si>
  <si>
    <t>2320š0436</t>
  </si>
  <si>
    <t>23200436</t>
  </si>
  <si>
    <t>Jančo Miroslav</t>
  </si>
  <si>
    <t>2320š0437</t>
  </si>
  <si>
    <t>23200437</t>
  </si>
  <si>
    <t>Jurkovičová Katarína</t>
  </si>
  <si>
    <t>2320š0438</t>
  </si>
  <si>
    <t>23200438</t>
  </si>
  <si>
    <t>Benková Simona</t>
  </si>
  <si>
    <t>2320š0439</t>
  </si>
  <si>
    <t>23200439</t>
  </si>
  <si>
    <t>2320š0440</t>
  </si>
  <si>
    <t>23200440</t>
  </si>
  <si>
    <t>2320š0441</t>
  </si>
  <si>
    <t>23200441</t>
  </si>
  <si>
    <t>Králiková Dominika</t>
  </si>
  <si>
    <t>2320š0442</t>
  </si>
  <si>
    <t>23200442</t>
  </si>
  <si>
    <t>Dominová Eva</t>
  </si>
  <si>
    <t>2320š0443</t>
  </si>
  <si>
    <t>23200443</t>
  </si>
  <si>
    <t xml:space="preserve">Kristinová Edita </t>
  </si>
  <si>
    <t>2320š0444</t>
  </si>
  <si>
    <t>23200444</t>
  </si>
  <si>
    <t>2320š0445</t>
  </si>
  <si>
    <t>23200445</t>
  </si>
  <si>
    <t>Benka Martin</t>
  </si>
  <si>
    <t>2320š0446</t>
  </si>
  <si>
    <t>23200446</t>
  </si>
  <si>
    <t>2320š0447</t>
  </si>
  <si>
    <t>23200447</t>
  </si>
  <si>
    <t>2320š0448</t>
  </si>
  <si>
    <t>23200448</t>
  </si>
  <si>
    <t>2320š0449</t>
  </si>
  <si>
    <t>23200449</t>
  </si>
  <si>
    <t>2320š0450</t>
  </si>
  <si>
    <t>23200450</t>
  </si>
  <si>
    <t>2320š0451</t>
  </si>
  <si>
    <t>23200451</t>
  </si>
  <si>
    <t>2320š0452</t>
  </si>
  <si>
    <t>23200452</t>
  </si>
  <si>
    <t>2320š0453</t>
  </si>
  <si>
    <t>23200453</t>
  </si>
  <si>
    <t>2320š0454</t>
  </si>
  <si>
    <t>23200454</t>
  </si>
  <si>
    <t>Kellner Libor</t>
  </si>
  <si>
    <t>2320š0455</t>
  </si>
  <si>
    <t>23200455</t>
  </si>
  <si>
    <t>2320š0456</t>
  </si>
  <si>
    <t>23200456</t>
  </si>
  <si>
    <t>2320š0457</t>
  </si>
  <si>
    <t>23200457</t>
  </si>
  <si>
    <t>Bálintová Daria</t>
  </si>
  <si>
    <t>2320š0458</t>
  </si>
  <si>
    <t>23200458</t>
  </si>
  <si>
    <t>Soško Miroslav</t>
  </si>
  <si>
    <t>2320š0459</t>
  </si>
  <si>
    <t>23200459</t>
  </si>
  <si>
    <t>Čelko Juraj</t>
  </si>
  <si>
    <t>2320š0460</t>
  </si>
  <si>
    <t>23200460</t>
  </si>
  <si>
    <t>2320š0461</t>
  </si>
  <si>
    <t>23200461</t>
  </si>
  <si>
    <t>Konečný Nicolas</t>
  </si>
  <si>
    <t>2320š0462</t>
  </si>
  <si>
    <t>23200462</t>
  </si>
  <si>
    <t>Pšenková Ľubica</t>
  </si>
  <si>
    <t>2320š0463</t>
  </si>
  <si>
    <t>23200463</t>
  </si>
  <si>
    <t>Pšenka Jozef</t>
  </si>
  <si>
    <t>23FA40317</t>
  </si>
  <si>
    <t>20230077</t>
  </si>
  <si>
    <t>prenájom bazéna počas podujatia 15.4.2023 v Trenčíne</t>
  </si>
  <si>
    <t>37920413</t>
  </si>
  <si>
    <t>Mestské hospodárstvo a správa lesov,m.r.o.</t>
  </si>
  <si>
    <t>23FA40230</t>
  </si>
  <si>
    <t>230020</t>
  </si>
  <si>
    <t>Finančný príspevok za usporiadanie, organizáciu  a prípravu podujatia SPF na základe zmluvy o zabezpečení podujatia SPF č. 08/2023</t>
  </si>
  <si>
    <t>30998417</t>
  </si>
  <si>
    <t>Slávia Trenčín o.z.</t>
  </si>
  <si>
    <t xml:space="preserve">Finančný príspevok za usporiadanie, organizáciu  a prípravu podujatia SPF,refundácia nákladov na vynaložené výdavky  na základe zmluvy o zabezpečení podujatia SPF č. 08/2023, občerstvenie pre rozhodcov čiastočne - konečný dodávateľ: LIBEX s.r.o. </t>
  </si>
  <si>
    <t>Finančný príspevok za usporiadanie, organizáciu  a prípravu podujatia SPF,refundácia nákladov na vynaložené výdavky  na základe zmluvy o zabezpečení podujatia SPF č. 08/2023, tech.materiál čiastočne -  konečný dodávateľ: Štatistické a evidenčné vydavateľstvo tlačív a.s.</t>
  </si>
  <si>
    <t>23dš04</t>
  </si>
  <si>
    <t>230022</t>
  </si>
  <si>
    <t>Oprava základu dane (dobropis) k dokladu por. číslo 23FA40230-výdavky na občerstvenie</t>
  </si>
  <si>
    <t>23dš03</t>
  </si>
  <si>
    <t>230021</t>
  </si>
  <si>
    <t>Oprava základu dane (dobropis) k dokladu por. číslo 23FA40045-výdavky na občerstvenie</t>
  </si>
  <si>
    <t>Organizácia podujatia
názov podujatia: NL kadeti                        Miesto konania: Šamorín Slovensko                                               termín podujatia:  25.03.2023                            
počet aktívnych účastníkov: 38 športovcov a  3 členovia rozhodcovského zboru
počet odpracovaných hodín spolu 15</t>
  </si>
  <si>
    <t>2320š0355</t>
  </si>
  <si>
    <t>23200355</t>
  </si>
  <si>
    <t>Materiálne zabezpečenie dobrovoľníka na podujatí NL kadeti Šamorín 25.3.2023</t>
  </si>
  <si>
    <t>2320š0356</t>
  </si>
  <si>
    <t>23200356</t>
  </si>
  <si>
    <t>Jarolím Jiří</t>
  </si>
  <si>
    <t>2320š0357</t>
  </si>
  <si>
    <t>23200357</t>
  </si>
  <si>
    <t>Organizácia podujatia
názov podujatia: NL kadetky                        Miesto konania: Košice Slovensko                                               termín podujatia: 22.04.-23.04.2023                            
počet aktívnych účastníkov:46 športovcov a  3 členovia rozhodcovského zboru
počet odpracovaných hodín spolu 30</t>
  </si>
  <si>
    <t>23FA40226</t>
  </si>
  <si>
    <t>230100</t>
  </si>
  <si>
    <t>pobytové náklady pre 2 osoby-rozhodca počas podujatia 22-23.4.2023 Košice</t>
  </si>
  <si>
    <t>2320š0534</t>
  </si>
  <si>
    <t>23200534</t>
  </si>
  <si>
    <t>činnosť člena rozhodcovského zboru počas podujatia NL kadetky Košice 22.-23.4.2023</t>
  </si>
  <si>
    <t>2320š0535</t>
  </si>
  <si>
    <t>23200535</t>
  </si>
  <si>
    <t>2320š0536</t>
  </si>
  <si>
    <t>23200536</t>
  </si>
  <si>
    <t>Organizácia podujatia
názov podujatia: Medzinárodné M-SR Masters                    Miesto konania: Trenčín Slovensko                                               termín podujatia: 01.04.-02.04.2023                            
počet aktívnych účastníkov: 254 športovcov a  32 členov rozhodcovského zboru
počet odpracovaných hodín spolu 433</t>
  </si>
  <si>
    <t>23FA40164</t>
  </si>
  <si>
    <t>20230081</t>
  </si>
  <si>
    <t>medaile 1500 ks, poháre pre víťazov 8 ks, trof.sklo+kazeta 17 ks, štítky 8 ks</t>
  </si>
  <si>
    <t>vratka-čiastočné uplatnenie nákladov na medaile 1500 ks, poháre pre víťazov 8 ks, trof.sklo+kazeta 17 ks, štítky 8 ks</t>
  </si>
  <si>
    <t>23FA40318</t>
  </si>
  <si>
    <t>20230076</t>
  </si>
  <si>
    <t>prenájom bazéna počas podujatia 1-2.4.2023 v Trenčíne</t>
  </si>
  <si>
    <t>čiastočne uplatnené náklady na prenájom bazéna počas podujatia</t>
  </si>
  <si>
    <t>23FA40187</t>
  </si>
  <si>
    <t>230100007</t>
  </si>
  <si>
    <t>technicko odborné zabezpečenie pretekov 1-2.4.2023 Medzinárodné M-SR MASTERS 2023 na základe uznesenia SPF/2022/R/Z11/U17</t>
  </si>
  <si>
    <t>2320š0375</t>
  </si>
  <si>
    <t>1144/150</t>
  </si>
  <si>
    <t>toner do tlačiarne na podujatie Medz. M-SR Masters 29.3.2023</t>
  </si>
  <si>
    <t>23FA40215</t>
  </si>
  <si>
    <t>23041902</t>
  </si>
  <si>
    <t>ubytovanie pre 7 osôb-rozhodcov PL počas podujatia 1-2.4.2023 v Trenčíne</t>
  </si>
  <si>
    <t>42026130</t>
  </si>
  <si>
    <t>Trenčiansky plavecký oddiel</t>
  </si>
  <si>
    <t>23dš01</t>
  </si>
  <si>
    <t>Oprava základu dane /dobropis/ k 23FA40215..</t>
  </si>
  <si>
    <t>2320š0387</t>
  </si>
  <si>
    <t>23200387</t>
  </si>
  <si>
    <t>činnosť člena rozhodcovského zboru počas podujatia M-MSR Masters Trenčín 1.-2.4.2023</t>
  </si>
  <si>
    <t>Žitňanová Agenesa</t>
  </si>
  <si>
    <t>2320š0388</t>
  </si>
  <si>
    <t>23200388</t>
  </si>
  <si>
    <t>Čamborová Klaudia</t>
  </si>
  <si>
    <t>2320š0389</t>
  </si>
  <si>
    <t>23200389</t>
  </si>
  <si>
    <t>Pavlíková Nina</t>
  </si>
  <si>
    <t>2320š0390</t>
  </si>
  <si>
    <t>23200390</t>
  </si>
  <si>
    <t>Fleischerová Júlia</t>
  </si>
  <si>
    <t>2320š0391</t>
  </si>
  <si>
    <t>23200391</t>
  </si>
  <si>
    <t>Hakel Branislav</t>
  </si>
  <si>
    <t>2320š0392</t>
  </si>
  <si>
    <t>23200392</t>
  </si>
  <si>
    <t>Gašpar Ján Juraj</t>
  </si>
  <si>
    <t>2320š0393</t>
  </si>
  <si>
    <t>23200393</t>
  </si>
  <si>
    <t>Šedivá Nina Zuzana</t>
  </si>
  <si>
    <t>2320š0394</t>
  </si>
  <si>
    <t>23200394</t>
  </si>
  <si>
    <t>2320š0395</t>
  </si>
  <si>
    <t>23200395</t>
  </si>
  <si>
    <t>2320š0396</t>
  </si>
  <si>
    <t>23200396</t>
  </si>
  <si>
    <t>2320š0397</t>
  </si>
  <si>
    <t>23200397</t>
  </si>
  <si>
    <t>2320š0398</t>
  </si>
  <si>
    <t>23200398</t>
  </si>
  <si>
    <t>Valko Adam</t>
  </si>
  <si>
    <t>2320š0399</t>
  </si>
  <si>
    <t>23200399</t>
  </si>
  <si>
    <t>2320š0400</t>
  </si>
  <si>
    <t>23200400</t>
  </si>
  <si>
    <t>Kudličková Patrícia</t>
  </si>
  <si>
    <t>2320š0401</t>
  </si>
  <si>
    <t>23200401</t>
  </si>
  <si>
    <t>2320š0402</t>
  </si>
  <si>
    <t>23200402</t>
  </si>
  <si>
    <t>2320š0403</t>
  </si>
  <si>
    <t>23200403</t>
  </si>
  <si>
    <t>2320š0404</t>
  </si>
  <si>
    <t>23200404</t>
  </si>
  <si>
    <t>Kormaníková Katarína</t>
  </si>
  <si>
    <t>2320š0405</t>
  </si>
  <si>
    <t>23200405</t>
  </si>
  <si>
    <t>2320š0406</t>
  </si>
  <si>
    <t>23200406</t>
  </si>
  <si>
    <t>2320š0407</t>
  </si>
  <si>
    <t>23200407</t>
  </si>
  <si>
    <t>2320š0408</t>
  </si>
  <si>
    <t>23200408</t>
  </si>
  <si>
    <t>2320š0409</t>
  </si>
  <si>
    <t>23200409</t>
  </si>
  <si>
    <t>Pastieriková Soňa</t>
  </si>
  <si>
    <t>2320š0410</t>
  </si>
  <si>
    <t>23200410</t>
  </si>
  <si>
    <t>Pastierik Tomáš</t>
  </si>
  <si>
    <t>2320š0411</t>
  </si>
  <si>
    <t>23200411</t>
  </si>
  <si>
    <t>2320š0412</t>
  </si>
  <si>
    <t>23200412</t>
  </si>
  <si>
    <t>2320š0413</t>
  </si>
  <si>
    <t>23200413</t>
  </si>
  <si>
    <t>2320š0414</t>
  </si>
  <si>
    <t>23200414</t>
  </si>
  <si>
    <t>Pastierik Róbert</t>
  </si>
  <si>
    <t>2320š0415</t>
  </si>
  <si>
    <t>23200415</t>
  </si>
  <si>
    <t>Kotman Ján</t>
  </si>
  <si>
    <t>2320š0416</t>
  </si>
  <si>
    <t>23200416</t>
  </si>
  <si>
    <t>2320š0417</t>
  </si>
  <si>
    <t>23200417</t>
  </si>
  <si>
    <t>2320š0418</t>
  </si>
  <si>
    <t>23200418</t>
  </si>
  <si>
    <t>23FA40223</t>
  </si>
  <si>
    <t>23040501</t>
  </si>
  <si>
    <t>Finančný príspevok za usporiadanie, organizáciu  a prípravu podujatia SPF  na základe zmluvy o zabezpečení podujatia SPF č. 1/2023/MSR-M</t>
  </si>
  <si>
    <t>Finančný príspevok za usporiadanie, organizáciu  a prípravu podujatia SPF,refundácia nákladov na vynaložené výdavky  na základe zmluvy o zabezpečení podujatia SPF č. 1/2023/MSR-M-občerstvenie pre rozhodcov - konečný dodávateľ: Kaufland v.o.,s.</t>
  </si>
  <si>
    <t>Finančný príspevok za usporiadanie, organizáciu  a prípravu podujatia SPF,refundácia nákladov na vynaložené výdavky  na základe zmluvy o zabezpečení podujatia SPF č. 1/2023/MSR-M- technický materiál - xeroxový papier - konečný dodávateľ: Palatin s.r.o.</t>
  </si>
  <si>
    <t>záloha na akciu PL-Atus Graz Trophy</t>
  </si>
  <si>
    <t>2320š0543</t>
  </si>
  <si>
    <t>R901,02,02,04/23</t>
  </si>
  <si>
    <t xml:space="preserve">strava pre 22 osôb počas podujatia 19-23.4.2023 v Grazi </t>
  </si>
  <si>
    <t>Valek s Platzhirsch restaurant</t>
  </si>
  <si>
    <t>2320š0374</t>
  </si>
  <si>
    <t>6802158664</t>
  </si>
  <si>
    <t>Cestovné poistenie pre 21 osôb-18 športovcov+3 real. tím počas podujatia 19-23.4.2023 v Grazi</t>
  </si>
  <si>
    <t>23FA40218</t>
  </si>
  <si>
    <t>20042023</t>
  </si>
  <si>
    <t>štartovné na podujatie 19-23.4.2023</t>
  </si>
  <si>
    <t>Atus Graz</t>
  </si>
  <si>
    <t>23FA40219</t>
  </si>
  <si>
    <t>2023001026</t>
  </si>
  <si>
    <t>pobytové náklady pre 21 osôb -17 športovcov + 4 real.tímpočas podujatia 19-23.4.2022 v Grazi</t>
  </si>
  <si>
    <t>I AM Hotel Graz-Seiersberg</t>
  </si>
  <si>
    <t>23FA40228</t>
  </si>
  <si>
    <t>0032/2023</t>
  </si>
  <si>
    <t>autobusová preprava reprezentácie PL 21 osôb-17 športovcov+4 real.tím počas podujatia 19.4.-23.4.2023 BA-Graz-BA</t>
  </si>
  <si>
    <t>23FA40233</t>
  </si>
  <si>
    <t>04 SW</t>
  </si>
  <si>
    <t>činnosť športového odborníka -tréner počas podujatia 19.-23.4.2023 v Grazi</t>
  </si>
  <si>
    <t>23FA40239</t>
  </si>
  <si>
    <t>042023</t>
  </si>
  <si>
    <t>Činnosť športového odborníka-tréner počas podujatia 19-23.4.2023 v Grazi</t>
  </si>
  <si>
    <t>Organizácia podujatia
názov podujatia Jarné M-SSO BAJS 1.kolo         Miesto konania: Banská Bystrica Slovensko                                               termín podujatia: 15.04.2023                             
počet aktívnych účastníkov: 252 športovcov a 30 členov rozhodcovského zboru                                            počet odpracovaných hodín spolu: 244</t>
  </si>
  <si>
    <t>23FA40277</t>
  </si>
  <si>
    <t>20230687</t>
  </si>
  <si>
    <t>prenájom bazéna počas podujatia 15.4.2023 v B.B.</t>
  </si>
  <si>
    <t>36039225</t>
  </si>
  <si>
    <t>MBB a.s.</t>
  </si>
  <si>
    <t>2320š0559</t>
  </si>
  <si>
    <t>23200559</t>
  </si>
  <si>
    <t>činnosť člena rozhodcovského zboru počas podujatia MSSO BAJS B.Bystrica 15.4.2023</t>
  </si>
  <si>
    <t>Pupišová Zuzana</t>
  </si>
  <si>
    <t>2320š0560</t>
  </si>
  <si>
    <t>23200560</t>
  </si>
  <si>
    <t>Kalník Lukáš</t>
  </si>
  <si>
    <t>2320š0561</t>
  </si>
  <si>
    <t>23200561</t>
  </si>
  <si>
    <t>Szántó Gabriel</t>
  </si>
  <si>
    <t>2320š0562</t>
  </si>
  <si>
    <t>23200562</t>
  </si>
  <si>
    <t>Orságová Martina</t>
  </si>
  <si>
    <t>2320š0563</t>
  </si>
  <si>
    <t>23200563</t>
  </si>
  <si>
    <t>Repka Jakub</t>
  </si>
  <si>
    <t>2320š0564</t>
  </si>
  <si>
    <t>23200564</t>
  </si>
  <si>
    <t>2320š0565</t>
  </si>
  <si>
    <t>23200565</t>
  </si>
  <si>
    <t>2320š0566</t>
  </si>
  <si>
    <t>23200566</t>
  </si>
  <si>
    <t>Nociarová Jana</t>
  </si>
  <si>
    <t>2320š0567</t>
  </si>
  <si>
    <t>23200567</t>
  </si>
  <si>
    <t>2320š0568</t>
  </si>
  <si>
    <t>23200568</t>
  </si>
  <si>
    <t>Sojka Martin</t>
  </si>
  <si>
    <t>2320š0569</t>
  </si>
  <si>
    <t>23200569</t>
  </si>
  <si>
    <t>2320š0570</t>
  </si>
  <si>
    <t>23200570</t>
  </si>
  <si>
    <t>2320š0571</t>
  </si>
  <si>
    <t>23200571</t>
  </si>
  <si>
    <t>2320š0572</t>
  </si>
  <si>
    <t>23200572</t>
  </si>
  <si>
    <t>Paceková Zuzana</t>
  </si>
  <si>
    <t>2320š0573</t>
  </si>
  <si>
    <t>23200573</t>
  </si>
  <si>
    <t>2320š0574</t>
  </si>
  <si>
    <t>23200574</t>
  </si>
  <si>
    <t>Malík Marian</t>
  </si>
  <si>
    <t>2320š0575</t>
  </si>
  <si>
    <t>23200575</t>
  </si>
  <si>
    <t>Matušov Samuel</t>
  </si>
  <si>
    <t>2320š0576</t>
  </si>
  <si>
    <t>23200576</t>
  </si>
  <si>
    <t>Ilkanič Tomáš</t>
  </si>
  <si>
    <t>2320š0577</t>
  </si>
  <si>
    <t>23200577</t>
  </si>
  <si>
    <t>Schneiderová Natália</t>
  </si>
  <si>
    <t>2320š0578</t>
  </si>
  <si>
    <t>23200578</t>
  </si>
  <si>
    <t>2320š0579</t>
  </si>
  <si>
    <t>23200579</t>
  </si>
  <si>
    <t>Potančoková Janka</t>
  </si>
  <si>
    <t>2320š0580</t>
  </si>
  <si>
    <t>23200580</t>
  </si>
  <si>
    <t>2320š0581</t>
  </si>
  <si>
    <t>23200581</t>
  </si>
  <si>
    <t>Maruniaková Monika</t>
  </si>
  <si>
    <t>2320š0582</t>
  </si>
  <si>
    <t>23200582</t>
  </si>
  <si>
    <t>Adamec Artur</t>
  </si>
  <si>
    <t>2320š0583</t>
  </si>
  <si>
    <t>23200583</t>
  </si>
  <si>
    <t>Bitalová Emma</t>
  </si>
  <si>
    <t>2320š0584</t>
  </si>
  <si>
    <t>23200584</t>
  </si>
  <si>
    <t>Straka Lukáš</t>
  </si>
  <si>
    <t>2320š0585</t>
  </si>
  <si>
    <t>23200585</t>
  </si>
  <si>
    <t>2320š0586</t>
  </si>
  <si>
    <t>23200586</t>
  </si>
  <si>
    <t>Potančoková Veronika</t>
  </si>
  <si>
    <t>2320š0587</t>
  </si>
  <si>
    <t>23200587</t>
  </si>
  <si>
    <t>Dávid Miloš, MUDr.</t>
  </si>
  <si>
    <t>23FA40248</t>
  </si>
  <si>
    <t xml:space="preserve">Finančný príspevok za usporiadanie, organizáciu  a prípravu podujatia SPF,refundácia nákladov na vynaložené výdavky  na základe zmluvy o zabezpečení podujatia SPF č. 07/2023, občerstvenie pre rozhodcov čiastočne - konečný dodávateľ: Lidl, </t>
  </si>
  <si>
    <t>50746316</t>
  </si>
  <si>
    <t>Swim Warriors</t>
  </si>
  <si>
    <t>Finančný príspevok za usporiadanie, organizáciu  a prípravu podujatia SPF,refundácia nákladov na vynaložené výdavky  na základe zmluvy o zabezpečení podujatia SPF č. 07/2023, občerstvenie pre rozhodcov - konečný dodávateľ: Jana Piarová B.Bystrica;</t>
  </si>
  <si>
    <t>23FA40249</t>
  </si>
  <si>
    <t>2023003</t>
  </si>
  <si>
    <t>Finančný príspevok za usporiadanie, organizáciu  a prípravu podujatia SPF,refundácia nákladov na vynaložené výdavky  na základe zmluvy o zabezpečení podujatia SPF č. 07/2023, tech.materiál  - konečný dodávateľ: Tedi Betriebs s.r.o.</t>
  </si>
  <si>
    <t>23FA40231</t>
  </si>
  <si>
    <t>Finančný príspevok za usporiadanie, organizáciu  a prípravu podujatia SPF na základe zmluvy o zabezpečení podujatia SPF č. 07/2023</t>
  </si>
  <si>
    <t xml:space="preserve">Pracovná cesta
názov podujatia: Kondičné sústredenie seniorov                                                    Miesto konania: Poprad Slovensko                                      termín podujatia: 20.03.-30.03.2023                              Spôsob prepravy: vlastná
Počet všetkých osôb na pracovnej ceste 10                                                           z toho:
- športovci: 6
- realizačný tím: 4                                            
</t>
  </si>
  <si>
    <t>23FA40209</t>
  </si>
  <si>
    <t>2023034</t>
  </si>
  <si>
    <t>služby športového odborníka  počas sústredenia 20-30.3.2023</t>
  </si>
  <si>
    <t>09040978</t>
  </si>
  <si>
    <t>Mgr. Stanislav Brejcha</t>
  </si>
  <si>
    <t>23FA40217</t>
  </si>
  <si>
    <t>BA-2023-110</t>
  </si>
  <si>
    <t>služby športového odborníka-trénera počas podujatia 25-30.3.2023 v Poprade</t>
  </si>
  <si>
    <t>BALOREA TEAM KERESKEDELMI ÉS SZOLGÁTTATÓ KORLÁTOLT FELELÖSSÉGŰ TÁRSASÁG</t>
  </si>
  <si>
    <t>Hrubé mzdy vyplatené osobám (zamestnancom) vrátane odvodov zamestnávateľa
počet fyzických osôb: 1 TPP
obdobie: 03/2023</t>
  </si>
  <si>
    <t>Hrubé mzdy vyplatené osobám (zamestnancom) vrátane odvodov zamestnávateľa
počet fyzických osôb: 11 TPP+3 dohody
obdobie 03/2023</t>
  </si>
  <si>
    <t>14 osôb</t>
  </si>
  <si>
    <t>Hrubé mzdy vyplatené osobám (zamestnancom) vrátane odvodov zamestnávateľa
počet fyzických osôb: 1 TPP+6 dohôd
obdobie: 03/2023</t>
  </si>
  <si>
    <t>7 osôb</t>
  </si>
  <si>
    <t>Hrubé mzdy vyplatené osobám (zamestnancom) vrátane odvodov zamestnávateľa
počet fyzických osôb: 2 TPP+ 41 dohôd
obdobie: 03/2023</t>
  </si>
  <si>
    <t>43 osôb</t>
  </si>
  <si>
    <t>2320š0370</t>
  </si>
  <si>
    <t>610607959-3</t>
  </si>
  <si>
    <t xml:space="preserve">havarijné poistenie BT147AB  14.4.2023-23.4.2024 Toyota </t>
  </si>
  <si>
    <t>31383408</t>
  </si>
  <si>
    <t>Wüstenrot poisťovňa ,a.s.</t>
  </si>
  <si>
    <t>2320š0371</t>
  </si>
  <si>
    <t>610607726-4</t>
  </si>
  <si>
    <t xml:space="preserve">zákonné poistenie BT147AB  14.4.2023-13.4.2024 Toyota </t>
  </si>
  <si>
    <t>23FA40213</t>
  </si>
  <si>
    <t>preventívna prehliadka rerezentáce SP 16 športovcov</t>
  </si>
  <si>
    <t>23š016</t>
  </si>
  <si>
    <t>04042023/1</t>
  </si>
  <si>
    <t>záloha 30% na pobytové náklady pre 16 osôb PL počas kempu pred MS v Amagasaki</t>
  </si>
  <si>
    <t>07619391</t>
  </si>
  <si>
    <t>CUBERTEN s.r.o.</t>
  </si>
  <si>
    <t>Poplatok banke k zahr.platbe k zal.fa 23š016</t>
  </si>
  <si>
    <t>23FA40360</t>
  </si>
  <si>
    <t>09062023/3</t>
  </si>
  <si>
    <t>vyúčtovanie zálohy e.č. 23š016 na pobytové náklady pre 16 osôb PL počas kempu pred MS v Amagasaki/JAP - doplatok</t>
  </si>
  <si>
    <t>VUB0062023</t>
  </si>
  <si>
    <t>poplatok banke za zahraničnú platbu k faktúre 23FA40360</t>
  </si>
  <si>
    <t>23FA40178</t>
  </si>
  <si>
    <t>2304000770</t>
  </si>
  <si>
    <t>karty multisport 4 x za 4/2023</t>
  </si>
  <si>
    <t>23š019</t>
  </si>
  <si>
    <t>0122/0026/23</t>
  </si>
  <si>
    <t>záloha na prenájom bazéna a telocvične pre SP na mesiac apríl 2023, na základe Zmluvy č.17/2022</t>
  </si>
  <si>
    <t>23FA40269</t>
  </si>
  <si>
    <t>0102/0252/23</t>
  </si>
  <si>
    <t>vyúčtovanie zálohy e.č. 23š019 na prenájom bazéna a telocvične pre SP na mesiac apríl 2023, na základe Zmluvy č.17/2022 - /1080,00 eur/</t>
  </si>
  <si>
    <t>23š040</t>
  </si>
  <si>
    <t>902023328</t>
  </si>
  <si>
    <t>záloha 80% na pobytové náklady počas sústredenia PL pred MS  v období 3.- 9.7.2023</t>
  </si>
  <si>
    <t>23FA40820</t>
  </si>
  <si>
    <t>5020236529</t>
  </si>
  <si>
    <t xml:space="preserve">Vyúčtovanie zálohy e.č. 23š040 80% na pobytové náklady počas sústredenia PL pred MS  v období 3.- 9.7.2023 /1 športovec /804,-eur/
</t>
  </si>
  <si>
    <t>d - Podmaníková Andrea</t>
  </si>
  <si>
    <t>23FA40764</t>
  </si>
  <si>
    <t>5020236530</t>
  </si>
  <si>
    <t xml:space="preserve">Vyúčtovanie zálohy e.č. 23š040  na pobytové náklady počas podujatia 9 osôb/6 športovcov + 3 real.tím - čiastočne /228,-eur/ </t>
  </si>
  <si>
    <t>23FA40575</t>
  </si>
  <si>
    <t>25072023/2</t>
  </si>
  <si>
    <t>Vstupy do posilňovne 13x počas kempu pred MS v Amagasaki 10.-20.7.2023</t>
  </si>
  <si>
    <t>VUB0082023</t>
  </si>
  <si>
    <t>Poplatok za odoslanú platbu k faktúre č. 23FA40575</t>
  </si>
  <si>
    <t>23FA41006</t>
  </si>
  <si>
    <t>202307087</t>
  </si>
  <si>
    <t xml:space="preserve">preprava 1 osoba-fyzioterapeut na letisko Schwechat na podujatie Aklimatizačné sústredenie a Majstrovstvá sveta 2023,Amagasaki 13.– 20.07.2023,  </t>
  </si>
  <si>
    <t>45420360</t>
  </si>
  <si>
    <t>Transfer Service, s. r. o.</t>
  </si>
  <si>
    <t>23FA40588</t>
  </si>
  <si>
    <t>SPF2/2023</t>
  </si>
  <si>
    <t>Činnosť športového odborníka -fyzioterapeut počas podujatia 4-31.7.2023</t>
  </si>
  <si>
    <t>23FA40595</t>
  </si>
  <si>
    <t>0083/2023</t>
  </si>
  <si>
    <t>autobusová preprava reprezentácie PL 12 osôb-7 športovcov+5 real.tím z letisko Vien 1.8.2023 z Aklimatizačného sústredenia a Majstrovstiev sveta 2023,Amagasaki 13.– 20.07.2023,  Fukuoka 20.-30.7.2023</t>
  </si>
  <si>
    <t>23FA40740</t>
  </si>
  <si>
    <t>8891014653/08</t>
  </si>
  <si>
    <t>cestovné poistenie počas akcie: Aklimatizačné sústredenie a  MS 2023 Amagasaki Japonsko              :</t>
  </si>
  <si>
    <t>50013602</t>
  </si>
  <si>
    <t>Colonnade Insurance S.A., pobočka poisťovne z iného členského štátu</t>
  </si>
  <si>
    <t>23FA40611</t>
  </si>
  <si>
    <t>182023</t>
  </si>
  <si>
    <t>Činnosť športového odborníka-tréner- počas Aklimatizačné sústredenie a Majstrovstvá sveta 2023,Amagasaki 13.– 20.07.2023,  Fukuoka 20.-30.7.2023</t>
  </si>
  <si>
    <t>23FA40438</t>
  </si>
  <si>
    <t>10231888</t>
  </si>
  <si>
    <t>Letenky na podujatie pre 9 osôb /6 športovcov +3 real.tím/</t>
  </si>
  <si>
    <t>vrátené finančné prostriedky na Aklimatizačné sústredenie a MS 2023 Amagasaki Japonsko 13.-20.07.2023</t>
  </si>
  <si>
    <t>World aquatic Lausanne</t>
  </si>
  <si>
    <t xml:space="preserve">Pracovná cesta
názov podujatia: Majstrovstvá Európy U23                                       Miesto konania: Dublin Irán                                           termín podujatia: 09.08.-14.08.2023                                                     Spôsob prepravy: letecky
Počet všetkých osôb na pracovnej ceste 15                                                             z toho:
- športovci: 12
- realizačný tím: 3                                            
</t>
  </si>
  <si>
    <t>23š020</t>
  </si>
  <si>
    <t>05042023</t>
  </si>
  <si>
    <t>záloha na pobytové náklady pre 15 osôb-12 športovcov+ 3 real.tím počas podujatia 13.8.2023 v Dubline /1.časť/</t>
  </si>
  <si>
    <t>Swim Ireland</t>
  </si>
  <si>
    <t>23š043</t>
  </si>
  <si>
    <t>28062023</t>
  </si>
  <si>
    <t>záloha na pobytové náklady pre 15 osôb-12 športovcov+ 3 real.tím počas podujatia 13.8.2023 v Dubline / 2.časť</t>
  </si>
  <si>
    <t>23FA41119</t>
  </si>
  <si>
    <t>28072023</t>
  </si>
  <si>
    <t>vyúčtovanie zálohy e.č. 23š020 a 23š043 na pobytové náklady pre 15 osôb-12 športovcov+ 3 real.tím počas podujatia 13.8.2023 v Dubline /spolu: 11 400,-eur/</t>
  </si>
  <si>
    <t>23FA40572</t>
  </si>
  <si>
    <t>10232230</t>
  </si>
  <si>
    <t>letenky pre účastníkov podujatia 10 osôb v termíne9.8.2023 Vienna-Dublin a 14.8.2023 pre 8 osôb  Dublin-Bratislava</t>
  </si>
  <si>
    <t>ETN Slovakia s.r.o.</t>
  </si>
  <si>
    <t>23FA40576</t>
  </si>
  <si>
    <t>10232242</t>
  </si>
  <si>
    <t>Letenka pre 1 osobu /športovca 14.8.2023 z podujatia</t>
  </si>
  <si>
    <t>23FA40584</t>
  </si>
  <si>
    <t>10232250</t>
  </si>
  <si>
    <t>Poplatok za 1 extra kus batožiny na podujatie</t>
  </si>
  <si>
    <t>2320š1354</t>
  </si>
  <si>
    <t>6802502978</t>
  </si>
  <si>
    <t>Cestovné poistenie 10 osôb/7 športovcov + 3 realiz.tím/ od 9.-14.8.2023</t>
  </si>
  <si>
    <t>23FA40605</t>
  </si>
  <si>
    <t>0087/2023</t>
  </si>
  <si>
    <t>autobusová preprava reprezentácie PL 4 osoby športovcov letisko Vien 9.8.2023 na Majtrovstvá Európy  U23, Dublin/IRL, 9.-14.8.202</t>
  </si>
  <si>
    <t>23FA40615</t>
  </si>
  <si>
    <t>230458</t>
  </si>
  <si>
    <t>ubytovanie pre 2 osoby- športovci pred odchodom na  Majtrovstvá Európy  U23, Dublin/IRL, 9.-14.8.202</t>
  </si>
  <si>
    <t>2320š1384</t>
  </si>
  <si>
    <t>817</t>
  </si>
  <si>
    <t>strava (obed) pre 10 osôb 14.8.2023 počas -Majtrovstvá Európy  U23, Dublin/IRL, 9.-14.8.2023</t>
  </si>
  <si>
    <t>Carlton Hotel Blanchardstown</t>
  </si>
  <si>
    <t>23FA40638</t>
  </si>
  <si>
    <t>0090/2023</t>
  </si>
  <si>
    <t>preprava reprezentácie PL 4 osoby športovcov microbusom  z letiska z podujatia  Majtrovstvá Európy U23 Dublin/IRL 9.-14.8.2023</t>
  </si>
  <si>
    <t>23FA40808</t>
  </si>
  <si>
    <t>FA1-230017</t>
  </si>
  <si>
    <t>Trénerská činnosť počas Majtrovstvá Európy U23 Dublin/IRL 9.-14.8.2023</t>
  </si>
  <si>
    <t>23š023</t>
  </si>
  <si>
    <t>11</t>
  </si>
  <si>
    <t>záloha 50 % na pobytové náklady pre 3 osoby -1 športovec+ 2 real.tím počas podujatia 18-21.5.2023 na Sardínii</t>
  </si>
  <si>
    <t>Aquatic Team Freedom ssd Srl</t>
  </si>
  <si>
    <t>23š031</t>
  </si>
  <si>
    <t>druhá časť zálohy 50 % na pobytové náklady pre 3 osoby -1 športovec+ 2 real.tím počas podujatia 18-21.5.2023 na Sardínii</t>
  </si>
  <si>
    <t>23FA40515</t>
  </si>
  <si>
    <t>9/WA</t>
  </si>
  <si>
    <t>vyúčtovanie zálohy e.č. 23š023 a 23š031 na pobytové náklady pre 3 osoby -1 športovec+ 2 real.tím počas podujatia 18-21.5.2023 na Sardínii  /1050,- eur/</t>
  </si>
  <si>
    <t>23FA40310</t>
  </si>
  <si>
    <t>10231502</t>
  </si>
  <si>
    <t>letenky pre 2 osoby-1 športovec +1 real.tím na podujatie DP 18-21.5.2023 -Sardínia</t>
  </si>
  <si>
    <t>23FA40478</t>
  </si>
  <si>
    <t>20230023</t>
  </si>
  <si>
    <t>trénerská činnosť športového odborníka -Peciar Pavol počas podujatia SP v diaľk.plávaní- Golfo Aranci/Sardínia, 18.-21.5.2023</t>
  </si>
  <si>
    <t xml:space="preserve">Pracovná cesta
názov podujatia :2.kolo EP v DP                                    Miesto konania:  Piombinio Taliansko                                 termín podujatia: 11.05.-13.05.2023                                                Spôsob prepravy: letecky
Počet všetkých osôb na pracovnej ceste 8                                                            z toho:
- športovci: 5
- realizačný tím: 3                                             
</t>
  </si>
  <si>
    <t>23š022</t>
  </si>
  <si>
    <t>7/PR</t>
  </si>
  <si>
    <t>záloha na pobytové náklady pre 8 osôb-5 športovcov+ 3 real.tím počas podujatia DP 11-13.5.2023 v Piombinio</t>
  </si>
  <si>
    <t>Olimpic Nuoto Napoli Ssd arl</t>
  </si>
  <si>
    <t>23FA40741</t>
  </si>
  <si>
    <t>092023</t>
  </si>
  <si>
    <t>vyúčtovanie zálohy e.č. 23š022 na pobytové náklady pre 7 osôb-5 športovcov+ 2 real.tím počas podujatia 2.kolo EP v diaľk.plávaní Piombinio/ITA, 11.-13.05.2023</t>
  </si>
  <si>
    <t>záloha na EP Piombinio 11.-14.5. 2023</t>
  </si>
  <si>
    <t>Vachan Tomáš</t>
  </si>
  <si>
    <t>2320š0901</t>
  </si>
  <si>
    <t>45943</t>
  </si>
  <si>
    <t>vyúčtovanie zálohy z 10.5.2023 (Vachan 1000) PHM do služobného vozidla BL976KD z 13.5.2023  /110,85 eur/</t>
  </si>
  <si>
    <t>Epson Italia SPA</t>
  </si>
  <si>
    <t>2320š0902</t>
  </si>
  <si>
    <t>1617</t>
  </si>
  <si>
    <t>vyúčtovanie zálohy z 10.5.2023 (Vachan 1000) PHM do služobného vozidla BL976KD z 13.5.2023  /130,00 eur/</t>
  </si>
  <si>
    <t>OMV Tankstelle</t>
  </si>
  <si>
    <t>2320š0896</t>
  </si>
  <si>
    <t>0535-0025</t>
  </si>
  <si>
    <t>vyúčtovanie zálohy z 10.5.2023 (Vachan 1000) nákup jednorázových nádob na dokrmovanie diaľkoplavcov /26,60 eur/</t>
  </si>
  <si>
    <t xml:space="preserve">Bruschi Valentina </t>
  </si>
  <si>
    <t>2320š0897</t>
  </si>
  <si>
    <t>8123026257</t>
  </si>
  <si>
    <t>vyúčtovanie zálohy z 10.5.2023 (Vachan 1000) letenka 1 osoba -real.tím  /35,99 eur/</t>
  </si>
  <si>
    <t>35897821</t>
  </si>
  <si>
    <t>Pelikantravel.com,s.r.o.</t>
  </si>
  <si>
    <t>2320š0898</t>
  </si>
  <si>
    <t>6475</t>
  </si>
  <si>
    <t>vyúčtovanie zálohy z 10.5.2023 (Vachan 1000) energetického iontového nápoja, napoje -restart na doplňanie energie diaľkoplavcov počas pretekov  /64,75 eur/</t>
  </si>
  <si>
    <t>Pam Panorama S.p.A.</t>
  </si>
  <si>
    <t>2320š0899</t>
  </si>
  <si>
    <t>23200899</t>
  </si>
  <si>
    <t>vyúčtovanie zálohy z 10.5.2023 (Vachan 1000) diaľničné poplatky 7x, 11-13.5.2023  /79,30 eur/</t>
  </si>
  <si>
    <t>Autovie Venete S.p.A.</t>
  </si>
  <si>
    <t>2320š0900</t>
  </si>
  <si>
    <t>1453-0071</t>
  </si>
  <si>
    <t>vyúčtovanie zálohy z 10.5.2023 (Vachan 1000) strava-obed pre 7 osôb 11.5.2023  /83,80 eur/</t>
  </si>
  <si>
    <t>Badia Nuova Ovest</t>
  </si>
  <si>
    <t>23FA40384</t>
  </si>
  <si>
    <t>410020943</t>
  </si>
  <si>
    <t xml:space="preserve">vyúčtovanie zálohy z 10.5.2023 (Vachan 1000) ubytovanie pre 2 osoby -športovci 13.5.2023  /227,40 eur/ </t>
  </si>
  <si>
    <t>48094790</t>
  </si>
  <si>
    <t>CPI Hotels Slovakia, s. r. o.</t>
  </si>
  <si>
    <t>23FA40339</t>
  </si>
  <si>
    <t>2023011</t>
  </si>
  <si>
    <t>trénerska činnosť počas podujatia DP  11-13.5.2023 v Piombinio</t>
  </si>
  <si>
    <t>23FA40333</t>
  </si>
  <si>
    <t>20230018</t>
  </si>
  <si>
    <t>trénerská činnosť športového odborníka -Peciar Pavol počas podujatia 11-14.5.2023 v Piombine</t>
  </si>
  <si>
    <t xml:space="preserve">Pracovná cesta
názov podujatia: Majstrovstvá sveta /50m/                                     Miesto konania: Fukuoka  Japonsko                              termín podujatia: 23.07.-30.07.2023                                                Spôsob prepravy: letecky
Počet všetkých osôb na pracovnej ceste  9                                                      z toho:
- športovci:  6
- realizačný tím: 3                                            
</t>
  </si>
  <si>
    <t>VUB0072023</t>
  </si>
  <si>
    <t>záloha na MS Fukuoka 10.-23.7.2023</t>
  </si>
  <si>
    <t>vrátená záloha zo 7.7.2023 na MS Fukuoka 10.-23.7.2023</t>
  </si>
  <si>
    <t>2320š1316</t>
  </si>
  <si>
    <t>01569</t>
  </si>
  <si>
    <t>vyúčtovanie zálohy zo 7.7.2023/Púzser 2500,-/ lístky na Metro počas podujatia 31.07.2023 /4,66 eur/</t>
  </si>
  <si>
    <t>MT TAOYUAN METRO CORP, TAOYUAN</t>
  </si>
  <si>
    <t>2320š1317</t>
  </si>
  <si>
    <t>507</t>
  </si>
  <si>
    <t>vyúčtovanie zálohy zo 7.7.2023/Púzser 2500,-/ obed Taipei pre účastníkov podujatia 31.07.2023 /62,51 eur/</t>
  </si>
  <si>
    <t>I MEI, TAIPEI CITY</t>
  </si>
  <si>
    <t>2320š1318</t>
  </si>
  <si>
    <t>9190</t>
  </si>
  <si>
    <t>vyúčtovanie zálohy zo 7.7.2023/Púzser 2500,-/ raňajky na letisku Taipei pre účastníkov podujatia 13.07.2023  /90,51 eur/</t>
  </si>
  <si>
    <t>CHENG MENG GLOBAL LTD., TAOYUAN CITY</t>
  </si>
  <si>
    <t>2320š1319</t>
  </si>
  <si>
    <t>39962</t>
  </si>
  <si>
    <t>vyúčtovanie zálohy zo 7.7.2023/Púzser 2500,-/ raňajky na letisku Viedeň pre účastníkov podujatia 12.07.2023 pred odletom na podujatie  /141,11 eur/</t>
  </si>
  <si>
    <t>Henry Pier West, Schwechat</t>
  </si>
  <si>
    <t>2320š1320</t>
  </si>
  <si>
    <t>2780</t>
  </si>
  <si>
    <t>vyúčtovanie zálohy zo 7.7.2023/Púzser 2500,-/ večera pre účastníkov podujatia 11.07.2023 pred odletom na podujatie 11 osôb /7 športovcov + 4 real.tím  /82,20 eur/</t>
  </si>
  <si>
    <t>44674198</t>
  </si>
  <si>
    <t>TERKOV GASTRO s.r.o.</t>
  </si>
  <si>
    <t>2320š1321</t>
  </si>
  <si>
    <t>1064842</t>
  </si>
  <si>
    <t>vyúčtovanie zálohy zo 7.7.2023/Púzser 2500,-/ ubytovanie pred odletom na podujatie Viedeň  8 osôb /7 športovcov + 1 real.tím /757,80 eur/</t>
  </si>
  <si>
    <t>MOXY WIEN AIRPORT, WIEN-FLUGHAFEDetail</t>
  </si>
  <si>
    <t>2320š1322</t>
  </si>
  <si>
    <t>2058599</t>
  </si>
  <si>
    <t>vyúčtovanie zálohy zo 7.7.2023/Púzser 2500,-/ ubytovanie pred odletom z podujatia 31.7.2023 /335,60 eur/</t>
  </si>
  <si>
    <t>NOVOTEL HOTELS, TAIPEI CITY</t>
  </si>
  <si>
    <t>2320š1323</t>
  </si>
  <si>
    <t>58443</t>
  </si>
  <si>
    <t xml:space="preserve">vyúčtovanie zálohy zo 7.7.2023/Púzser 2500,-/ večera pre účastníkov podujatia 31.07.2023 pred odletom z podujatia /69,36 eur/ </t>
  </si>
  <si>
    <t>SHIN DUNG YANG 01719, TAOYUAN CITY</t>
  </si>
  <si>
    <t xml:space="preserve">vrátenie zostatku zálohy zo 7.7.2023 /Púzser/ </t>
  </si>
  <si>
    <t>Puszer Karol</t>
  </si>
  <si>
    <t>Blanár Ján</t>
  </si>
  <si>
    <t>Vrátená záloha z 11.7.2023 na MS Fukuoka</t>
  </si>
  <si>
    <t>záloha na MS Fukuoka  a MS Amagasaki /Lange 2000,-/</t>
  </si>
  <si>
    <t>Lange Ivana</t>
  </si>
  <si>
    <t>2320š1458</t>
  </si>
  <si>
    <t>2580</t>
  </si>
  <si>
    <t>vyúčtovanie zálohy zo 17.7.2023 (2000 Lange)-proteinové tyčinky pre 7 osôb - športovcov počas Aklimatizačného sústredenia a Majstrovstiev sveta 2023,Amagasaki 13.– 20.07.2023,  Fukuoka 20.-30.7.2023  /24,45 eur/</t>
  </si>
  <si>
    <t>FAMILYMART</t>
  </si>
  <si>
    <t>2320š1459</t>
  </si>
  <si>
    <t>68809</t>
  </si>
  <si>
    <t>vyúčtovanie zálohy zo 17.7.2023 (2000 Lange)-strava na letisku pre 1 osobu - tral.tím počas Aklimatizačného sústredenia a Majstrovstiev sveta 2023,Amagasaki 13.– 20.07.2023,  Fukuoka 20.-30.7.2023  /28,09 eur/</t>
  </si>
  <si>
    <t>FUKUOKA AIRPORT</t>
  </si>
  <si>
    <t>2320š1460</t>
  </si>
  <si>
    <t>003645</t>
  </si>
  <si>
    <t>vyúčtovanie zálohy zo 17.7.2023 (2000 Lange)-proteinové tyčinky pre 7 osôb - športovcov počas Aklimatizačného sústredenia a Majstrovstiev sveta 2023,Amagasaki 13.– 20.07.2023,  Fukuoka 20.-30.7.2023  /29,93 eur/</t>
  </si>
  <si>
    <t>SEIYU TOKYO</t>
  </si>
  <si>
    <t>2320š1461</t>
  </si>
  <si>
    <t>23201461</t>
  </si>
  <si>
    <t>vyúčtovanie zálohy zo 17.7.2023 (2000 Lange)-vstupy do posilňovne 3 x - pre športovcov počas Aklimatizačného sústredenia a Majstrovstiev sveta 2023,Amagasaki 13.– 20.07.2023,  Fukuoka 20.-30.7.2023  /41,32 eur/</t>
  </si>
  <si>
    <t>FUKUOKA posil</t>
  </si>
  <si>
    <t>2320š1462</t>
  </si>
  <si>
    <t>0051</t>
  </si>
  <si>
    <t>vyúčtovanie zálohy zo 17.7.2023 (2000 Lange)-poplatok za batožinu na letisku počas Aklimatizačného sústredenia a Majstrovstiev sveta 2023,Amagasaki 13.– 20.07.2023,  Fukuoka 20.-30.7.2023  /185,19 eur/</t>
  </si>
  <si>
    <t>ASIANA</t>
  </si>
  <si>
    <t>2320š1463</t>
  </si>
  <si>
    <t>4049</t>
  </si>
  <si>
    <t>vyúčtovanie zálohy zo 17.7.2023 (2000 Lange)-poplatok za batožinu na letisku počas Aklimatizačného sústredenia a Majstrovstiev sveta  2023,Amagasaki 13.– 20.07.2023,  Fukuoka 20.-30.7.2023  /237,54 eur/</t>
  </si>
  <si>
    <t>AIR CHINA</t>
  </si>
  <si>
    <t>VUB0092023</t>
  </si>
  <si>
    <t>vrátenie zostatku zálohy zo 17.7.2023 (2000 Lange) na Aklimatizačné sústredenie a Majstrovstvá sveta 2023,Amagasaki 13.– 20.07.2023,  Fukuoka 20.-30.7.2023</t>
  </si>
  <si>
    <t>23FA40224</t>
  </si>
  <si>
    <t>WC00207-AGENT-00137-AC</t>
  </si>
  <si>
    <t>pobytové náklady 50% na podujatie 23-30.7.2023 -Fukuoka Japonsko, 1. časť</t>
  </si>
  <si>
    <t>JTB Corp.</t>
  </si>
  <si>
    <t>Dodatočné výlohy iných bánk k 23FA40224</t>
  </si>
  <si>
    <t>Poplatok za zahraničný prevod k faktúre č. 23FA40224</t>
  </si>
  <si>
    <t>23FA40418</t>
  </si>
  <si>
    <t>WC00207_AGENT-00137-AC</t>
  </si>
  <si>
    <t>pobytové náklady 50% na podujatie 23-30.7.2023 -Fukuoka Japonsko, 2. časť</t>
  </si>
  <si>
    <t>23dš06</t>
  </si>
  <si>
    <t>WC00207_AGENT-00882-AC</t>
  </si>
  <si>
    <t>Oprava základu dane (dobropis) k dokladu por. číslo 23FA40418</t>
  </si>
  <si>
    <t>dodatočné výlohy iných bánk k 23FA40418</t>
  </si>
  <si>
    <t>poplatok za odoslaný prevod k 23FA40418</t>
  </si>
  <si>
    <t>23FA40439</t>
  </si>
  <si>
    <t>10231944</t>
  </si>
  <si>
    <t>Letenka na podujatie 1 športovec</t>
  </si>
  <si>
    <t>23FA40560</t>
  </si>
  <si>
    <t>10231963</t>
  </si>
  <si>
    <t>Letenka na podujatie 1 športovec 12.7. a 31.7.2023 na Majstrovstvá sveta /50m/ 23.-30.7.2023, Fukuoka/</t>
  </si>
  <si>
    <t>23FA40355</t>
  </si>
  <si>
    <t>32306703</t>
  </si>
  <si>
    <t>letenky pre 3 osoby-real.tím  SP 10.7. a 24.7.2023 -podujatie vo Fukuoka/JAP</t>
  </si>
  <si>
    <t>vrátené finančné prostriedky na MS /50m/ Fukuoka Japonsko</t>
  </si>
  <si>
    <t>23FA40322</t>
  </si>
  <si>
    <t>32306232</t>
  </si>
  <si>
    <t>letenka pre zahraničnú trénerku SP 11.7. a 24.7.2023 -podujatie vo Fukuoka/JAP</t>
  </si>
  <si>
    <t>cestovné poistenie počas akcie: Majstrovstvá sveta /50m/  Fukuoka Japonsko:</t>
  </si>
  <si>
    <t>23FA41007</t>
  </si>
  <si>
    <t>202308059</t>
  </si>
  <si>
    <t>preprava 1 osoba-fyzioterapeut z letiska Schwechat z podujatia Fukuoka 20.-30.7.2023</t>
  </si>
  <si>
    <t xml:space="preserve">Pracovná cesta
názov podujatia: Majstrovstvá sveta v DP                                Miesto konania: Fukuoka  Japonsko                              termín podujatia: 02.07.-20.07.2023                                           Spôsob prepravy: letecky
Počet všetkých osôb na pracovnej ceste 14                                                      z toho:
- športovci: 10 
- realizačný tím: 3                                                                        - rozhodca: 1  
</t>
  </si>
  <si>
    <t xml:space="preserve">záloha na MS Fukuoka Japonsko  02.-20.07.2023 /Vachan 6000,-eur/   </t>
  </si>
  <si>
    <t>2320š1445</t>
  </si>
  <si>
    <t>047-355-5555</t>
  </si>
  <si>
    <t>Sheraton Grande Tokyo</t>
  </si>
  <si>
    <t>2320š1446</t>
  </si>
  <si>
    <t>2023004247</t>
  </si>
  <si>
    <t>vyúčtovanie zálohy z 30.6.2023 (6000 Vachan)-prenájom bazéna pre 2 osoby -1 športovac+1 real.tím počas podujatia Majstrovstvá sveta v DP 2.-20.7.2023, Fukuoka/JAP  /199,74 eur/</t>
  </si>
  <si>
    <t>KOTO-KU</t>
  </si>
  <si>
    <t>2320š1447</t>
  </si>
  <si>
    <t>263</t>
  </si>
  <si>
    <t>ORYX AIRPORT HOTEL</t>
  </si>
  <si>
    <t>2320š1448</t>
  </si>
  <si>
    <t>F2023-00049504</t>
  </si>
  <si>
    <t>vyúčtovanie zálohy z 30.6.2023 (6000 Vachan)-internetové služby pre 2 osoby -1 športovac+1 real.tím počas podujatia Majstrovstvá sveta v DP 2.-20.7.2023, Fukuoka/JAP  99,50 eur/</t>
  </si>
  <si>
    <t>Japan Rail Pass, S.L</t>
  </si>
  <si>
    <t>2320š1449</t>
  </si>
  <si>
    <t>23201449</t>
  </si>
  <si>
    <t>JR East</t>
  </si>
  <si>
    <t>2320š1450</t>
  </si>
  <si>
    <t>1732.0002</t>
  </si>
  <si>
    <t>E-Life Limo, Mitsuyamitastaxi</t>
  </si>
  <si>
    <t>2320š1451</t>
  </si>
  <si>
    <t>23201451</t>
  </si>
  <si>
    <t>J-Mups, Sheraton Grande</t>
  </si>
  <si>
    <t>2320š1452</t>
  </si>
  <si>
    <t>23201452</t>
  </si>
  <si>
    <t>Maihama resort Line Co. Ltd.</t>
  </si>
  <si>
    <t xml:space="preserve">vrátenie zostatku zálohy z 30.6.2023 (6000 Vachan) na  Majstrovstvá sveta v DP 2.-20.7.2023, Fukuoka/JAP </t>
  </si>
  <si>
    <t>poplatok za hotovostný vklad pri vrátení zostatku zálohy z 30.6.2023</t>
  </si>
  <si>
    <t xml:space="preserve">cestovné poistenie 2 osoby real.tím počas akcie: Majstrovstvá sveta v DP  2.-20.7.2023 Fukuoka    </t>
  </si>
  <si>
    <t>23FA40850</t>
  </si>
  <si>
    <t>2023016</t>
  </si>
  <si>
    <t>trénerska činnosť počas podujatia Majstrovstvá sveta v DP 2.-20.7.2023, Fukuoka/JA</t>
  </si>
  <si>
    <t xml:space="preserve">Pracovná cesta
názov podujatia: Sústredenie reprezentácie                                     Miesto konania: Lignano                             termín podujatia: 01.05.-11.05.2023                                             Spôsob prepravy: letecky
Počet všetkých osôb na pracovnej ceste 19                                                        z toho:
- športovci:: 16 
- realizačný tím: 3                                           
</t>
  </si>
  <si>
    <t>záloha na sústredenie reprezentácie Lignano 01.-11.05.2023 /Vachan 2000,-eur/</t>
  </si>
  <si>
    <t>2320š0890</t>
  </si>
  <si>
    <t>626177/344</t>
  </si>
  <si>
    <t>vyúčtovanie zálohy z 27.4.2023 (Vachan 2000) nákup PHM -BL976KD z 30.4.2023  /29,00 eur/</t>
  </si>
  <si>
    <t>31322832</t>
  </si>
  <si>
    <t>Slovnaft a.s.</t>
  </si>
  <si>
    <t>2320š0894</t>
  </si>
  <si>
    <t>304863</t>
  </si>
  <si>
    <t>vyúčtovanie zálohy z 27.4.2023 (Vachan 2000) nákup PHM -BL976KD z 1.5.2023  /119,51 eur/</t>
  </si>
  <si>
    <t>Sarni oil sar22</t>
  </si>
  <si>
    <t>2320š0895</t>
  </si>
  <si>
    <t>185438</t>
  </si>
  <si>
    <t>vyúčtovanie zálohy z 27.4.2023 (Vachan 2000) nákup PHM -BL976KD z 11.5.2023  /126,35 eur/</t>
  </si>
  <si>
    <t>Stazione di servizio</t>
  </si>
  <si>
    <t>2320š0888</t>
  </si>
  <si>
    <t>CA11</t>
  </si>
  <si>
    <t>vyúčtovanie zálohy z 27.4.2023 (Vachan 2000) parkovné z 10.5.2023  /6,50 eur/</t>
  </si>
  <si>
    <t>Marco Polo park srl.</t>
  </si>
  <si>
    <t>2320š0889</t>
  </si>
  <si>
    <t>9332</t>
  </si>
  <si>
    <t>vyúčtovanie zálohy z 27.4.2023 (Vachan 2000) laktátové ihly  /23,90 eur/</t>
  </si>
  <si>
    <t>JK TRADERS BV</t>
  </si>
  <si>
    <t>2320š0891</t>
  </si>
  <si>
    <t>23200891</t>
  </si>
  <si>
    <t>vyúčtovanie zálohy z 27.4.2023 (Vachan 2000) dialničné poplatky 8x 7.-10.5.2023  /49,90 eur/</t>
  </si>
  <si>
    <t>Autovie Venete</t>
  </si>
  <si>
    <t>2320š0892</t>
  </si>
  <si>
    <t>04660006</t>
  </si>
  <si>
    <t>vyúčtovanie zálohy z 27.4.2023 (Vachan 2000) ochranné prostriedky-krémy, gély pre diaľkoplavcov  /67,72 eur/</t>
  </si>
  <si>
    <t>Aspiag Service s.r.l.</t>
  </si>
  <si>
    <t>2320š0893</t>
  </si>
  <si>
    <t>10895</t>
  </si>
  <si>
    <t>vyúčtovanie zálohy z 27.4.2023 (Vachan 2000) občerstvenie pre plavcov  /82,88 eur/</t>
  </si>
  <si>
    <t>31347037</t>
  </si>
  <si>
    <t>BILLA s.r.o.</t>
  </si>
  <si>
    <t>23FA40383</t>
  </si>
  <si>
    <t>C412803-23</t>
  </si>
  <si>
    <t>vyúčtovanie zálohy z 27.4.2023 (Vachan 2000) nákup laktátových papierikov  /211,90 eur/</t>
  </si>
  <si>
    <t>Poligono I. La Olivilla</t>
  </si>
  <si>
    <t>23š013</t>
  </si>
  <si>
    <t>Pass 847</t>
  </si>
  <si>
    <t>záloha na pobytové náklady pre  19 osôb - 16 športovcov + 3 real.tím počas sústredenia PL 1-11.5.2023</t>
  </si>
  <si>
    <t>BELLA ITALIA and EFA VILLAGE SRL.</t>
  </si>
  <si>
    <t>23FA40305</t>
  </si>
  <si>
    <t>1.549-B</t>
  </si>
  <si>
    <t>23FA40380</t>
  </si>
  <si>
    <t>1772023</t>
  </si>
  <si>
    <t>preprava družstva DP pre 24 osôb-21 športovcov+3 real.tím na Sústredenie reprezentácie a ÚTM 1.-11.5.2023 Lignano/ITAP</t>
  </si>
  <si>
    <t>44734000</t>
  </si>
  <si>
    <t>VRBIČAN, s. r. o.</t>
  </si>
  <si>
    <t>poplatky za vklady vrátených záloh z Piobino a Lignano /T.Vachan 2x5,40 eur/</t>
  </si>
  <si>
    <t>2320š0501</t>
  </si>
  <si>
    <t>JDB210-23/090454</t>
  </si>
  <si>
    <t>cestovné poistenie pre 22 osôb-19 športovcov +3 real.tím počas sústredenia 1-11,5.2023 v Lignano</t>
  </si>
  <si>
    <t>INTER PARTNER ASSISTANCE SA</t>
  </si>
  <si>
    <t>23FA40252</t>
  </si>
  <si>
    <t>230273</t>
  </si>
  <si>
    <t>ubytovanie pre 3 osoby- športovci počas športovej prípravy 1-11.5.2023 v Lignano</t>
  </si>
  <si>
    <t>23FA40295</t>
  </si>
  <si>
    <t>2023/03DP</t>
  </si>
  <si>
    <t>Služby športového odborníka -tréner počas podujatia 1-11.5.2023 v Lignano</t>
  </si>
  <si>
    <t>23FA40338</t>
  </si>
  <si>
    <t>trénerska činnosť počas sústredenia repre.DP 1-11.5.2023</t>
  </si>
  <si>
    <t xml:space="preserve">Pracovná cesta
názov podujatia: VT ml. juniorov pred V4                                     Miesto konania: Šamorín  Slovensko                          termín podujatia: 16.05.-19.05.2023                                                  Spôsob prepravy: vlastná
Počet všetkých osôb na pracovnej ceste   28                                                        z toho:
- športovci: 23
- realizačný tím: 5                                           
</t>
  </si>
  <si>
    <t>23š025</t>
  </si>
  <si>
    <t>902023177</t>
  </si>
  <si>
    <t>záloha vo výške 80% na pobytové náklady počas VT ml.juniorov pred V4, 16-19.5.2023</t>
  </si>
  <si>
    <t>23FA40546</t>
  </si>
  <si>
    <t>5020233081</t>
  </si>
  <si>
    <t>vyúčtovanie zálohy e.č. 23š025 na pobytové náklady pre 28 osôb-23 športovcov+5 real.tím počas VT ml.juniorov pred V4, 16-19.5.2023</t>
  </si>
  <si>
    <t>23FA40316</t>
  </si>
  <si>
    <t>9/2023</t>
  </si>
  <si>
    <t>trénerské služby počas sústredenia 16-19.5.2023 v Šamoríne</t>
  </si>
  <si>
    <t>52437817</t>
  </si>
  <si>
    <t xml:space="preserve">Pracovná cesta
názov podujatia: VT U15                              Miesto konania: Piešťany  Slovensko                         termín podujatia: 30.04.-02.05.2023                                                  Spôsob prepravy: vlastná
Počet všetkých osôb na pracovnej ceste  24                                                        z toho:
- športovci: 22
- realizačný tím: 2                                             
</t>
  </si>
  <si>
    <t>23š027</t>
  </si>
  <si>
    <t>P23002</t>
  </si>
  <si>
    <t>záloha na ubytovanie pre 24 osôb-22 športovcov+2 real.tím VP počas podujatia 30.4.-2.5.2023</t>
  </si>
  <si>
    <t>50044508</t>
  </si>
  <si>
    <t>HPN, s.r.o.</t>
  </si>
  <si>
    <t>23FA40303</t>
  </si>
  <si>
    <t>23122</t>
  </si>
  <si>
    <t xml:space="preserve">Pracovná cesta
názov podujatia: VT U17 ženy                              Miesto konania: Piešťany  Slovensko                      termí podujatian: 30.04.-02.05.2023                                                  Spôsob prepravy: vlastná
Počet všetkých osôb na pracovnej ceste  20                                                        z toho:
- športovci: 18
- realizačný tím: 2                                             
</t>
  </si>
  <si>
    <t>23FA40302</t>
  </si>
  <si>
    <t>272023</t>
  </si>
  <si>
    <t>strava 30.4.-2.5.2023 pre 20 osôb -18 športovcov+2 real.tím počas  VT U15 aj pre VT U17 v Piešťanoch</t>
  </si>
  <si>
    <t>50257790</t>
  </si>
  <si>
    <t>OCM-R,s.r.o.</t>
  </si>
  <si>
    <t xml:space="preserve">Pracovná cesta
názov podujatia: Medzinárodné plavecké preteky Mare Nostrum                                     Miesto konania: Barcelona Španielsko                     termín podujatia: 16.05.-19.05.2023                                                  Spôsob prepravy: vlastná
Počet všetkých osôb na pracovnej ceste 14                                                        z toho:
- športovci: 10
- realizačný tím: 4                                             
</t>
  </si>
  <si>
    <t>23š026</t>
  </si>
  <si>
    <t>záloha na pobytové náklady počas podujatia 16-19.5.2023 v Barcelone</t>
  </si>
  <si>
    <t>Catalonia Sagrada Familia</t>
  </si>
  <si>
    <t>23FA40354</t>
  </si>
  <si>
    <t>74202300012149</t>
  </si>
  <si>
    <t>vyúčtovanie zálohy e.č. 23š026 na pobytové náklady počas podujatia 16-19.5.2023 v Barcelone  /6 328,24 eur/</t>
  </si>
  <si>
    <t>23š029</t>
  </si>
  <si>
    <t>03052023</t>
  </si>
  <si>
    <t>záloha na pobytové náklady počas podujatia 16-19.5.2023 v Barcelone-doplatok za 1 osobu</t>
  </si>
  <si>
    <t>23FA40537</t>
  </si>
  <si>
    <t>74202300011812</t>
  </si>
  <si>
    <t>vyúčtovanie zálohy e.č. 23š029 na pobytové náklady počas podujatia 16-19.5.2023 v Barcelone-doplatok za 1 osobu</t>
  </si>
  <si>
    <t>záloha  na Medzinárodné plavecké preteky Mare Nostrum 16.-19.5. 2023 Barcelona /Púzser 300,-eur/</t>
  </si>
  <si>
    <t>2320š0774</t>
  </si>
  <si>
    <t>5529</t>
  </si>
  <si>
    <t>vyúčtovanie zálohy z 15.5.2023 (300,- Púzser)-raňajky pre 14 osôb-10 športovcov+4 real.tím počas podujatia 16.5.2023 v Barcelone  /109,20 eur/</t>
  </si>
  <si>
    <t>DO and CO Airport Hospitality  GmbH</t>
  </si>
  <si>
    <t>2320š0775</t>
  </si>
  <si>
    <t>4</t>
  </si>
  <si>
    <t>vyúčtovanie zálohy z 15.5.2023 (300,- Púzser)-obed pre 14 osôb-10 športovcov+4 real.tím počas podujatia 16.5.2023 v Barcelone  /127,00 eur/</t>
  </si>
  <si>
    <t>PAISANO BISTRO COMPROBANTE</t>
  </si>
  <si>
    <t>refundácia leteniek pre 2 osoby -1 športovec + 1 real.tím na Medz.preteky Mare Nostrum 16-19.5.2023 Barcelona z 22.04.2023 Ryanair</t>
  </si>
  <si>
    <t>23FA40264</t>
  </si>
  <si>
    <t>CDB2023/86</t>
  </si>
  <si>
    <t>štartovné na podujatie MPP Mare Nostrum v Barcelone</t>
  </si>
  <si>
    <t>Club Natació Sant Andreau</t>
  </si>
  <si>
    <t>23FA40307</t>
  </si>
  <si>
    <t>122023</t>
  </si>
  <si>
    <t>činnosť športového odborníka -tréner počas podujatia 16-19.5.2023 v Barcelone</t>
  </si>
  <si>
    <t>23FA40301</t>
  </si>
  <si>
    <t>230100044</t>
  </si>
  <si>
    <t xml:space="preserve">prenájom bazéna 5-8.5.2023 počas podujatia VT U15 a U17 v Topoľčanoch </t>
  </si>
  <si>
    <t>23FA40288</t>
  </si>
  <si>
    <t>5020232223</t>
  </si>
  <si>
    <t>Športová príprava - prenájom bazéna  počas tréningovej prípravy SP 4., 13., 18.,20., 25., 27.4.2023</t>
  </si>
  <si>
    <t>23FA40292</t>
  </si>
  <si>
    <t>02/04/G</t>
  </si>
  <si>
    <t>pobytové náklady reprezentačného družstva VP počas medzinárodného turnaja v Polsku</t>
  </si>
  <si>
    <t>Polish Swimming Federation</t>
  </si>
  <si>
    <t>23FA40300</t>
  </si>
  <si>
    <t>2023100</t>
  </si>
  <si>
    <t xml:space="preserve">ubytovanie pre 17 osôb-15 športovcov + 2 real.tím počas podujatia 30.4.-3.5.2023 </t>
  </si>
  <si>
    <t>51016842</t>
  </si>
  <si>
    <t>BoGo bus s.r.o.</t>
  </si>
  <si>
    <t>23FA40323</t>
  </si>
  <si>
    <t>230100043</t>
  </si>
  <si>
    <t>prenájom motorového vozidla -preprava družstva VP na podujatie 30.4.-3.5.2023 BA-Gliwice</t>
  </si>
  <si>
    <t>23FA40324</t>
  </si>
  <si>
    <t>7/2023</t>
  </si>
  <si>
    <t>trénerské služby-Milan Cipov- počas podujatia 30.4.-3.5.2023 v Gliwice</t>
  </si>
  <si>
    <t>50988450</t>
  </si>
  <si>
    <t>Ragusa Nunzia Cinzia</t>
  </si>
  <si>
    <t>2320š0811</t>
  </si>
  <si>
    <t>23200811</t>
  </si>
  <si>
    <t>cestovné náhrady preprava 7 športovcov - MT 30.4.-3.5.2023 Gliwice</t>
  </si>
  <si>
    <t>2320š0812</t>
  </si>
  <si>
    <t>23200812</t>
  </si>
  <si>
    <t>cestovné náhrady preprava 4 športovcov - MT 30.4.-3.5.2023 Gliwice</t>
  </si>
  <si>
    <t>Cipov Milan</t>
  </si>
  <si>
    <t>2320š0588</t>
  </si>
  <si>
    <t>6802224128</t>
  </si>
  <si>
    <t>Cestovné poistenie pre 27 osôb-23 športovcov+4 real. tím  PL počas podujatia 19-21.5.2023 v Glivice</t>
  </si>
  <si>
    <t>23FA40299</t>
  </si>
  <si>
    <t>0040/2023</t>
  </si>
  <si>
    <t>autobusová preprava reprezentácie PL 27 osôb-23 športovcov+4 real.tím počas podujatia 19.5.-21.5.2023 Šamorín-Gliwice-BA</t>
  </si>
  <si>
    <t>23FA40320</t>
  </si>
  <si>
    <t>10/2023</t>
  </si>
  <si>
    <t>trénerské služby počas podujatia 20-21.5.2023 v Gliwice</t>
  </si>
  <si>
    <t>záloha na V4 Hopes 19.-21.5. 2023 Gliwice</t>
  </si>
  <si>
    <t>2320š0623</t>
  </si>
  <si>
    <t>000232</t>
  </si>
  <si>
    <t xml:space="preserve">vstup do posilňovne počas VT 5-8.5.2023 v Topoľčanoch pre reprezentačné družstvo VP ženy, čiastočne </t>
  </si>
  <si>
    <t>45333246</t>
  </si>
  <si>
    <t>SOFA TREND, s.r.o.</t>
  </si>
  <si>
    <t>23FA40287</t>
  </si>
  <si>
    <t>23VF00023</t>
  </si>
  <si>
    <t>ubytovanie pre reprezentačné družstvo VP ženy  5-8.5.2023 v Topoľčanoch, čiastočne</t>
  </si>
  <si>
    <t>36086274</t>
  </si>
  <si>
    <t>Telovýchovný klub ABAKO</t>
  </si>
  <si>
    <t>23FA40286</t>
  </si>
  <si>
    <t>583222/512268355/2023</t>
  </si>
  <si>
    <t>Nákup pohonných hmôt do služobného vozidla BL976KD, BT147AB za obdobie 1.5.-15.5.2023, servisný poplatok, prevádzkové náplne</t>
  </si>
  <si>
    <t>2320š0500</t>
  </si>
  <si>
    <t>10087624015</t>
  </si>
  <si>
    <t xml:space="preserve">kancelárky papier farebný 1 balík </t>
  </si>
  <si>
    <t>23FA40251</t>
  </si>
  <si>
    <t>581522/512268336/2023</t>
  </si>
  <si>
    <t>Nákup pohonných hmôt do služobného vozidla BL976KD, BT147AB za obdobie 16.4.-30.04.2023, servisný poplatok, prevádzkové náplne</t>
  </si>
  <si>
    <t>23FA40297</t>
  </si>
  <si>
    <t>10230105</t>
  </si>
  <si>
    <t>Spotreba el.energie kanc.priestory, sklady za 2023/04</t>
  </si>
  <si>
    <t>23FA40260</t>
  </si>
  <si>
    <t>FV-31102/2023</t>
  </si>
  <si>
    <t>monitoring služobných vozidiel za 4/2023 (BT707DT, BL062GD, BL976KD, BL557MU,BT147AB)</t>
  </si>
  <si>
    <t>23FA40270</t>
  </si>
  <si>
    <t>1020230003</t>
  </si>
  <si>
    <t xml:space="preserve">Tvorba web.stránky za 2023/03 na základe rámcovej licenčnej zmluvy  </t>
  </si>
  <si>
    <t>23FA40271</t>
  </si>
  <si>
    <t>1020230006</t>
  </si>
  <si>
    <t xml:space="preserve">Tvorba web.stránky za 2023/04 na základe rámcovej licenčnej zmluvy  </t>
  </si>
  <si>
    <t>23FA40250</t>
  </si>
  <si>
    <t>10230089</t>
  </si>
  <si>
    <t>Nájomné/kancelárie,sklady,garáž a parkovacie státia za 5/2023</t>
  </si>
  <si>
    <t>23FA40243</t>
  </si>
  <si>
    <t>1232262</t>
  </si>
  <si>
    <t>Prenájom kopírovacieho zariadenia za obdobie 4/2023</t>
  </si>
  <si>
    <t>23FA40272</t>
  </si>
  <si>
    <t>070230123</t>
  </si>
  <si>
    <t>doručovateľský servis v zmysle mandátnej zmluvy za 2023/04</t>
  </si>
  <si>
    <t>23FA40261</t>
  </si>
  <si>
    <t>20230503</t>
  </si>
  <si>
    <t>právne služby k 2.5.2023- úprava smerníc-toptím, utm, seniori, vzor ukončenia zmluvy so športovými odborníkmi, komunikácia s MŠVV a Š SR</t>
  </si>
  <si>
    <t>23FA40240</t>
  </si>
  <si>
    <t>1023051951</t>
  </si>
  <si>
    <t>výkon zodpov.osoby 5/2023 v zmysle Zmluvy PS/2019Z21032 o poskyt.služieb v oblasti ochrany osobných údajov</t>
  </si>
  <si>
    <t>23FA40246</t>
  </si>
  <si>
    <t>2023040041</t>
  </si>
  <si>
    <t xml:space="preserve"> IT služby za mesiac 4/2023 v zmysle zmluvy o poskytovaní služieb z 28.02.2022 +monitorovací systém nad rámec zmluvy</t>
  </si>
  <si>
    <t>23FA40273</t>
  </si>
  <si>
    <t>FA2304063</t>
  </si>
  <si>
    <t>poskytnuté služby verejného obstarávania za 2023/04</t>
  </si>
  <si>
    <t>23STR010</t>
  </si>
  <si>
    <t>Finančný príspevok na stravné na 06/2023</t>
  </si>
  <si>
    <t>23š030</t>
  </si>
  <si>
    <t>0122/0036/23</t>
  </si>
  <si>
    <t>záloha na prenájom bazéna a telocvične pre SP na mesiac máj 2023, na základe Zmluvy č.17/2022</t>
  </si>
  <si>
    <t>23FA40419</t>
  </si>
  <si>
    <t>0102/0382/23</t>
  </si>
  <si>
    <t>vyúčtovanie zálohy e.č. 23š030 na prenájom bazéna a telocvične pre SP na mesiac máj 2023, na základe Zmluvy č.17/2022  /1080,00 eur/</t>
  </si>
  <si>
    <t>23FA40258</t>
  </si>
  <si>
    <t>2305000772</t>
  </si>
  <si>
    <t>karty multisport 4 x za 5/2023</t>
  </si>
  <si>
    <t>2320š0589</t>
  </si>
  <si>
    <t>23200589</t>
  </si>
  <si>
    <t>Cestovné náhrady člena konferencie 4.5.2023</t>
  </si>
  <si>
    <t>Bergmannová Tatiana</t>
  </si>
  <si>
    <t>2320š0590</t>
  </si>
  <si>
    <t>23200590</t>
  </si>
  <si>
    <t>Moravcová Darina</t>
  </si>
  <si>
    <t>2320š0591</t>
  </si>
  <si>
    <t>23200591</t>
  </si>
  <si>
    <t>Berlanský Martin</t>
  </si>
  <si>
    <t>2320š0592</t>
  </si>
  <si>
    <t>23200592</t>
  </si>
  <si>
    <t>Mrázová  Lucia</t>
  </si>
  <si>
    <t>2320š0593</t>
  </si>
  <si>
    <t>23200593</t>
  </si>
  <si>
    <t>2320š0594</t>
  </si>
  <si>
    <t>23200594</t>
  </si>
  <si>
    <t>2320š0595</t>
  </si>
  <si>
    <t>23200595</t>
  </si>
  <si>
    <t>Mihalka Stanislav</t>
  </si>
  <si>
    <t>2320š0596</t>
  </si>
  <si>
    <t>23200596</t>
  </si>
  <si>
    <t>David Rosa</t>
  </si>
  <si>
    <t>2320š0597</t>
  </si>
  <si>
    <t>23200597</t>
  </si>
  <si>
    <t>Bednáriková Miriam</t>
  </si>
  <si>
    <t>2320š0598</t>
  </si>
  <si>
    <t>23200598</t>
  </si>
  <si>
    <t>Gális Marek</t>
  </si>
  <si>
    <t>2320š0599</t>
  </si>
  <si>
    <t>23200599</t>
  </si>
  <si>
    <t>2320š0600</t>
  </si>
  <si>
    <t>23200600</t>
  </si>
  <si>
    <t>2320š0601</t>
  </si>
  <si>
    <t>23200601</t>
  </si>
  <si>
    <t>2320š0602</t>
  </si>
  <si>
    <t>23200602</t>
  </si>
  <si>
    <t>2320š0603</t>
  </si>
  <si>
    <t>23200603</t>
  </si>
  <si>
    <t>Berkesová Viktória</t>
  </si>
  <si>
    <t>2320š0604</t>
  </si>
  <si>
    <t>23200604</t>
  </si>
  <si>
    <t>Jalakša Július</t>
  </si>
  <si>
    <t>2320š0605</t>
  </si>
  <si>
    <t>23200605</t>
  </si>
  <si>
    <t>2320š0606</t>
  </si>
  <si>
    <t>23200606</t>
  </si>
  <si>
    <t>Zelina Ladislav</t>
  </si>
  <si>
    <t>2320š0607</t>
  </si>
  <si>
    <t>23200607</t>
  </si>
  <si>
    <t>2320š0608</t>
  </si>
  <si>
    <t>23200608</t>
  </si>
  <si>
    <t xml:space="preserve">Gális Július </t>
  </si>
  <si>
    <t>2320š0609</t>
  </si>
  <si>
    <t>23200609</t>
  </si>
  <si>
    <t>Záborský Milan</t>
  </si>
  <si>
    <t>2320š0610</t>
  </si>
  <si>
    <t>23200610</t>
  </si>
  <si>
    <t>2320š0611</t>
  </si>
  <si>
    <t>23200611</t>
  </si>
  <si>
    <t>2320š0612</t>
  </si>
  <si>
    <t>23200612</t>
  </si>
  <si>
    <t>Husár Juraj</t>
  </si>
  <si>
    <t>2320š0613</t>
  </si>
  <si>
    <t>23200613</t>
  </si>
  <si>
    <t>2320š0614</t>
  </si>
  <si>
    <t>23200614</t>
  </si>
  <si>
    <t>Matúš Ivan</t>
  </si>
  <si>
    <t>2320š0615</t>
  </si>
  <si>
    <t>23200615</t>
  </si>
  <si>
    <t>Leščáková Milada</t>
  </si>
  <si>
    <t>2320š0616</t>
  </si>
  <si>
    <t>23200616</t>
  </si>
  <si>
    <t>Novosad Peter</t>
  </si>
  <si>
    <t>2320š0617</t>
  </si>
  <si>
    <t>23200617</t>
  </si>
  <si>
    <t>Urbanský Ján</t>
  </si>
  <si>
    <t>2320š0618</t>
  </si>
  <si>
    <t>23200618</t>
  </si>
  <si>
    <t>2320š0619</t>
  </si>
  <si>
    <t>23200619</t>
  </si>
  <si>
    <t>Finger Tomáš</t>
  </si>
  <si>
    <t>2320š0620</t>
  </si>
  <si>
    <t>23200620</t>
  </si>
  <si>
    <t xml:space="preserve">Hamadejová Katarína </t>
  </si>
  <si>
    <t>2320š0621</t>
  </si>
  <si>
    <t>23200621</t>
  </si>
  <si>
    <t>Stanková Elena</t>
  </si>
  <si>
    <t>2320š0622</t>
  </si>
  <si>
    <t>23200622</t>
  </si>
  <si>
    <t>2320š0731</t>
  </si>
  <si>
    <t>23200731</t>
  </si>
  <si>
    <t>Tóth Ľubomír</t>
  </si>
  <si>
    <t>Poplatok za vedenie účtu za máj 2023</t>
  </si>
  <si>
    <t>23FA40284</t>
  </si>
  <si>
    <t>23/05/0056</t>
  </si>
  <si>
    <t>materiálne zabezpečenie reprezentácie-športové oblečnie 247 ks</t>
  </si>
  <si>
    <t>48114154</t>
  </si>
  <si>
    <t>ARENA PRAHA, s.r.o.</t>
  </si>
  <si>
    <t>23DPH005</t>
  </si>
  <si>
    <t>DPH k faktúre č. 23FA40284</t>
  </si>
  <si>
    <t>23FA40291</t>
  </si>
  <si>
    <t>FV2023051</t>
  </si>
  <si>
    <t>súťažné plavky pre reprezentantky SP 8 ks</t>
  </si>
  <si>
    <t>50293958</t>
  </si>
  <si>
    <t>GYML s. r. o.</t>
  </si>
  <si>
    <t>Hrubé mzdy vyplatené osobám (zamestnancom) vrátane odvodov zamestnávateľa
počet fyzických osôb: 1 TPP
obdobie: 04/2023</t>
  </si>
  <si>
    <t>Hrubé mzdy vyplatené osobám (zamestnancom) vrátane odvodov zamestnávateľa
počet fyzických osôb: 10 TPP+3 dohody
obdobie 04/2023</t>
  </si>
  <si>
    <t>Hrubé mzdy vyplatené osobám (zamestnancom) vrátane odvodov zamestnávateľa
počet fyzických osôb: 1 TPP+6 dohôd
obdobie: 04/2023</t>
  </si>
  <si>
    <t>Hrubé mzdy vyplatené osobám (zamestnancom) vrátane odvodov zamestnávateľa
počet fyzických osôb: 3 TPP+ 30 dohôd
obdobie: 04/2023</t>
  </si>
  <si>
    <t>33 osôb</t>
  </si>
  <si>
    <t>23FA40244</t>
  </si>
  <si>
    <t>220230401</t>
  </si>
  <si>
    <t>trénerská činnosť SP za 04/2023</t>
  </si>
  <si>
    <t>23FA40285</t>
  </si>
  <si>
    <t>2023005</t>
  </si>
  <si>
    <t>vedenie reprezentácie DP spojené s administratívou v zmysle Zmluvy č. 002/2023 za 2023/02</t>
  </si>
  <si>
    <t>23FA40308</t>
  </si>
  <si>
    <t>8/2023</t>
  </si>
  <si>
    <t>Činnosť športového odborníka -asistent trénera juniorskej reprezentácie v zmysle Zmluvy č. 02/2023 za mesiac 04/2023</t>
  </si>
  <si>
    <t>23FA40247</t>
  </si>
  <si>
    <t>2023006</t>
  </si>
  <si>
    <t>administratívne služby na základe Zmluvy o poskytovaní služieb matrike vodného póla za 4/2023</t>
  </si>
  <si>
    <t>23FA40255</t>
  </si>
  <si>
    <t>FA20230017</t>
  </si>
  <si>
    <t>potlač športového oblečenia ARENA pre reprezentantov 72 ks</t>
  </si>
  <si>
    <t>2320š0510</t>
  </si>
  <si>
    <t>23200510</t>
  </si>
  <si>
    <t>Športová príprava - refundácia pobytových nákladov počas VT Tenerife 6-25.3.2023</t>
  </si>
  <si>
    <t>23FA40253</t>
  </si>
  <si>
    <t>23AUTO075</t>
  </si>
  <si>
    <t>preprava repre družstva počas športovej prípravy 18-3.5.2023 BA-Šamorín a späť</t>
  </si>
  <si>
    <t>2320š0511</t>
  </si>
  <si>
    <t>23200511</t>
  </si>
  <si>
    <t>refundácia cestovných nákladov počas VT Tenerife 6-25.3.2023</t>
  </si>
  <si>
    <t>23FA40289</t>
  </si>
  <si>
    <t>5020232348</t>
  </si>
  <si>
    <t>prenájom bazéna  počas tréningovej prípravy SP 21.4.2023, 1., 3.5.2023</t>
  </si>
  <si>
    <t>23FA40290</t>
  </si>
  <si>
    <t>5020232222</t>
  </si>
  <si>
    <t>prenájom bazéna  počas tréningovej prípravy SP 6. až 11.4.2023</t>
  </si>
  <si>
    <t>Poplatok za vedenie účtu za apríl 2023</t>
  </si>
  <si>
    <t>2320š0424</t>
  </si>
  <si>
    <t>2311275036</t>
  </si>
  <si>
    <t>365-dňová diaľničná e-známka na služobné vozidlo BT147AB od 26.04.2023 do 24.04.2024</t>
  </si>
  <si>
    <t>Národná diaľničná spoločnosť</t>
  </si>
  <si>
    <t>23FA40242</t>
  </si>
  <si>
    <t>RE-2023-660</t>
  </si>
  <si>
    <t>materiálne zabezpečenie reprezentácie DP -40 ks plaveckýcch čiapok</t>
  </si>
  <si>
    <t>ATU73867416</t>
  </si>
  <si>
    <t>makosport.at</t>
  </si>
  <si>
    <t>23DPH004</t>
  </si>
  <si>
    <t>DPH k faktúre č. 23FA40242</t>
  </si>
  <si>
    <t>23FA40245</t>
  </si>
  <si>
    <t>20230113</t>
  </si>
  <si>
    <t>Materiálne zabezpečenie súťaží - trof. medaile Persefona SP 86 ks</t>
  </si>
  <si>
    <t>2320š0512</t>
  </si>
  <si>
    <t>131</t>
  </si>
  <si>
    <t>papierová páska na súťaže SPF</t>
  </si>
  <si>
    <t>23FA40259</t>
  </si>
  <si>
    <t>FA20230020</t>
  </si>
  <si>
    <t>nálepky na medaile 1800 ks na jarné podujatia 2.kolo a grafickú prípravu</t>
  </si>
  <si>
    <t>23FA40241</t>
  </si>
  <si>
    <t>23177</t>
  </si>
  <si>
    <t>Ligue Européenne de Natation (LEN)</t>
  </si>
  <si>
    <t>Organizácia podujatia
názov podujatia: NL kadeti                        Miesto konania: Šamorín Slovensko                                               termín podujatia: 04.04.2023                            
počet aktívnych účastníkov: 25 športovcov a  2 členovia rozhodcovského zboru 
počet odpracovaných hodín spolu 5</t>
  </si>
  <si>
    <t>2320š0516</t>
  </si>
  <si>
    <t>23200516</t>
  </si>
  <si>
    <t>činnosť člena rozhodcovského zboru počas podujatia NL kadeti Šamorín 4.4.2023</t>
  </si>
  <si>
    <t>2320š0517</t>
  </si>
  <si>
    <t>23200517</t>
  </si>
  <si>
    <t>Organizácia podujatia
názov podujatia: Jarné M-BAO BAJS 2.kolo                      Miesto konania: Bratislava Slovensko                                               termín podujatia: 14.05.2023                            
počet aktívnych účastníkov:249 športovcov a  34 členov rozhodcovského zboru
počet odpracovaných hodín spolu 309</t>
  </si>
  <si>
    <t>23FA40275</t>
  </si>
  <si>
    <t>2310607</t>
  </si>
  <si>
    <t>prenájom bazéna počas podujatia 14.5.2023 v BA</t>
  </si>
  <si>
    <t>23FA40312</t>
  </si>
  <si>
    <t>zdravotná služba počas podujatia 14.5.2023</t>
  </si>
  <si>
    <t>23FA40309</t>
  </si>
  <si>
    <t>23003</t>
  </si>
  <si>
    <t xml:space="preserve">Finančný príspevok za usporiadanie, organizáciu  a prípravu podujatia SPF na základe zmluvy o zabezpečení podujatia SPF č. 12/2023, </t>
  </si>
  <si>
    <t>36075124</t>
  </si>
  <si>
    <t>SPORT CLUB Senec</t>
  </si>
  <si>
    <t>Finančný príspevok za usporiadanie, organizáciu  a prípravu podujatia SPF,refundácia nákladov na vynaložené výdavky  na základe zmluvy o zabezpečení podujatia SPF č. 12/2023- technický materiál-konečný dodávateľ: SOPKA s.r.o.</t>
  </si>
  <si>
    <t>Finančný príspevok za usporiadanie, organizáciu  a prípravu podujatia SPF,refundácia nákladov na vynaložené výdavky  na základe zmluvy o zabezpečení podujatia SPF č. 12/2023, občerstvenie- konečný dodávateľ: Lidl;</t>
  </si>
  <si>
    <t>Finančný príspevok za usporiadanie, organizáciu  a prípravu podujatia SPF,refundácia nákladov na vynaložené výdavky  na základe zmluvy o zabezpečení podujatia SPF č. 12/2023, občerstvenie čiastočne-konečný dodávateľ: Lidl;</t>
  </si>
  <si>
    <t>Finančný príspevok za usporiadanie, organizáciu  a prípravu podujatia SPF,refundácia nákladov na vynaložené výdavky  na základe zmluvy o zabezpečení podujatia SPF č. 12/2023, občerstvenie čiastočne - konečný dodávateľ: Lidl;</t>
  </si>
  <si>
    <t>Finančný príspevok za usporiadanie, organizáciu  a prípravu podujatia SPF,refundácia nákladov na vynaložené výdavky  na základe zmluvy o zabezpečení podujatia SPF č. 12/2023, občerstvenie - konečný dodávateľ: Lidl;</t>
  </si>
  <si>
    <t>Finančný príspevok za usporiadanie, organizáciu  a prípravu podujatia SPF,refundácia nákladov na vynaložené výdavky  na základe zmluvy o zabezpečení podujatia SPF č. 12/2023občerstveniel - konečný dodávateľ: HM Naglreiter s.r.o.</t>
  </si>
  <si>
    <t>2320š0690</t>
  </si>
  <si>
    <t>23200690</t>
  </si>
  <si>
    <t>činnosť člena rozhodcovského zboru počas podujatia Jarné MBAO BAJS Bratislava 14.5.2023</t>
  </si>
  <si>
    <t>Pokorná Nikol</t>
  </si>
  <si>
    <t>2320š0691</t>
  </si>
  <si>
    <t>23200691</t>
  </si>
  <si>
    <t>Hlobil Richard</t>
  </si>
  <si>
    <t>2320š0692</t>
  </si>
  <si>
    <t>23200692</t>
  </si>
  <si>
    <t>Varga Juraj</t>
  </si>
  <si>
    <t>2320š0693</t>
  </si>
  <si>
    <t>23200693</t>
  </si>
  <si>
    <t>Pivková Lenka</t>
  </si>
  <si>
    <t>2320š0694</t>
  </si>
  <si>
    <t>23200694</t>
  </si>
  <si>
    <t>Palkovič Jakub</t>
  </si>
  <si>
    <t>2320š0695</t>
  </si>
  <si>
    <t>23200695</t>
  </si>
  <si>
    <t>Fuggerová Sára</t>
  </si>
  <si>
    <t>2320š0696</t>
  </si>
  <si>
    <t>23200696</t>
  </si>
  <si>
    <t>2320š0697</t>
  </si>
  <si>
    <t>23200697</t>
  </si>
  <si>
    <t>Marková Iveta</t>
  </si>
  <si>
    <t>2320š0698</t>
  </si>
  <si>
    <t>23200698</t>
  </si>
  <si>
    <t>Tanka Štefan</t>
  </si>
  <si>
    <t>2320š0699</t>
  </si>
  <si>
    <t>23200699</t>
  </si>
  <si>
    <t>2320š0700</t>
  </si>
  <si>
    <t>23200700</t>
  </si>
  <si>
    <t>Štefanková Sofia</t>
  </si>
  <si>
    <t>2320š0701</t>
  </si>
  <si>
    <t>23200701</t>
  </si>
  <si>
    <t>Vadovičová Nina</t>
  </si>
  <si>
    <t>2320š0702</t>
  </si>
  <si>
    <t>23200702</t>
  </si>
  <si>
    <t>Böhman Patrik</t>
  </si>
  <si>
    <t>2320š0703</t>
  </si>
  <si>
    <t>23200703</t>
  </si>
  <si>
    <t>2320š0704</t>
  </si>
  <si>
    <t>23200704</t>
  </si>
  <si>
    <t>Romančík Martin</t>
  </si>
  <si>
    <t>2320š0705</t>
  </si>
  <si>
    <t>Vilem Dominik</t>
  </si>
  <si>
    <t>2320š0706</t>
  </si>
  <si>
    <t>Hoffmannová Silvia</t>
  </si>
  <si>
    <t>2320š0707</t>
  </si>
  <si>
    <t>Podmanická Nina</t>
  </si>
  <si>
    <t>2320š0708</t>
  </si>
  <si>
    <t>Brečková Lucia</t>
  </si>
  <si>
    <t>2320š0709</t>
  </si>
  <si>
    <t>Belavá Tamara</t>
  </si>
  <si>
    <t>2320š0710</t>
  </si>
  <si>
    <t>23200710</t>
  </si>
  <si>
    <t>2320š0711</t>
  </si>
  <si>
    <t>23200711</t>
  </si>
  <si>
    <t>Gavran Lea</t>
  </si>
  <si>
    <t>2320š0712</t>
  </si>
  <si>
    <t>23200712</t>
  </si>
  <si>
    <t>Nagyová Nina</t>
  </si>
  <si>
    <t>2320š0713</t>
  </si>
  <si>
    <t>23200713</t>
  </si>
  <si>
    <t>Vilem Kristína</t>
  </si>
  <si>
    <t>2320š0714</t>
  </si>
  <si>
    <t>23200714</t>
  </si>
  <si>
    <t>Stanko Samuel</t>
  </si>
  <si>
    <t>2320š0715</t>
  </si>
  <si>
    <t>23200715</t>
  </si>
  <si>
    <t>Galbavá Aneta</t>
  </si>
  <si>
    <t>2320š0716</t>
  </si>
  <si>
    <t>23200716</t>
  </si>
  <si>
    <t>2320š0717</t>
  </si>
  <si>
    <t>23200717</t>
  </si>
  <si>
    <t>2320š0718</t>
  </si>
  <si>
    <t>23200718</t>
  </si>
  <si>
    <t>2320š0719</t>
  </si>
  <si>
    <t>23200719</t>
  </si>
  <si>
    <t>2320š0720</t>
  </si>
  <si>
    <t>23200720</t>
  </si>
  <si>
    <t>2320š0721</t>
  </si>
  <si>
    <t>23200721</t>
  </si>
  <si>
    <t>Hrycková Jana</t>
  </si>
  <si>
    <t>2320š0722</t>
  </si>
  <si>
    <t>23200722</t>
  </si>
  <si>
    <t>Pokorná Andrea</t>
  </si>
  <si>
    <t>2320š0723</t>
  </si>
  <si>
    <t>23200723</t>
  </si>
  <si>
    <t>Organizácia podujatia
názov podujatia: Jarné M-BAO BAJS 1.kolo                      Miesto konania: Bratislava Slovensko                                               termín podujatia: 13.05.2023                            
počet aktívnych účastníkov:307 športovcov a  34 členov rozhodcovského zboru
počet odpracovaných hodín spolu 312</t>
  </si>
  <si>
    <t>23FA40274</t>
  </si>
  <si>
    <t>2310606</t>
  </si>
  <si>
    <t>prenájom bazéna počas podujatia 13.5.2023 v BA</t>
  </si>
  <si>
    <t>2320š0656</t>
  </si>
  <si>
    <t>23200656</t>
  </si>
  <si>
    <t>činnosť člena rozhodcovského zboru počas podujatia Jarné MBAO BAJS Bratislava 13.5.2023</t>
  </si>
  <si>
    <t>2320š0657</t>
  </si>
  <si>
    <t>23200657</t>
  </si>
  <si>
    <t>2320š0658</t>
  </si>
  <si>
    <t>23200658</t>
  </si>
  <si>
    <t>2320š0659</t>
  </si>
  <si>
    <t>23200659</t>
  </si>
  <si>
    <t>2320š0660</t>
  </si>
  <si>
    <t>23200660</t>
  </si>
  <si>
    <t>2320š0661</t>
  </si>
  <si>
    <t>23200661</t>
  </si>
  <si>
    <t>2320š0662</t>
  </si>
  <si>
    <t>23200662</t>
  </si>
  <si>
    <t>2320š0663</t>
  </si>
  <si>
    <t>23200663</t>
  </si>
  <si>
    <t>2320š0664</t>
  </si>
  <si>
    <t>23200664</t>
  </si>
  <si>
    <t>2320š0665</t>
  </si>
  <si>
    <t>23200665</t>
  </si>
  <si>
    <t>2320š0666</t>
  </si>
  <si>
    <t>23200666</t>
  </si>
  <si>
    <t>2320š0667</t>
  </si>
  <si>
    <t>23200667</t>
  </si>
  <si>
    <t>2320š0668</t>
  </si>
  <si>
    <t>23200668</t>
  </si>
  <si>
    <t>2320š0669</t>
  </si>
  <si>
    <t>23200669</t>
  </si>
  <si>
    <t>2320š0670</t>
  </si>
  <si>
    <t>23200670</t>
  </si>
  <si>
    <t>2320š0671</t>
  </si>
  <si>
    <t>23200671</t>
  </si>
  <si>
    <t>2320š0672</t>
  </si>
  <si>
    <t>23200672</t>
  </si>
  <si>
    <t>2320š0673</t>
  </si>
  <si>
    <t>23200673</t>
  </si>
  <si>
    <t>2320š0674</t>
  </si>
  <si>
    <t>23200674</t>
  </si>
  <si>
    <t>2320š0675</t>
  </si>
  <si>
    <t>23200675</t>
  </si>
  <si>
    <t>2320š0676</t>
  </si>
  <si>
    <t>23200676</t>
  </si>
  <si>
    <t>2320š0677</t>
  </si>
  <si>
    <t>23200677</t>
  </si>
  <si>
    <t>2320š0678</t>
  </si>
  <si>
    <t>23200678</t>
  </si>
  <si>
    <t>2320š0679</t>
  </si>
  <si>
    <t>23200679</t>
  </si>
  <si>
    <t>2320š0680</t>
  </si>
  <si>
    <t>23200680</t>
  </si>
  <si>
    <t>2320š0681</t>
  </si>
  <si>
    <t>23200681</t>
  </si>
  <si>
    <t>2320š0682</t>
  </si>
  <si>
    <t>23200682</t>
  </si>
  <si>
    <t>2320š0683</t>
  </si>
  <si>
    <t>23200683</t>
  </si>
  <si>
    <t>2320š0684</t>
  </si>
  <si>
    <t>23200684</t>
  </si>
  <si>
    <t>2320š0685</t>
  </si>
  <si>
    <t>23200685</t>
  </si>
  <si>
    <t>2320š0686</t>
  </si>
  <si>
    <t>23200686</t>
  </si>
  <si>
    <t>2320š0687</t>
  </si>
  <si>
    <t>23200687</t>
  </si>
  <si>
    <t>2320š0688</t>
  </si>
  <si>
    <t>23200688</t>
  </si>
  <si>
    <t>2320š0689</t>
  </si>
  <si>
    <t>23200689</t>
  </si>
  <si>
    <t>23FA40311</t>
  </si>
  <si>
    <t>zdravotná služba počas podujatia 13.5.2023</t>
  </si>
  <si>
    <t>23FA40326</t>
  </si>
  <si>
    <t>002/2023</t>
  </si>
  <si>
    <t>Finančný príspevok za usporiadanie, organizáciu  a prípravu podujatia SPF na základe zmluvy o zabezpečení podujatia SPF č. 11/2023</t>
  </si>
  <si>
    <t>53280458</t>
  </si>
  <si>
    <t>Sport club DS</t>
  </si>
  <si>
    <t>Finančný príspevok za usporiadanie, organizáciu  a prípravu podujatia SPF,refundácia nákladov na vynaložené výdavky  na základe zmluvy o zabezpečení podujatia SPF č. 11/2023, občerstvenie čiastočne - konečný dodávateľ: Metro;</t>
  </si>
  <si>
    <t>Finančný príspevok za usporiadanie, organizáciu  a prípravu podujatia SPF,refundácia nákladov na vynaložené výdavky  na základe zmluvy o zabezpečení podujatia SPF č. 11/2023, technický materiál-písacie potreby - konečný dodávateľ: TEDI Betriebs s.r.o.;</t>
  </si>
  <si>
    <t>Finančný príspevok za usporiadanie, organizáciu  a prípravu podujatia SPF,refundácia nákladov na vynaložené výdavky  na základe zmluvy o zabezpečení podujatia SPF č. 11/2023, občerstvenie - konečný dodávateľ: Kaufland;</t>
  </si>
  <si>
    <t>Organizácia podujatia
názov podujatia Jarné M-SSO-BAJS 2.kolo            Miesto konania: Žilina Slovensko                                               termín podujatia: 13.05.2023                             
počet aktívnych účastníkov: 322 športovcov a  32 členov rozhodcovského zboru                                            počet odpracovaných hodín spolu: 276</t>
  </si>
  <si>
    <t>23FA40293</t>
  </si>
  <si>
    <t>20230033</t>
  </si>
  <si>
    <t>Finančný príspevok SPF,refundácia nákladov na vynaložené výdavky  na základe zmluvy o zabezpečení podujatia SPF č. 10/2023, občerstvenie  čiastočne - konečný dodávateľ: Metro;</t>
  </si>
  <si>
    <t>31940803</t>
  </si>
  <si>
    <t>Klub plaveckých športov Nereus Žilina, o.z.</t>
  </si>
  <si>
    <t>Finančný príspevok SPF,refundácia nákladov na vynaložené výdavky  na základe zmluvy o zabezpečení podujatia SPF č. 10/2023, občerstvenie čiastočne - konečný dodávateľ: Metro;</t>
  </si>
  <si>
    <t>Finančný príspevok SPF,refundácia nákladov na vynaložené výdavky  na základe zmluvy o zabezpečení podujatia SPF č. 10/2023, občerstvenie - konečný dodávateľ: Lidl;</t>
  </si>
  <si>
    <t>Finančný príspevok SPF,refundácia nákladov na vynaložené výdavky  na základe zmluvy o zabezpečení podujatia SPF č. 10/2023, občerstvenie čiastočne - konečný dodávateľ: Vladimíra Niníková;</t>
  </si>
  <si>
    <t>23FA40298</t>
  </si>
  <si>
    <t>20230032</t>
  </si>
  <si>
    <t>Finančný príspevok za usporiadanie, organizáciu  a prípravu podujatia SPF na základe zmluvy o zabezpečení podujatia SPF č. 10/2023</t>
  </si>
  <si>
    <t>23FA40314</t>
  </si>
  <si>
    <t>10223116</t>
  </si>
  <si>
    <t>prenájom bazéna počas podujatia 13.5.2023 v Žiline</t>
  </si>
  <si>
    <t>2320š0743</t>
  </si>
  <si>
    <t>23200743</t>
  </si>
  <si>
    <t>činnosť člena rozhodcovského zboru počas podujatia Jarné MSSO BAJS Žilina 13.5.2023</t>
  </si>
  <si>
    <t>Michlík Richard</t>
  </si>
  <si>
    <t>2320š0744</t>
  </si>
  <si>
    <t>23200744</t>
  </si>
  <si>
    <t>2320š0745</t>
  </si>
  <si>
    <t>23200745</t>
  </si>
  <si>
    <t>Horvátová Monika</t>
  </si>
  <si>
    <t>2320š0746</t>
  </si>
  <si>
    <t>23220746</t>
  </si>
  <si>
    <t>2320š0747</t>
  </si>
  <si>
    <t>23200747</t>
  </si>
  <si>
    <t>2320š0748</t>
  </si>
  <si>
    <t>23200748</t>
  </si>
  <si>
    <t>2320š0749</t>
  </si>
  <si>
    <t>23200749</t>
  </si>
  <si>
    <t>2320š0750</t>
  </si>
  <si>
    <t>23200750</t>
  </si>
  <si>
    <t>2320š0751</t>
  </si>
  <si>
    <t>23200751</t>
  </si>
  <si>
    <t>Timková Kristína</t>
  </si>
  <si>
    <t>2320š0752</t>
  </si>
  <si>
    <t>23200752</t>
  </si>
  <si>
    <t>2320š0753</t>
  </si>
  <si>
    <t>23200753</t>
  </si>
  <si>
    <t>2320š0754</t>
  </si>
  <si>
    <t>23200754</t>
  </si>
  <si>
    <t>2320š0755</t>
  </si>
  <si>
    <t>23200755</t>
  </si>
  <si>
    <t>2320š0756</t>
  </si>
  <si>
    <t>23200756</t>
  </si>
  <si>
    <t>2320š0757</t>
  </si>
  <si>
    <t>23200757</t>
  </si>
  <si>
    <t>2320š0758</t>
  </si>
  <si>
    <t>23200758</t>
  </si>
  <si>
    <t>2320š0759</t>
  </si>
  <si>
    <t>23200759</t>
  </si>
  <si>
    <t>2320š0760</t>
  </si>
  <si>
    <t>23200760</t>
  </si>
  <si>
    <t>2320š0761</t>
  </si>
  <si>
    <t>23200761</t>
  </si>
  <si>
    <t>2320š0762</t>
  </si>
  <si>
    <t>23200762</t>
  </si>
  <si>
    <t>2320š0763</t>
  </si>
  <si>
    <t>23200763</t>
  </si>
  <si>
    <t>Niklová Jana</t>
  </si>
  <si>
    <t>2320š0764</t>
  </si>
  <si>
    <t>23200764</t>
  </si>
  <si>
    <t>2320š0765</t>
  </si>
  <si>
    <t>23200765</t>
  </si>
  <si>
    <t>2320š0766</t>
  </si>
  <si>
    <t>23200766</t>
  </si>
  <si>
    <t>2320š0767</t>
  </si>
  <si>
    <t>23200767</t>
  </si>
  <si>
    <t>Salcer Rudolf</t>
  </si>
  <si>
    <t>2320š0768</t>
  </si>
  <si>
    <t>23200768</t>
  </si>
  <si>
    <t>2320š0769</t>
  </si>
  <si>
    <t>23200769</t>
  </si>
  <si>
    <t>2320š0770</t>
  </si>
  <si>
    <t>23200770</t>
  </si>
  <si>
    <t>Polláková Veronika</t>
  </si>
  <si>
    <t>2320š0771</t>
  </si>
  <si>
    <t>23200771</t>
  </si>
  <si>
    <t>2320š0772</t>
  </si>
  <si>
    <t>23200772</t>
  </si>
  <si>
    <t>Marcinová Emília</t>
  </si>
  <si>
    <t>2320š0773</t>
  </si>
  <si>
    <t>23200773</t>
  </si>
  <si>
    <t>Mikulová Katarína ml</t>
  </si>
  <si>
    <t>2320š0518</t>
  </si>
  <si>
    <t>23200518</t>
  </si>
  <si>
    <t>činnosť člena rozhodcovského zboru počas podujatia NL žiačky Topoľčany 15.-16.4.2023</t>
  </si>
  <si>
    <t>2320š0519</t>
  </si>
  <si>
    <t>23200519</t>
  </si>
  <si>
    <t>2320š0520</t>
  </si>
  <si>
    <t>23200520</t>
  </si>
  <si>
    <t>2320š0521</t>
  </si>
  <si>
    <t>23200521</t>
  </si>
  <si>
    <t>2320š0728</t>
  </si>
  <si>
    <t>ubytovanie športového odborníka-rozhodca počas podujatia 15-16.4.2023 v Topoľčanoch</t>
  </si>
  <si>
    <t>51792966</t>
  </si>
  <si>
    <t>EWAN spol. s r.o.</t>
  </si>
  <si>
    <t>Organizácia podujatia
názov podujatia: NL kadeti                        Miesto konania: Šamorín Slovensko                                               termín podujatia: 12.05.-14.05. 2023                            
počet aktívnych účastníkov: 70 športovcov a  5 členov rozhodcovského zboru
počet odpracovaných hodín spolu 65</t>
  </si>
  <si>
    <t>23FA40296</t>
  </si>
  <si>
    <t>2023082</t>
  </si>
  <si>
    <t>ubytovanie 3 športových odborníkov-rozhodcovia počas podujatia 12-14.5.2023 v Šamoríne</t>
  </si>
  <si>
    <t>00686476</t>
  </si>
  <si>
    <t xml:space="preserve">Súkromná stredná odborná škola spotrebných družstiev Jednota  Magán Szakközépiskolája </t>
  </si>
  <si>
    <t>2320š0942</t>
  </si>
  <si>
    <t>23200942</t>
  </si>
  <si>
    <t>činnosť člena rozhodcovského zboru počas podujatia NL kadeti Šamorín 12.-14.5.2023</t>
  </si>
  <si>
    <t>2320š0943</t>
  </si>
  <si>
    <t>23200943</t>
  </si>
  <si>
    <t>2320š0944</t>
  </si>
  <si>
    <t>2320944</t>
  </si>
  <si>
    <t>2320š0945</t>
  </si>
  <si>
    <t>23200945</t>
  </si>
  <si>
    <t>2320š0946</t>
  </si>
  <si>
    <t>23200946</t>
  </si>
  <si>
    <t>Organizácia podujatia
názov podujatia: NL ml.žiaci 3.kolo               Miesto konania: Prešov Slovensko                                               termín podujatia: 12.05.-13.05. 2023                            
počet aktívnych účastníkov: 52 športovcov a  3 členovia rozhodcovského zboru
počet odpracovaných hodín spolu 30</t>
  </si>
  <si>
    <t>2320š0726</t>
  </si>
  <si>
    <t>0000013468</t>
  </si>
  <si>
    <t xml:space="preserve">ubytovanie športového odborníka-rozhodca počas podujatia 13-14.5.2023 Prešov </t>
  </si>
  <si>
    <t>2320š0818</t>
  </si>
  <si>
    <t>23200818</t>
  </si>
  <si>
    <t>činnosť člena rozhodcovského zboru počas podujatia NL ml.žiaci Prešov 12.-13.5.2023</t>
  </si>
  <si>
    <t>2320š0819</t>
  </si>
  <si>
    <t>23200819</t>
  </si>
  <si>
    <t>2320š0820</t>
  </si>
  <si>
    <t>23200820</t>
  </si>
  <si>
    <t>2320š0725</t>
  </si>
  <si>
    <t>196</t>
  </si>
  <si>
    <t>ubytovanie športového odborníka-rozhodca počas podujatia 5-7.5.2023</t>
  </si>
  <si>
    <t>43836062</t>
  </si>
  <si>
    <t>Dagmara Repová-Motel DOLINA</t>
  </si>
  <si>
    <t>2320š0727</t>
  </si>
  <si>
    <t>240</t>
  </si>
  <si>
    <t>ubytovanie športového odborníka-rozhodca počas podujatia 5-7.5.2023 v Novákoch</t>
  </si>
  <si>
    <t>2320š0729</t>
  </si>
  <si>
    <t>241</t>
  </si>
  <si>
    <t>ubytovanie 2 športových odborníkov-rozhodcovia počas podujatia 5-7.5.2023 v Novákoch</t>
  </si>
  <si>
    <t>2320š0545</t>
  </si>
  <si>
    <t>23200545</t>
  </si>
  <si>
    <t>činnosť člena rozhodcovského zboru počas podujatia I.liga ženy Piešťany 29.-30.4.2023</t>
  </si>
  <si>
    <t>2320š0546</t>
  </si>
  <si>
    <t>23200546</t>
  </si>
  <si>
    <t>2320š0547</t>
  </si>
  <si>
    <t>23200547</t>
  </si>
  <si>
    <t>2320š0548</t>
  </si>
  <si>
    <t>23200548</t>
  </si>
  <si>
    <t>2320š0549</t>
  </si>
  <si>
    <t>23200549</t>
  </si>
  <si>
    <t>Organizácia podujatia
názov podujatia: NL st.žiaci                        Miesto konania: Košice Slovensko                                               termín podujatia:  06.05.-07.05. 2023                            
počet aktívnych účastníkov: 44 športovcov a  4 členovia rozhodcovského zboru
počet odpracovaných hodín spolu 30</t>
  </si>
  <si>
    <t>23FA40283</t>
  </si>
  <si>
    <t>230112</t>
  </si>
  <si>
    <t>pobytové náklady pre 3 osoby počas podujatia v Košiciach</t>
  </si>
  <si>
    <t>2320š0878</t>
  </si>
  <si>
    <t>23200878</t>
  </si>
  <si>
    <t>činnosť člena rozhodcovského zboru počas podujatia NL st.žiaci Košice 6.-7.5.2023</t>
  </si>
  <si>
    <t>2320š0879</t>
  </si>
  <si>
    <t>23200879</t>
  </si>
  <si>
    <t>2320š0880</t>
  </si>
  <si>
    <t>23200880</t>
  </si>
  <si>
    <t>2320š0881</t>
  </si>
  <si>
    <t>23200881</t>
  </si>
  <si>
    <t xml:space="preserve">Organizácia podujatia
názov podujatia: NL juniori                        Miesto konania: Piešťany Slovensko                                               termín podujatia: 06.05.-07.05. 2023                            
počet aktívnych účastníkov: 45 športovcov a   3 členovia rozhodcovského zboru
počet odpracovaných hodín spolu 30 </t>
  </si>
  <si>
    <t>23FA40282</t>
  </si>
  <si>
    <t>FA 2350504</t>
  </si>
  <si>
    <t>pobytové náklady pre 2 osoby počas podujatia v Piešťanoch</t>
  </si>
  <si>
    <t>36525561</t>
  </si>
  <si>
    <t>AMO-PLUS, s.r.o.</t>
  </si>
  <si>
    <t>2320š1178</t>
  </si>
  <si>
    <t>23201178</t>
  </si>
  <si>
    <t>Činnosť člena rozhodcovského zboru počas podujatia NL juniori Piešťany 6.-7.5.2023</t>
  </si>
  <si>
    <t>2320š1179</t>
  </si>
  <si>
    <t>23201179</t>
  </si>
  <si>
    <t>2320š1180</t>
  </si>
  <si>
    <t>23201180</t>
  </si>
  <si>
    <t xml:space="preserve">Organizácia podujatia
názov podujatia: NL SR juniori                        Miesto konania: Košice Slovensko                                               termín podujatia: 06.05.-07.05. 2023                            
počet aktívnych účastníkov:49 športovcov a   4 členovia rozhodcovského zboru
počet odpracovaných hodín spolu 30 </t>
  </si>
  <si>
    <t>2320š0882</t>
  </si>
  <si>
    <t>23200882</t>
  </si>
  <si>
    <t>činnosť člena rozhodcovského zboru počas podujatia NL SR juniori Košice 6.-7.5.2023</t>
  </si>
  <si>
    <t>2320š0883</t>
  </si>
  <si>
    <t>23200883</t>
  </si>
  <si>
    <t>2320š0884</t>
  </si>
  <si>
    <t>23200884</t>
  </si>
  <si>
    <t>2320š0885</t>
  </si>
  <si>
    <t>23200885</t>
  </si>
  <si>
    <t>23FA40281</t>
  </si>
  <si>
    <t>202302001</t>
  </si>
  <si>
    <t xml:space="preserve">pobytové náklady pre12 osobu počas podujatia </t>
  </si>
  <si>
    <t>46719253</t>
  </si>
  <si>
    <t>BOW GARDEN s.r.o.</t>
  </si>
  <si>
    <t>Organizácia podujatia
názov podujatia: NL kadeti                        Miesto konania: Komárno Slovensko                                               termín podujatia:11.02.-12.02. 2023                            
počet aktívnych účastníkov: 52 športovcov a   3 členovia rozhodcovského zboru
počet odpracovaných hodín spolu  30</t>
  </si>
  <si>
    <t xml:space="preserve">pobytové náklady pre 1 osobu počas podujatia </t>
  </si>
  <si>
    <t>2320š0502</t>
  </si>
  <si>
    <t>23200502</t>
  </si>
  <si>
    <t>činnosť člena rozhodcovského zboru počas podujatia Extraliga muži a NL SR juniorky Košice 1.-2.4.2023</t>
  </si>
  <si>
    <t>2320š0503</t>
  </si>
  <si>
    <t>23200503</t>
  </si>
  <si>
    <t>2320š0504</t>
  </si>
  <si>
    <t>23200504</t>
  </si>
  <si>
    <t>2320š0505</t>
  </si>
  <si>
    <t>23200505</t>
  </si>
  <si>
    <t>2320š0506</t>
  </si>
  <si>
    <t>23200506</t>
  </si>
  <si>
    <t>2320š0507</t>
  </si>
  <si>
    <t>23200507</t>
  </si>
  <si>
    <t>2320š0508</t>
  </si>
  <si>
    <t>23200508</t>
  </si>
  <si>
    <t>23FA40184</t>
  </si>
  <si>
    <t>230083</t>
  </si>
  <si>
    <t>pobytové náklady pre 2 osoby-rozhodcovia počas podujatia Extraliga muži 1-2.4.2023 Košice</t>
  </si>
  <si>
    <t>2320š0537</t>
  </si>
  <si>
    <t>23200537</t>
  </si>
  <si>
    <t>činnosť člena rozhodcovského zboru počas podujatia Extraliga muži Nováky 22.4.2023</t>
  </si>
  <si>
    <t>2320š0538</t>
  </si>
  <si>
    <t>23200538</t>
  </si>
  <si>
    <t>2320š0539</t>
  </si>
  <si>
    <t>23200539</t>
  </si>
  <si>
    <t>2320š0531</t>
  </si>
  <si>
    <t>23200531</t>
  </si>
  <si>
    <t>činnosť člena rozhodcovského zboru počas podujatia Extraliga muži Bratislava 21.4.2023</t>
  </si>
  <si>
    <t>2320š0532</t>
  </si>
  <si>
    <t>23200532</t>
  </si>
  <si>
    <t>2320š0533</t>
  </si>
  <si>
    <t>23200533</t>
  </si>
  <si>
    <t>Organizácia podujatia
názov podujatia: NL st.žiaci                        Miesto konania: Šamorín Slovensko                                               termín podujatia:15.04.-16.04. 2023                            
počet aktívnych účastníkov: 48 športovcov a  3 členovia rozhodcovského zboru
počet odpracovaných hodín spolu 30</t>
  </si>
  <si>
    <t>2320š0525</t>
  </si>
  <si>
    <t>23200525</t>
  </si>
  <si>
    <t>činnosť člena rozhodcovského zboru počas podujatia NL st.žiaci Šamorín 15.-16.4.2023</t>
  </si>
  <si>
    <t>2320š0526</t>
  </si>
  <si>
    <t>23200526</t>
  </si>
  <si>
    <t>2320š0527</t>
  </si>
  <si>
    <t>23200527</t>
  </si>
  <si>
    <t>2320š0730</t>
  </si>
  <si>
    <t>ZU 0000235710</t>
  </si>
  <si>
    <t xml:space="preserve">ubytovanie športového odborníka-rozhodca počas podujatia 19-21.5.2023 Bratislava </t>
  </si>
  <si>
    <t>Organizácia podujatia
názov podujatia  Extraliga muži                 Miesto konania: Bratislava Slovensko                                               termín podujatia: 15.04..2023                             
počet aktívnych účastníkov: 24  športovcov a  3  členovia rozhodcovského zboru  počet odpracovaných hodín spolu: 7,5</t>
  </si>
  <si>
    <t>2320š0522</t>
  </si>
  <si>
    <t>23200522</t>
  </si>
  <si>
    <t>činnosť člena rozhodcovského zboru počas podujatia Extraliga muži Bratislava 15.4.2023</t>
  </si>
  <si>
    <t>2320š0523</t>
  </si>
  <si>
    <t>23200523</t>
  </si>
  <si>
    <t>2320š0524</t>
  </si>
  <si>
    <t>23200524</t>
  </si>
  <si>
    <t>2320š0513</t>
  </si>
  <si>
    <t>23200513</t>
  </si>
  <si>
    <t>činnosť člena rozhodcovského zboru počas podujatia NL ml.žiaci Topoľčany 1.-2.4.2023</t>
  </si>
  <si>
    <t>2320š0514</t>
  </si>
  <si>
    <t>23200514</t>
  </si>
  <si>
    <t>2320š0515</t>
  </si>
  <si>
    <t>23200515</t>
  </si>
  <si>
    <t>23FA40280</t>
  </si>
  <si>
    <t>20230442</t>
  </si>
  <si>
    <t>pobytové náklady pre 2 osoby počas podujatia v Topoľčanoch</t>
  </si>
  <si>
    <t>23FA40262</t>
  </si>
  <si>
    <t>24230343</t>
  </si>
  <si>
    <t>ubytovanie pre 3 osoby- rozhodcovia počas podujatia 28-30.4.23 v Bratislave</t>
  </si>
  <si>
    <t>2320š0937</t>
  </si>
  <si>
    <t>23200937</t>
  </si>
  <si>
    <t>činnosť člena rozhodcovského zboru počas podujatia NL ml.žiaci Bratislava 28.-30.4.2023</t>
  </si>
  <si>
    <t>2320š0938</t>
  </si>
  <si>
    <t>23200938</t>
  </si>
  <si>
    <t>2320š0939</t>
  </si>
  <si>
    <t>23200939</t>
  </si>
  <si>
    <t>2320š0940</t>
  </si>
  <si>
    <t>23200940</t>
  </si>
  <si>
    <t>2320š0941</t>
  </si>
  <si>
    <t>23200941</t>
  </si>
  <si>
    <t>Organizácia podujatia
názov podujatia Extraliga muži                 Miesto konania: Košice Slovensko                                               termín podujatia: 19.04..2023                             
počet aktívnych účastníkov: 25  športovcov a  3  členovia rozhodcovského zboru          počet odpracovaných hodín spolu: 7,5</t>
  </si>
  <si>
    <t>2320š0528</t>
  </si>
  <si>
    <t>23200528</t>
  </si>
  <si>
    <t>činnosť člena rozhodcovského zboru počas podujatia Extraliga muži Košice 19.4.2023</t>
  </si>
  <si>
    <t>2320š0529</t>
  </si>
  <si>
    <t>23200529</t>
  </si>
  <si>
    <t>2320š0530</t>
  </si>
  <si>
    <t>23200530</t>
  </si>
  <si>
    <t>Organizácia podujatia
názov podujatia: NL kadeti                        Miesto konania: Topoľčany Slovensko                                               termín podujatia:  28.04.-30.04. 2023                            
počet aktívnych účastníkov: 72 športovcov a  5 členov rozhodcovského zboru
počet odpracovaných hodín spolu  72,5</t>
  </si>
  <si>
    <t>23FA40256</t>
  </si>
  <si>
    <t>23001</t>
  </si>
  <si>
    <t>pobytové náklady pre 2 osoby-rozhodcovia VP počas podujatia 28-30.4.2013 v Topoľčanoch</t>
  </si>
  <si>
    <t>53308069</t>
  </si>
  <si>
    <t>BATAVYA ALFA, s. r. o.</t>
  </si>
  <si>
    <t>2320š0550</t>
  </si>
  <si>
    <t>23200550</t>
  </si>
  <si>
    <t>činnosť člena rozhodcovského zboru počas podujatia NL kadeti Topoľčany 28.-30.4.2023</t>
  </si>
  <si>
    <t>2320š0551</t>
  </si>
  <si>
    <t>23200551</t>
  </si>
  <si>
    <t>2320š0552</t>
  </si>
  <si>
    <t>23200552</t>
  </si>
  <si>
    <t>2320š0553</t>
  </si>
  <si>
    <t>23200553</t>
  </si>
  <si>
    <t>2320š0554</t>
  </si>
  <si>
    <t>23200554</t>
  </si>
  <si>
    <t>Organizácia podujatia
názov podujatia: Veľká cena Slovenska                Miesto konania: Šamorín Slovensko                                               termín podujatia:  26.05.-28.05. 2023                            
počet aktívnych účastníkov: 365 športovcov a  47 členov rozhodcovského zboru,
počet odpracovaných hodín spolu 1380</t>
  </si>
  <si>
    <t>23š028</t>
  </si>
  <si>
    <t>902023194</t>
  </si>
  <si>
    <t>23FA40342</t>
  </si>
  <si>
    <t>5020232896</t>
  </si>
  <si>
    <t>vyúčtovanie zálohy e.č. 23š028 na pobytové náklady +strava+prenájom miestnosti a plaveckých dráh 25-28.5.2023 VC Slovenska /spolu 28 126,-eur/</t>
  </si>
  <si>
    <t>23FA40331</t>
  </si>
  <si>
    <t>5020232897</t>
  </si>
  <si>
    <t xml:space="preserve">pobytové náklady pre 52 osôb- športovci počas podujatia VC 26-28.5.2023 </t>
  </si>
  <si>
    <t>23FA40329</t>
  </si>
  <si>
    <t>zabezpečenie a realizácia výroby video signálu pre LED obrazovky a LiveSteam vysielanie z podujatia 26-28.5.2023</t>
  </si>
  <si>
    <t>37735551</t>
  </si>
  <si>
    <t>Ing. Radovan Sušila - ABCreative</t>
  </si>
  <si>
    <t>23FA40330</t>
  </si>
  <si>
    <t>21230794</t>
  </si>
  <si>
    <t>zástava Filipín o rozmere 150x100 cm na podujatie VC 26-28.5.2023</t>
  </si>
  <si>
    <t>17315786</t>
  </si>
  <si>
    <t>2U spol.s.r.o.</t>
  </si>
  <si>
    <t>2320š0808</t>
  </si>
  <si>
    <t>23200808</t>
  </si>
  <si>
    <t>cestovné náhrady športového odborníka -odvoz časomiery na a z podujatie VC 26-28.5.2023 v Šamoríne</t>
  </si>
  <si>
    <t>Štrba Peter</t>
  </si>
  <si>
    <t>23FA40578</t>
  </si>
  <si>
    <t>20230053</t>
  </si>
  <si>
    <t>Fotografické práce počas podujatia VCS v Šamoríne</t>
  </si>
  <si>
    <t>47454539</t>
  </si>
  <si>
    <t>TUSsolutions s.r.o.</t>
  </si>
  <si>
    <t>23FA40340</t>
  </si>
  <si>
    <t>zdravotná služba počas podujatia 26.-28.5.2023</t>
  </si>
  <si>
    <t>2320š0828</t>
  </si>
  <si>
    <t>23200828</t>
  </si>
  <si>
    <t>činnosť člena rozhodcovského zboru počas podujatia VC Slovenska Šamorín 26.-28.5.2023</t>
  </si>
  <si>
    <t>2320š0829</t>
  </si>
  <si>
    <t>23200829</t>
  </si>
  <si>
    <t>2320š0830</t>
  </si>
  <si>
    <t>23200830</t>
  </si>
  <si>
    <t>2320š0831</t>
  </si>
  <si>
    <t>23200831</t>
  </si>
  <si>
    <t>Janigová Zuzana</t>
  </si>
  <si>
    <t>2320š0832</t>
  </si>
  <si>
    <t>23200832</t>
  </si>
  <si>
    <t>2320š0833</t>
  </si>
  <si>
    <t>23200833</t>
  </si>
  <si>
    <t>2320š0834</t>
  </si>
  <si>
    <t>23200834</t>
  </si>
  <si>
    <t>Moravcová Martina Valko</t>
  </si>
  <si>
    <t>2320š0835</t>
  </si>
  <si>
    <t>23200835</t>
  </si>
  <si>
    <t>2320š0836</t>
  </si>
  <si>
    <t>23200836</t>
  </si>
  <si>
    <t>2320š0837</t>
  </si>
  <si>
    <t>23200837</t>
  </si>
  <si>
    <t>Jurkovičová Beáta</t>
  </si>
  <si>
    <t>2320š0838</t>
  </si>
  <si>
    <t>23200838</t>
  </si>
  <si>
    <t>2320š0839</t>
  </si>
  <si>
    <t>23200839</t>
  </si>
  <si>
    <t>2320š0840</t>
  </si>
  <si>
    <t>23200840</t>
  </si>
  <si>
    <t>2320š0841</t>
  </si>
  <si>
    <t>23200841</t>
  </si>
  <si>
    <t>2320š0842</t>
  </si>
  <si>
    <t>23200842</t>
  </si>
  <si>
    <t>2320š0843</t>
  </si>
  <si>
    <t>23200843</t>
  </si>
  <si>
    <t>2320š0844</t>
  </si>
  <si>
    <t>23200844</t>
  </si>
  <si>
    <t>2320š0845</t>
  </si>
  <si>
    <t>23200845</t>
  </si>
  <si>
    <t>2320š0846</t>
  </si>
  <si>
    <t>23200846</t>
  </si>
  <si>
    <t>2320š0847</t>
  </si>
  <si>
    <t>23200847</t>
  </si>
  <si>
    <t>2320š0848</t>
  </si>
  <si>
    <t>23200848</t>
  </si>
  <si>
    <t>2320š0849</t>
  </si>
  <si>
    <t>23200849</t>
  </si>
  <si>
    <t>2320š0850</t>
  </si>
  <si>
    <t>23200850</t>
  </si>
  <si>
    <t>2320š0851</t>
  </si>
  <si>
    <t>23200851</t>
  </si>
  <si>
    <t>2320š0852</t>
  </si>
  <si>
    <t>23200852</t>
  </si>
  <si>
    <t>2320š0853</t>
  </si>
  <si>
    <t>23200853</t>
  </si>
  <si>
    <t>2320š0854</t>
  </si>
  <si>
    <t>23200854</t>
  </si>
  <si>
    <t>2320š0855</t>
  </si>
  <si>
    <t>23200855</t>
  </si>
  <si>
    <t>2320š0856</t>
  </si>
  <si>
    <t>23200856</t>
  </si>
  <si>
    <t>2320š0857</t>
  </si>
  <si>
    <t>23200857</t>
  </si>
  <si>
    <t>2320š0858</t>
  </si>
  <si>
    <t>23200858</t>
  </si>
  <si>
    <t>2320š0859</t>
  </si>
  <si>
    <t>23200859</t>
  </si>
  <si>
    <t>2320š0860</t>
  </si>
  <si>
    <t>23200860</t>
  </si>
  <si>
    <t>2320š0861</t>
  </si>
  <si>
    <t>23200861</t>
  </si>
  <si>
    <t>2320š0862</t>
  </si>
  <si>
    <t>23200862</t>
  </si>
  <si>
    <t>2320š0863</t>
  </si>
  <si>
    <t>23200863</t>
  </si>
  <si>
    <t>Micikášová Dana</t>
  </si>
  <si>
    <t>2320š0864</t>
  </si>
  <si>
    <t>23200864</t>
  </si>
  <si>
    <t>2320š0865</t>
  </si>
  <si>
    <t>23200865</t>
  </si>
  <si>
    <t>2320š0866</t>
  </si>
  <si>
    <t>23200866</t>
  </si>
  <si>
    <t>2320š0867</t>
  </si>
  <si>
    <t>23200867</t>
  </si>
  <si>
    <t>2320š0868</t>
  </si>
  <si>
    <t>23200868</t>
  </si>
  <si>
    <t>2320š0869</t>
  </si>
  <si>
    <t>23200869</t>
  </si>
  <si>
    <t>2320š0870</t>
  </si>
  <si>
    <t>23200870</t>
  </si>
  <si>
    <t>Procházka Karel</t>
  </si>
  <si>
    <t>2320š0871</t>
  </si>
  <si>
    <t>23200871</t>
  </si>
  <si>
    <t>Ivana Lange</t>
  </si>
  <si>
    <t>2320š0872</t>
  </si>
  <si>
    <t>23200872</t>
  </si>
  <si>
    <t>2320š0873</t>
  </si>
  <si>
    <t>23200873</t>
  </si>
  <si>
    <t>2320š0875</t>
  </si>
  <si>
    <t>23200875</t>
  </si>
  <si>
    <t>d - Nagy Richard</t>
  </si>
  <si>
    <t>2320š2013</t>
  </si>
  <si>
    <t>ABT3A33722</t>
  </si>
  <si>
    <t>Radisson Blu Hotel Manchester Airport</t>
  </si>
  <si>
    <t>23FA40507</t>
  </si>
  <si>
    <t>FA20230019</t>
  </si>
  <si>
    <t>biele tričká s potlačou 128 ks na Veľká cena Slovenska 26.-28.5.2023, Šamorín</t>
  </si>
  <si>
    <t>46480391</t>
  </si>
  <si>
    <t>PEGOS, s.r.o.</t>
  </si>
  <si>
    <t>23FA40512</t>
  </si>
  <si>
    <t>FA20230029</t>
  </si>
  <si>
    <t>grafické práce -plagáty,nálepky, akreditačky na Veľká cena Slovenska 26.-28.5.2023, Šamorín</t>
  </si>
  <si>
    <t>2320š0874</t>
  </si>
  <si>
    <t>3830</t>
  </si>
  <si>
    <t>nákup tuškových bateriek do mikrofónu počas podujatia Veľká cena Slovenska  26-28.5.2023 v Šamoríne</t>
  </si>
  <si>
    <t>35790164</t>
  </si>
  <si>
    <t>23FA40348</t>
  </si>
  <si>
    <t>230100011</t>
  </si>
  <si>
    <t>technicko odborné zabezpečenie pretekov 26-28.5.2023Veľká cena Slovenska 2023 na základe uznesenia SPF/2022/R/Z11/U17</t>
  </si>
  <si>
    <t>23FA40412</t>
  </si>
  <si>
    <t>20230180</t>
  </si>
  <si>
    <t>trof. poháre s plastovými štítkami -5 ks - Veľká cena Slovenska 26.-28.5.2023, Šamorín</t>
  </si>
  <si>
    <t>2320š0928</t>
  </si>
  <si>
    <t>76</t>
  </si>
  <si>
    <t>toner do tlačiarne na súťaže</t>
  </si>
  <si>
    <t>2320š0927</t>
  </si>
  <si>
    <t>1/34</t>
  </si>
  <si>
    <t>občerstvenie počas podujatia Krajské kolo v Považskej Bystrici 31.5.2023</t>
  </si>
  <si>
    <t>17906458</t>
  </si>
  <si>
    <t>Eva Hoštáková-POTRAVINY HD</t>
  </si>
  <si>
    <t>2320š0926</t>
  </si>
  <si>
    <t>5335</t>
  </si>
  <si>
    <t>občerstvenie počas podujatia 28.5.2023</t>
  </si>
  <si>
    <t>Hrubé mzdy vyplatené osobám (zamestnancom) vrátane odvodov zamestnávateľa
počet fyzických osôb: 1 TPP
obdobie: 05/2023</t>
  </si>
  <si>
    <t>Hrubé mzdy vyplatené osobám (zamestnancom) vrátane odvodov zamestnávateľa
počet fyzických osôb: 9 TPP+2 dohody
obdobie 05/2023</t>
  </si>
  <si>
    <t>11 osôb</t>
  </si>
  <si>
    <t>Hrubé mzdy vyplatené osobám (zamestnancom) vrátane odvodov zamestnávateľa
počet fyzických osôb: 1 TPP+9 dohôd
obdobie: 05/2023</t>
  </si>
  <si>
    <t>10 osôb</t>
  </si>
  <si>
    <t>Hrubé mzdy vyplatené osobám (zamestnancom) vrátane odvodov zamestnávateľa
počet fyzických osôb: 2 TPP+ 32 dohôd
obdobie: 05/2023</t>
  </si>
  <si>
    <t>34 osôb</t>
  </si>
  <si>
    <t>23FA40352</t>
  </si>
  <si>
    <t>220230501</t>
  </si>
  <si>
    <t>trénerská činnosť SP za 05/2023</t>
  </si>
  <si>
    <t>23FA40378</t>
  </si>
  <si>
    <t>22020025</t>
  </si>
  <si>
    <t>trénerská činnosť SP za 2023/04</t>
  </si>
  <si>
    <t>23FA40379</t>
  </si>
  <si>
    <t>22020026</t>
  </si>
  <si>
    <t>trénerská činnosť SP za 2023/05</t>
  </si>
  <si>
    <t>23FA40370</t>
  </si>
  <si>
    <t>112023</t>
  </si>
  <si>
    <t>Činnosť športového odborníka -asistent trénera juniorskej reprezentácie v zmysle Zmluvy č. 02/2023 za mesiac 05/2023</t>
  </si>
  <si>
    <t>23FA40335</t>
  </si>
  <si>
    <t>vedenie reprezentácie DP spojené s administratívou v zmysle Zmluvy č. 002/2023 za 2023/03</t>
  </si>
  <si>
    <t>23FA40336</t>
  </si>
  <si>
    <t>vedenie reprezentácie DP spojené s administratívou v zmysle Zmluvy č. 002/2023 za 2023/04</t>
  </si>
  <si>
    <t>23FA40337</t>
  </si>
  <si>
    <t>2023013</t>
  </si>
  <si>
    <t>vedenie reprezentácie DP spojené s administratívou v zmysle Zmluvy č. 002/2023 za 2023/05</t>
  </si>
  <si>
    <t>23FA40350</t>
  </si>
  <si>
    <t>administratívne služby na základe Zmluvy o poskytovaní služieb matrike vodného póla za 5/2023</t>
  </si>
  <si>
    <t>23FA40341</t>
  </si>
  <si>
    <t>5020232887</t>
  </si>
  <si>
    <t>športová príprava - prenájom bazéna  počas tréningovej prípravy SP 11., 16., 18., 23., 25., 30.5.2023</t>
  </si>
  <si>
    <t xml:space="preserve">Pracovná cesta
názov podujatia:  VT ženy U15                                            Miesto konania: Piešťany Slovensko                                      termín podujatia: 30.04.-02.05. 2023                             Spôsob prepravy: 
Počet všetkých osôb na pracovnej ceste: 20                                                              z toho:
- športovci: 18
- realizačný tím: 2                                            
</t>
  </si>
  <si>
    <t>23FA40345</t>
  </si>
  <si>
    <t>2323004</t>
  </si>
  <si>
    <t xml:space="preserve">trénerské služby  VP ženy  30.4.-2.5.2023 v Piešťanoch </t>
  </si>
  <si>
    <t>52013103</t>
  </si>
  <si>
    <t>Ing. Zuzana Hýroššová</t>
  </si>
  <si>
    <t>2320š1267</t>
  </si>
  <si>
    <t>23201267</t>
  </si>
  <si>
    <t>cestovné náhrady -preprava 4 osoby- športovci na VT ženy U17 Piešťany 30.4.-2.5.2023</t>
  </si>
  <si>
    <t>Pástor Miloš, Ing.</t>
  </si>
  <si>
    <t xml:space="preserve">Pracovná cesta
názov podujatia: VT muži U15                                             Miesto konania: Nováky/ Slovensko                                      termín podujatia: 04.06.-07.06. 2023                             Spôsob prepravy: 
Počet všetkých osôb na pracovnej ceste  27                                                             z toho:
- športovci: 23
- realizačný tím: 4                                          
</t>
  </si>
  <si>
    <t>23FA40401</t>
  </si>
  <si>
    <t>2023161</t>
  </si>
  <si>
    <t>ubytovanie, strava,prenájom bazéna pre 27 osôb -23 športovcov +4 real.tím počas podujatia +služby NCVP 4.-7.6.2023</t>
  </si>
  <si>
    <t>2320š1128</t>
  </si>
  <si>
    <t>23201128</t>
  </si>
  <si>
    <t>cestovné náhrady-real.tím 1 tréner na VT U15 muži 4-7.6.2023 Nováky</t>
  </si>
  <si>
    <t>2320š1129</t>
  </si>
  <si>
    <t>23201129</t>
  </si>
  <si>
    <t>cestovné náhrady-real.tím 1 asistent trénera na VT U15 muži 4-7.6.2023 Nováky</t>
  </si>
  <si>
    <t xml:space="preserve">Pracovná cesta
názov podujatia: MEJ 2023                                   Miesto konania: Madeira Portugalsko                                     termín podujatia: 02.08.-06.08. 2023                             Spôsob prepravy: letecky
Počet všetkých osôb na pracovnej ceste  11                                                             z toho:
- športovci: 9
- realizačný tím: 2                                            
</t>
  </si>
  <si>
    <t>záloha na MEJ  Madeira 31.7.-6.8.2023</t>
  </si>
  <si>
    <t>23FA40431</t>
  </si>
  <si>
    <t>028/2023</t>
  </si>
  <si>
    <t>Pobytové náklady pre 11 osôb /9 šporotvcov + 2 real.tím /počas podujatia</t>
  </si>
  <si>
    <t>Federacao Portuguesa de Natacao</t>
  </si>
  <si>
    <t>23FA40416</t>
  </si>
  <si>
    <t>32306891</t>
  </si>
  <si>
    <t>letenky pre 11 osôb- 9 športovcov+2 real.tím SP na MEJ 2023 Madeira/POR 2.-6.8.2023</t>
  </si>
  <si>
    <t>2320š1308</t>
  </si>
  <si>
    <t>23201308</t>
  </si>
  <si>
    <t>cestovné poistenie na podujatie 31.7.-7.8.2023 pre 11 osôb /9 športovcov + 2 realiz.tím/</t>
  </si>
  <si>
    <t>Alianz-Slovenská poisťovňa a.s.</t>
  </si>
  <si>
    <t xml:space="preserve">Pracovná cesta
názov podujatia: Hungarian Open                              Miesto konania: Budapešť Maďarsko                                     termín podujatia: 30.06.-02.07. 2023                           Spôsob prepravy: BUS
Počet všetkých osôb na pracovnej ceste  22                                                             z toho:
- športovci: 19
- realizačný tím: 3                                             
</t>
  </si>
  <si>
    <t>23FA40430</t>
  </si>
  <si>
    <t>2023-198</t>
  </si>
  <si>
    <t>18032303241</t>
  </si>
  <si>
    <t>Magyar Szinkronúszó Szovetség</t>
  </si>
  <si>
    <t>2320š1004</t>
  </si>
  <si>
    <t>6802327426</t>
  </si>
  <si>
    <t>Cestovné poistenie pre 17 osôb- 15 športovcov+2 real.tím počas MT U15 muži 22-25.6.2023 Dečín, ČR</t>
  </si>
  <si>
    <t>23FA40468</t>
  </si>
  <si>
    <t>20230103</t>
  </si>
  <si>
    <t>pobytové náklady pre 17 osôb-15 športovcov+ 2 real.tím počas podujatia MT U15 muži 22-25.6.2023 Dečín, ČR</t>
  </si>
  <si>
    <t>60461331</t>
  </si>
  <si>
    <t>CZECH WATER POLO FEDERATION</t>
  </si>
  <si>
    <t>23FA40484</t>
  </si>
  <si>
    <t>2023188</t>
  </si>
  <si>
    <t>preprava 17 osôb-15 športovcov + 2 real.tím na MT U15 muži 22-25.6.2023 Dečín, ČR</t>
  </si>
  <si>
    <t>23FA40497</t>
  </si>
  <si>
    <t xml:space="preserve">činnosť športového odborníka -trénerské služby počas MT U15 muži 22-25.6.2023 Dečín, ČR </t>
  </si>
  <si>
    <t>35385677</t>
  </si>
  <si>
    <t>Peter Nižný</t>
  </si>
  <si>
    <t>23FA40499</t>
  </si>
  <si>
    <t>01072023</t>
  </si>
  <si>
    <t xml:space="preserve">sprostredkovanie športového podujatia MT U15 muži 22-25.6.2023 Dečín, ČR </t>
  </si>
  <si>
    <t>finančný príspevok na stravné na 07/2023</t>
  </si>
  <si>
    <t>23FA40349</t>
  </si>
  <si>
    <t>10230115</t>
  </si>
  <si>
    <t>Nájomné kancelárie,sklady,garáž a parkovacie státia za 6/2023</t>
  </si>
  <si>
    <t>23FA40423</t>
  </si>
  <si>
    <t>10230132</t>
  </si>
  <si>
    <t>Spotreba el.energie kanc.priestory, sklady za 2023/05</t>
  </si>
  <si>
    <t>23FA40403</t>
  </si>
  <si>
    <t>070230155</t>
  </si>
  <si>
    <t>doručovateľský servis v zmysle mandátnej zmluvy za 2023/05</t>
  </si>
  <si>
    <t>2320š0816</t>
  </si>
  <si>
    <t>23200816</t>
  </si>
  <si>
    <t>poštovné-Avízo o vratke kapitálových transferov 2023 (65000) na ministerstvo z 8.6.2023</t>
  </si>
  <si>
    <t>23FA40319</t>
  </si>
  <si>
    <t>5733116613</t>
  </si>
  <si>
    <t>Pevná linka, mobilné čísla /21ks/mobilný internet 10ks za obdobie 24.5.2023-23.6.2023</t>
  </si>
  <si>
    <t>23FA40433</t>
  </si>
  <si>
    <t>1955530456</t>
  </si>
  <si>
    <t>Mobilný telefón Samsung Galaxy A54 1 ks</t>
  </si>
  <si>
    <t>23FA40420</t>
  </si>
  <si>
    <t>20232589</t>
  </si>
  <si>
    <t>Kancelársky papier A4 20 bal., spis.dosky 40 ks</t>
  </si>
  <si>
    <t>Regina-Ing.Pavol Regina</t>
  </si>
  <si>
    <t>23FA40334</t>
  </si>
  <si>
    <t>2023050088</t>
  </si>
  <si>
    <t>IT služby za mesiac 5/2023 v zmysle zmluvy o poskytovaní služieb z 28.02.2022 +monitorovací systém nad rámec zmluvy</t>
  </si>
  <si>
    <t>23FA40351</t>
  </si>
  <si>
    <t>1232863</t>
  </si>
  <si>
    <t>Prenájom kopírovacieho zariadenia za obdobie 5/2023</t>
  </si>
  <si>
    <t>23FA40458</t>
  </si>
  <si>
    <t>588170/512268444</t>
  </si>
  <si>
    <t>Nákup pohonných hmôt do služobného vozidla BL976KD, BT147AB, BT707DT, BL062GD za obdobie 16.-30.6.2023, servisný poplatok, prevádzkové náplne</t>
  </si>
  <si>
    <t>2320š1045</t>
  </si>
  <si>
    <t>612</t>
  </si>
  <si>
    <t>Autobatéria do služobného vozidla BL557MU</t>
  </si>
  <si>
    <t>44415711</t>
  </si>
  <si>
    <t>AUTO RELAX, s. r. o.</t>
  </si>
  <si>
    <t>23FA40332</t>
  </si>
  <si>
    <t>584925/512268385/2023</t>
  </si>
  <si>
    <t>Nákup pohonných hmôt do služobného vozidla BL976KD za obdobie 16.5.-31.5.2023, servisný poplatok, prevádzkové náplne</t>
  </si>
  <si>
    <t>23FA40387</t>
  </si>
  <si>
    <t>586662/512268415/2023</t>
  </si>
  <si>
    <t>Nákup pohonných hmôt do služobného vozidla BL976KD, BT147AB, BT707DT za obdobie 1.6.-15.6.2023, servisný poplatok, prevádzkové náplne</t>
  </si>
  <si>
    <t>23FA40347</t>
  </si>
  <si>
    <t>FV-39967/2023</t>
  </si>
  <si>
    <t>monitoring služobných vozidiel za 5/2023 (BT707DT, BL062GD, BL976KD, BL557MU,BT147AB)</t>
  </si>
  <si>
    <t>23FA40386</t>
  </si>
  <si>
    <t>1020230008</t>
  </si>
  <si>
    <t xml:space="preserve">Tvorba web.stránky za 2023/05 na základe rámcovej licenčnej zmluvy  </t>
  </si>
  <si>
    <t>Poplatok za vedenie účtua za jún 2023</t>
  </si>
  <si>
    <t>23FA40315</t>
  </si>
  <si>
    <t>FV230563</t>
  </si>
  <si>
    <t>prepis hlasového záznamu z konferencie SPF 4.5.2023</t>
  </si>
  <si>
    <t>35972351</t>
  </si>
  <si>
    <t>TOP PREKLADY, s.r.o.</t>
  </si>
  <si>
    <t>23FA40321</t>
  </si>
  <si>
    <t>20230507</t>
  </si>
  <si>
    <t>technické zabezpečenie Konferencie SPF 4.5.2023</t>
  </si>
  <si>
    <t>47573970</t>
  </si>
  <si>
    <t>JEF Audio s. r. o.</t>
  </si>
  <si>
    <t>23FA40346</t>
  </si>
  <si>
    <t>4363257456</t>
  </si>
  <si>
    <t>prenájom kongresovaj haly, parkovné, ubytovanie delegátov, strava počas konferencie 4.5.2023</t>
  </si>
  <si>
    <t>44360746</t>
  </si>
  <si>
    <t>Eurohotel a.s. NH Gate One</t>
  </si>
  <si>
    <t>2320š0996</t>
  </si>
  <si>
    <t>23200996</t>
  </si>
  <si>
    <t>cestovné náhrady-porada SPF-Ministerstvo školstva 9.6.2023</t>
  </si>
  <si>
    <t>2320š0997</t>
  </si>
  <si>
    <t>23200997</t>
  </si>
  <si>
    <t>cestovné náhrady-porada SPF-ekonomika 6.6.2023</t>
  </si>
  <si>
    <t>2320š0998</t>
  </si>
  <si>
    <t>23200998</t>
  </si>
  <si>
    <t>cestovné náhrady-stretnutie so zástupcom -viceprezidentom FINA 15.6.2023</t>
  </si>
  <si>
    <t>2320š0999</t>
  </si>
  <si>
    <t>23200999</t>
  </si>
  <si>
    <t>cestovné náhrady-porada SPF-25.5.2023</t>
  </si>
  <si>
    <t>2320š0777</t>
  </si>
  <si>
    <t>6817113058</t>
  </si>
  <si>
    <t>poistenie majetku EČZ OMEGA  v.č. PF001792 od 9.6.2023 do 8.6.2024</t>
  </si>
  <si>
    <t>31595545</t>
  </si>
  <si>
    <t>Komunálna poisťovňa,a.s.</t>
  </si>
  <si>
    <t>2320š0778</t>
  </si>
  <si>
    <t>6817113613</t>
  </si>
  <si>
    <t>poistenie majetku EČZ OMEGA  od 9.6.2023 do 8.6.2024</t>
  </si>
  <si>
    <t>2320š0814</t>
  </si>
  <si>
    <t>poistenie majetku svetelná tabuľa pre plávanie od 14.6.2023 do 13.6.2024</t>
  </si>
  <si>
    <t>31322051</t>
  </si>
  <si>
    <t>Union poisťovňa, a. s.</t>
  </si>
  <si>
    <t>2320š0815</t>
  </si>
  <si>
    <t>poistenie majetku počas vnútroštátnej prepravy- svetelná tabuľa pre plávanie od 14.6.2023 do 13.6.2024</t>
  </si>
  <si>
    <t>23FA40353</t>
  </si>
  <si>
    <t>1023061954</t>
  </si>
  <si>
    <t>výkon zodpov.osoby 6/2023 v zmysle Zmluvy PS/2019Z21032 o poskyt.služieb v oblasti ochrany osobných údajov</t>
  </si>
  <si>
    <t>2320š0817</t>
  </si>
  <si>
    <t>001/2023</t>
  </si>
  <si>
    <t>lektorská činnosť v oblasti VP na základe Zmluvy o lektorskej činnosti č.001/2023 za obdobie 13.2.-12.5.2023</t>
  </si>
  <si>
    <t>Mgr. Holas Dušan, PhD.</t>
  </si>
  <si>
    <t>23FA40395</t>
  </si>
  <si>
    <t>20230181</t>
  </si>
  <si>
    <t>trof. poháre s plastovými štítkami a gravírovaním pre podujatia VP-120 ks</t>
  </si>
  <si>
    <t>2320š1041</t>
  </si>
  <si>
    <t>6802333069</t>
  </si>
  <si>
    <t>Cestovné poistenie 8 osôb/6 športovcov + 2 realiz.tím/ od 2.-10.7.2023</t>
  </si>
  <si>
    <t>23FA40432</t>
  </si>
  <si>
    <t>10231921</t>
  </si>
  <si>
    <t>Letenka 1 osoba /medzinárodný rozhodca LEN/ na podujatie 2.7.-10.7.2023</t>
  </si>
  <si>
    <t>23š039</t>
  </si>
  <si>
    <t>902023300</t>
  </si>
  <si>
    <t>23FA40558</t>
  </si>
  <si>
    <t>5020234081</t>
  </si>
  <si>
    <t>23š038</t>
  </si>
  <si>
    <t>902023299</t>
  </si>
  <si>
    <t>23FA40553</t>
  </si>
  <si>
    <t>5020234062</t>
  </si>
  <si>
    <t>vyúčtovanie zálohy e.č. 23š038 na pobytové náklady +strava+prenájom miestnosti a plaveckých dráh na sústredenie PL 25-30.6.2023 v Šamoríne /spolu 2 928,-eur/</t>
  </si>
  <si>
    <t>23FA40581</t>
  </si>
  <si>
    <t>05-20-2023-SVK</t>
  </si>
  <si>
    <t>Pobytové náklady účastníkov podujatia 16 osôb /12 športovcov+ 4 real.tím/</t>
  </si>
  <si>
    <t>Swimming 2008 doo</t>
  </si>
  <si>
    <t>Dodatočné výlohy iných bánk k faktúre č. 23FA40581</t>
  </si>
  <si>
    <t>Poplatok za odoslanú platbu k faktúre č. 23FA40581</t>
  </si>
  <si>
    <t>23FA40582</t>
  </si>
  <si>
    <t>05-20-2-2023-SVK</t>
  </si>
  <si>
    <t>Pobytové náklady medzinárodného rozhodcu na podujatí 2.-10.7.2023</t>
  </si>
  <si>
    <t>Dodatočné výlohy iných bánk k faktúre 23FA40582</t>
  </si>
  <si>
    <t>Poplatok za odoslanú platbu k faktúre č. 23FA40582</t>
  </si>
  <si>
    <t>23FA40593</t>
  </si>
  <si>
    <t>202302</t>
  </si>
  <si>
    <t>Činnosť športového odborníka -tréner počas ME juniorov 2023 + prípr.zraz, 30.06.–10.07.2023</t>
  </si>
  <si>
    <t>52437957</t>
  </si>
  <si>
    <t>PaedDr. Marián Hrabovský, PhD.</t>
  </si>
  <si>
    <t>23FA40681</t>
  </si>
  <si>
    <t>FA1-230015</t>
  </si>
  <si>
    <t>Trénerská činnosť počas prípr.zraz 30.06.Šamorín+1.-10.07.2023 MEJ Belehrad Srbsko</t>
  </si>
  <si>
    <t>23FA40829</t>
  </si>
  <si>
    <t>202303</t>
  </si>
  <si>
    <t>Činnosť športového odborníka -tréner počas prípr.zraz 30.06.Šamorín+1.-10.07.2023 pred MEJ Belehrad Srbsko</t>
  </si>
  <si>
    <t>23FA40440</t>
  </si>
  <si>
    <t>5020233416</t>
  </si>
  <si>
    <t>Pobytové náklady počas podujatia + prenájom bazéna 14 osôb / 12 športovcov+2 real.tím/</t>
  </si>
  <si>
    <t>23FA40417</t>
  </si>
  <si>
    <t>20230024</t>
  </si>
  <si>
    <t>vyhotovenie 2 ks pretekárskych plaviek (tech.sólo, voľné sólo) pre reprezentantku Viktóriu Reichovú</t>
  </si>
  <si>
    <t>48317861</t>
  </si>
  <si>
    <t>FRI-CORP s.r.o.</t>
  </si>
  <si>
    <t>23FA40372</t>
  </si>
  <si>
    <t>23/05/0077</t>
  </si>
  <si>
    <t>materiálne zabezpečenie reprezentácie PL a DP-športové oblečnie 51 ks</t>
  </si>
  <si>
    <t>23DPH006</t>
  </si>
  <si>
    <t>DPH k faktúre  č. 23FA40372</t>
  </si>
  <si>
    <t>2320š1006</t>
  </si>
  <si>
    <t>07796</t>
  </si>
  <si>
    <t>Materiálne zabezpečenie súťaží-baterky</t>
  </si>
  <si>
    <t>23FA40434</t>
  </si>
  <si>
    <t xml:space="preserve">Tričká s potlačou pre rozhodcov na podujatia 20 ks </t>
  </si>
  <si>
    <t>23FA40436</t>
  </si>
  <si>
    <t>20230022</t>
  </si>
  <si>
    <t xml:space="preserve">Textil s potlačou pre reprezentáciu a medzinárodné podujatia 80 ks </t>
  </si>
  <si>
    <t>23FA40443</t>
  </si>
  <si>
    <t>20230031</t>
  </si>
  <si>
    <t>Potlač športového materiálu ARENA pre reprezentantov SR celkom 79 ks</t>
  </si>
  <si>
    <t>23FA40459</t>
  </si>
  <si>
    <t>142023</t>
  </si>
  <si>
    <t>Činnosť športového odborníka - tréner počas podujatia 12.-17.6.2023</t>
  </si>
  <si>
    <t>23FA40413</t>
  </si>
  <si>
    <t>04/05/23</t>
  </si>
  <si>
    <t>servis zvukovej aparatúry pre synchronizované plávanie</t>
  </si>
  <si>
    <t>52383962</t>
  </si>
  <si>
    <t>ZVUČKO, k. s.</t>
  </si>
  <si>
    <t xml:space="preserve">Pracovná cesta
názov podujatia: Sústredenie plaveckej reprezentácie                                                 Miesto konania: Poprad  Slovensko                                      termín podujatia: 29.05.-03.06. 2023                             Spôsob prepravy: vlastná
Počet všetkých osôb na pracovnej ceste                                                         z toho:
- športovci: 
- realizačný tím:                                            
</t>
  </si>
  <si>
    <t>23FA40421</t>
  </si>
  <si>
    <t>230010</t>
  </si>
  <si>
    <t>Trénerská činnosť počas podujatia VT PL 29.5.-3.6.2023</t>
  </si>
  <si>
    <t>23FA40328</t>
  </si>
  <si>
    <t>10223113</t>
  </si>
  <si>
    <t>Refundácia nákladov na 1-športovca (Nikoleta Trníková)- prenájom bazéna počas športovej prípravy 1.-4.4.2023; /184,80 eur/ - konečný dodávateľ: Správa športových zariadení mesta Žilina, s.r.o.</t>
  </si>
  <si>
    <t>2023211</t>
  </si>
  <si>
    <t>Refundácia nákladov na 1-športovca (Nikoleta Trníková)- prenájom bazéna počas športovej prípravy 1.-4.4.2023 /1200,-eur/ - konečný dodávateľ: Mestské športové kluby Považská Bystrica, s.r.o. - čiastočne</t>
  </si>
  <si>
    <t>2320š1046</t>
  </si>
  <si>
    <t>016247719260</t>
  </si>
  <si>
    <t xml:space="preserve">Refundácia nákladov súvisiach s účelom rozvoja športovcov zaradených do TOP Team SPF Senior: cestovné náklady /letenka 24.5.-13.6.2023// športovca Teresa Ivan na podujatie VC Slovenska v termíne 26.-28.05.2023 a MSR juniorov a Open v termíne 09.-11.06.2023 - konečný dodávateľ: United Airlines, USA; </t>
  </si>
  <si>
    <t>Ivan Robert</t>
  </si>
  <si>
    <t>2320š0950</t>
  </si>
  <si>
    <t>23200950</t>
  </si>
  <si>
    <t>pobytové a cestovné náklady 1 športovca počas športovej prípravy v Indianapolise 17-20.5.2023 uznesenie Rady SPF/2023/R/U78/P</t>
  </si>
  <si>
    <t>Teresa</t>
  </si>
  <si>
    <t xml:space="preserve">Pracovná cesta
názov podujatia:  VT muži                                            Miesto konania: Nováky Slovensko                                      termín podujatia: 08.06.-11.06. 2023                             Spôsob prepravy: Auto
Počet všetkých osôb na pracovnej ceste  15                                                             z toho:
- športovci: 13
- realizačný tím: 2                                           -  
</t>
  </si>
  <si>
    <t>23FA40428</t>
  </si>
  <si>
    <t xml:space="preserve">Prenájom vozidla počas podujatia na prepravu družstva </t>
  </si>
  <si>
    <t>50478257</t>
  </si>
  <si>
    <t>Hornets Security s.r.o.</t>
  </si>
  <si>
    <t>23FA40429</t>
  </si>
  <si>
    <t>2023168</t>
  </si>
  <si>
    <t>Pobytové náklady a prenájom bazéna počas podujatia /13 športovcov +2 real.tím</t>
  </si>
  <si>
    <t>2320š1125</t>
  </si>
  <si>
    <t>23201125</t>
  </si>
  <si>
    <t>cestovné náhrady- preprava 2 športovci Prievidza-Nováky na VT muži SR 8.-11.6.2023 Nováky</t>
  </si>
  <si>
    <t>Tkáč Marek</t>
  </si>
  <si>
    <t>2320š1126</t>
  </si>
  <si>
    <t>23201126</t>
  </si>
  <si>
    <t>cestovné náhrady- preprava 1 športovec Berlín-Prievidza na VT muži SR 8.-11.6.2023 Nováky</t>
  </si>
  <si>
    <t>2320š1127</t>
  </si>
  <si>
    <t>23201127</t>
  </si>
  <si>
    <t>cestovné náhrady- preprava 1 športovec Turín-Prievidza na VT muži SR 8.-11.6.2023 Nováky</t>
  </si>
  <si>
    <t xml:space="preserve">Pracovná cesta
názov podujatia: Reprezantačný zraz - kvalifikácia muži ME 2024 Istanbul                                     Miesto konania: Košice Slovensko                                      termín podujatia: 19.06.-25.06. 2023                            Spôsob prepravy: BUS
Počet všetkých osôb na pracovnej ceste  18                                                             z toho:
- športovci: 14
- realizačný tím: 4                                         
</t>
  </si>
  <si>
    <t>2320š1000</t>
  </si>
  <si>
    <t>6802326352</t>
  </si>
  <si>
    <t>Cestovné poistenie pre 18 osôb- športovcov počas kvalifikácie v Istanbule</t>
  </si>
  <si>
    <t>23FA40467</t>
  </si>
  <si>
    <t>Preprava družstva na podujatie v dňoch 21.-25.6.2023 na trase Košice-Budapešť-Košice /14 športovcov + 4 real.tím/</t>
  </si>
  <si>
    <t>2320š1130</t>
  </si>
  <si>
    <t>23201130</t>
  </si>
  <si>
    <t>cestovné náhrady- 1 športovec na Repre.zraz Košice  Kvalif. muži ME 2024 Istanbul/TUR 19.-25.6.2023</t>
  </si>
  <si>
    <t>2320š1131</t>
  </si>
  <si>
    <t>23201131</t>
  </si>
  <si>
    <t>cestovné náhrady- 3 športovci+1 real.tím na Repre.zraz Košice  Kvalif. muži ME 2024 Istanbul/TUR 19.-25.6.2023</t>
  </si>
  <si>
    <t>Šmihula Štefan</t>
  </si>
  <si>
    <t>2320š1132</t>
  </si>
  <si>
    <t>23201132</t>
  </si>
  <si>
    <t>Hoferica Tomáš</t>
  </si>
  <si>
    <t>2320š1161</t>
  </si>
  <si>
    <t>73060,56021,56020</t>
  </si>
  <si>
    <t>parkovné na letisku 3x(BT147AB, KE102OR, KE188OP) počas cesty na Repre.zraz Košice  Kvalif. muži ME 2024 Istanbul</t>
  </si>
  <si>
    <t>Budapešť Airport</t>
  </si>
  <si>
    <t>2320š1162</t>
  </si>
  <si>
    <t>47</t>
  </si>
  <si>
    <t>nákup vody pre 16 osôb-14 športovcov+2 real.tím počas cesty na Repre.zraz Košice  Kvalif. muži ME 2024 Istanbul</t>
  </si>
  <si>
    <t>Ipek Market</t>
  </si>
  <si>
    <t>2320š1163</t>
  </si>
  <si>
    <t>4292</t>
  </si>
  <si>
    <t>nákup 2 ks nohavice pre trénerov- real.tím na Repre.zraz Košice  Kvalif. muži ME 2024 Istanbul</t>
  </si>
  <si>
    <t>31407536</t>
  </si>
  <si>
    <t>NEW YORKER Slovakia, s.r.o.</t>
  </si>
  <si>
    <t>2320š1164</t>
  </si>
  <si>
    <t>2020</t>
  </si>
  <si>
    <t>nákup 2 ks obuv pre trénerov- real.tím na Repre.zraz Košice  Kvalif. muži ME 2024 Istanbul</t>
  </si>
  <si>
    <t>36661856</t>
  </si>
  <si>
    <t>A3 SPORT s.r.o.</t>
  </si>
  <si>
    <t>2320š1165</t>
  </si>
  <si>
    <t>0967</t>
  </si>
  <si>
    <t>taxi služba z letiska na Repre.zraz Košice  Kvalif. muži ME 2024 Istanbul</t>
  </si>
  <si>
    <t>BAF-TOUR TRAVEL AGENCY</t>
  </si>
  <si>
    <t>2320š1166</t>
  </si>
  <si>
    <t>23201166</t>
  </si>
  <si>
    <t>cestovné lístky pre 7 osôb-športovci Repre.zraz Košice  Kvalif. muži ME 2024 Istanbul</t>
  </si>
  <si>
    <t>ŽSR</t>
  </si>
  <si>
    <t>23FA40482</t>
  </si>
  <si>
    <t>2023189</t>
  </si>
  <si>
    <t>preprava 18 osôb-14 športovcov + 4 real.tím 25.6.2023 na Repre.zraz Košice  Kvalif. muži ME 2024 Istanbul/TUR 19.-25.6.2023</t>
  </si>
  <si>
    <t>23FA40534</t>
  </si>
  <si>
    <t>20235224</t>
  </si>
  <si>
    <t>prenájom bazéna počas Repre.zraz Košice  Kvalif. muži ME 2024 Istanbul</t>
  </si>
  <si>
    <t>31679692</t>
  </si>
  <si>
    <t>Tepelné hospodárstvo spoločnosť s ručením obmedzeným</t>
  </si>
  <si>
    <t>23FA40535</t>
  </si>
  <si>
    <t>12023014</t>
  </si>
  <si>
    <t>prenájom konferenčnej miestnosti, občerstvenie pre 17 osôb-14 športovcov + 3 real.tím počas Repre.zraz Košice  Kvalif. muži ME 2024 Istanbul</t>
  </si>
  <si>
    <t>23FA40604</t>
  </si>
  <si>
    <t>20230112</t>
  </si>
  <si>
    <t>zdravotná služba počas Repre.zraz Košice  Kvalif. muži ME 2024 Istanbul19-25.6.2023</t>
  </si>
  <si>
    <t>30685931</t>
  </si>
  <si>
    <t>MUDr. Ivan Buzga</t>
  </si>
  <si>
    <t>23FA40662</t>
  </si>
  <si>
    <t>202303728</t>
  </si>
  <si>
    <t>pobytové náklady pre 18 osôb-14 športovcov+4 real.tím počas Repre.zraz Košice  Kvalif. muži ME 2024 Istanbul/TUR 19.-25.6.2023</t>
  </si>
  <si>
    <t>51772019</t>
  </si>
  <si>
    <t>BI Trade s.r.o.</t>
  </si>
  <si>
    <t>23FA40325</t>
  </si>
  <si>
    <t>230137</t>
  </si>
  <si>
    <t>Finančný príspevok na organizáciu medzinárodných plaveckých prtetekov v zmysle Smernice SPF -refundácia nákladov na poháre a medaile na preteky ORCA CUP 5-7.5.2023 - medaily, poháre, stuhy, gravírovanie čiastočne - konečný dodávateľ: Reksport s.r.o.</t>
  </si>
  <si>
    <t>31266665</t>
  </si>
  <si>
    <t>Plavecký klub ORCA Bratislava</t>
  </si>
  <si>
    <t>Organizácia podujatia
názov podujatia: FPD SP plav.nádejí                    Miesto konania: Dolný Kubín Slovensko                                               termín podujatia: 03.06. 2023                            
počet aktívnych účastníkov: 230 športovcov a  23 členov rozhodcovského zboru
počet odpracovaných hodín spolu 228</t>
  </si>
  <si>
    <t>2320š0903</t>
  </si>
  <si>
    <t>23200903</t>
  </si>
  <si>
    <t>činnosť člena rozhodcovského zboru počas podujatia FPD SP plav.nádejí Dolný Kubín 3.6.2023</t>
  </si>
  <si>
    <t xml:space="preserve">Mišicová Zuzana </t>
  </si>
  <si>
    <t>2320š0904</t>
  </si>
  <si>
    <t>23200904</t>
  </si>
  <si>
    <t>Haviarová Romana</t>
  </si>
  <si>
    <t>2320š0905</t>
  </si>
  <si>
    <t>23200905</t>
  </si>
  <si>
    <t>Hofer Miroslav</t>
  </si>
  <si>
    <t>2320š0906</t>
  </si>
  <si>
    <t>23200906</t>
  </si>
  <si>
    <t>Katreniaková Zuzana</t>
  </si>
  <si>
    <t>2320š0907</t>
  </si>
  <si>
    <t>23200907</t>
  </si>
  <si>
    <t>Znášiková Nina</t>
  </si>
  <si>
    <t>2320š0908</t>
  </si>
  <si>
    <t>23200908</t>
  </si>
  <si>
    <t>Vavrica Branislav</t>
  </si>
  <si>
    <t>2320š0909</t>
  </si>
  <si>
    <t>23200909</t>
  </si>
  <si>
    <t>Rabada Ján</t>
  </si>
  <si>
    <t>2320š0910</t>
  </si>
  <si>
    <t>23200910</t>
  </si>
  <si>
    <t>2320š0911</t>
  </si>
  <si>
    <t>23200911</t>
  </si>
  <si>
    <t>2320š0912</t>
  </si>
  <si>
    <t>23200912</t>
  </si>
  <si>
    <t>2320š0913</t>
  </si>
  <si>
    <t>23200913</t>
  </si>
  <si>
    <t>2320š0914</t>
  </si>
  <si>
    <t>23200914</t>
  </si>
  <si>
    <t>Foltinová Erika</t>
  </si>
  <si>
    <t>2320š0915</t>
  </si>
  <si>
    <t>23200915</t>
  </si>
  <si>
    <t>2320š0916</t>
  </si>
  <si>
    <t>23200916</t>
  </si>
  <si>
    <t>2320š0917</t>
  </si>
  <si>
    <t>23200917</t>
  </si>
  <si>
    <t>2320š0918</t>
  </si>
  <si>
    <t>23200918</t>
  </si>
  <si>
    <t>2320š0919</t>
  </si>
  <si>
    <t>23200919</t>
  </si>
  <si>
    <t>2320š0920</t>
  </si>
  <si>
    <t>23200920</t>
  </si>
  <si>
    <t>2320š0921</t>
  </si>
  <si>
    <t>23200921</t>
  </si>
  <si>
    <t>2320š0922</t>
  </si>
  <si>
    <t>23200922</t>
  </si>
  <si>
    <t>Piecková Zacharová Adriana</t>
  </si>
  <si>
    <t>2320š0923</t>
  </si>
  <si>
    <t>23200923</t>
  </si>
  <si>
    <t>2320š0924</t>
  </si>
  <si>
    <t>23200924</t>
  </si>
  <si>
    <t>2320š0925</t>
  </si>
  <si>
    <t>23200925</t>
  </si>
  <si>
    <t>23FA40721</t>
  </si>
  <si>
    <t>230252</t>
  </si>
  <si>
    <t>prenájom bazéna počas podujatia FPD SP plav.nádejí 3.6.2023 Dolný Kubín</t>
  </si>
  <si>
    <t>36719170</t>
  </si>
  <si>
    <t>AQUA Kubín s.r.o.</t>
  </si>
  <si>
    <t>23FA40441</t>
  </si>
  <si>
    <t>20230027</t>
  </si>
  <si>
    <t>Výroba nálepiek na medaile 120 ks</t>
  </si>
  <si>
    <t>23FA40382</t>
  </si>
  <si>
    <t>2023029</t>
  </si>
  <si>
    <t>Finančný príspevok za usporiadanie, organizáciu  a prípravu podujatia SPF na základe zmluvy o zabezpečení podujatia SPF č. 14/2023</t>
  </si>
  <si>
    <t>36132624</t>
  </si>
  <si>
    <t>Mestský plavecký klub Dolný Kubín, o.z.</t>
  </si>
  <si>
    <t>23FA40402</t>
  </si>
  <si>
    <t>2023030</t>
  </si>
  <si>
    <t>Finančný príspevok SPF,refundácia nákladov na vynaložené výdavky  na základe zmluvy o zabezpečení podujatia SPF č. 14/2023, občerstvenie, - konečný dodávateľ: Billa</t>
  </si>
  <si>
    <t>Finančný príspevok SPF,refundácia nákladov na vynaložené výdavky  na základe zmluvy o zabezpečení podujatia SPF č. 14/2023, občerstvenie,čiastočne - konečný dodávateľ: Tesco Stories</t>
  </si>
  <si>
    <t>Finančný príspevok SPF,refundácia nákladov na vynaložené výdavky  na základe zmluvy o zabezpečení podujatia SPF č. 14/2023, občerstvenie, - konečný dodávateľ: Tesco Stories</t>
  </si>
  <si>
    <t>Finančný príspevok SPF,refundácia nákladov na vynaložené výdavky  na základe zmluvy o zabezpečení podujatia SPF č. 14/2023, občerstvenie, - konečný dodávateľ: Kaufland SR v.o.s.</t>
  </si>
  <si>
    <t>23FA40404</t>
  </si>
  <si>
    <t>2023031</t>
  </si>
  <si>
    <t>Finančný príspevok SPF,refundácia nákladov na vynaložené výdavky  na základe zmluvy o zabezpečení podujatia SPF č. 14/2023, technický materiál čiastočne - konečný dodávateľ: Michal Kostúrik;</t>
  </si>
  <si>
    <t>Organizácia podujatia
názov podujatia: Jarné M-VSO  BAJS 2.kolo              Miesto konania: Košice Slovensko                                               termín podujatia: 20.05. 2023                           
počet aktívnych účastníkov: 237 športovcov a  29 členov rozhodcovského zboru
počet odpracovaných hodín spolu 261</t>
  </si>
  <si>
    <t>2320š0779</t>
  </si>
  <si>
    <t>23200779</t>
  </si>
  <si>
    <t>činnosť člena rozhodcovského zboru počas podujatia Jarné MVSO BAJS Košice 20.5.2023</t>
  </si>
  <si>
    <t>Krafčíková Vanesa</t>
  </si>
  <si>
    <t>2320š0780</t>
  </si>
  <si>
    <t>23200780</t>
  </si>
  <si>
    <t>2320š0781</t>
  </si>
  <si>
    <t>23200781</t>
  </si>
  <si>
    <t>Kuceková Regína</t>
  </si>
  <si>
    <t>2320š0782</t>
  </si>
  <si>
    <t>23200782</t>
  </si>
  <si>
    <t>2320š0783</t>
  </si>
  <si>
    <t>23200783</t>
  </si>
  <si>
    <t>Turan Jana</t>
  </si>
  <si>
    <t>2320š0784</t>
  </si>
  <si>
    <t>23200784</t>
  </si>
  <si>
    <t>Regulová Dáša</t>
  </si>
  <si>
    <t>2320š0785</t>
  </si>
  <si>
    <t>23200785</t>
  </si>
  <si>
    <t>Vasiľková Petra</t>
  </si>
  <si>
    <t>2320š0786</t>
  </si>
  <si>
    <t>23200786</t>
  </si>
  <si>
    <t>Blaško Peter</t>
  </si>
  <si>
    <t>2320š0787</t>
  </si>
  <si>
    <t>23200787</t>
  </si>
  <si>
    <t>Serbin Erich</t>
  </si>
  <si>
    <t>2320š0788</t>
  </si>
  <si>
    <t>23200788</t>
  </si>
  <si>
    <t>Regulová Silvia</t>
  </si>
  <si>
    <t>2320š0789</t>
  </si>
  <si>
    <t>23200789</t>
  </si>
  <si>
    <t>Balunová Nicole</t>
  </si>
  <si>
    <t>2320š0790</t>
  </si>
  <si>
    <t>23200790</t>
  </si>
  <si>
    <t>2320š0791</t>
  </si>
  <si>
    <t>23200791</t>
  </si>
  <si>
    <t>Kanoc Ondrej</t>
  </si>
  <si>
    <t>2320š0792</t>
  </si>
  <si>
    <t>23200792</t>
  </si>
  <si>
    <t>2320š0793</t>
  </si>
  <si>
    <t>23200793</t>
  </si>
  <si>
    <t>2320š0794</t>
  </si>
  <si>
    <t>23200794</t>
  </si>
  <si>
    <t>Matejová Daniela</t>
  </si>
  <si>
    <t>2320š0795</t>
  </si>
  <si>
    <t>23200795</t>
  </si>
  <si>
    <t>2320š0796</t>
  </si>
  <si>
    <t>23200796</t>
  </si>
  <si>
    <t>Trebišovská Nina</t>
  </si>
  <si>
    <t>2320š0797</t>
  </si>
  <si>
    <t>23200797</t>
  </si>
  <si>
    <t xml:space="preserve">Jacečko Adrián </t>
  </si>
  <si>
    <t>2320š0798</t>
  </si>
  <si>
    <t>23200798</t>
  </si>
  <si>
    <t>Lörinc Šimon</t>
  </si>
  <si>
    <t>2320š0799</t>
  </si>
  <si>
    <t>23200799</t>
  </si>
  <si>
    <t>2320š0800</t>
  </si>
  <si>
    <t>23200800</t>
  </si>
  <si>
    <t>2320š0801</t>
  </si>
  <si>
    <t>23200801</t>
  </si>
  <si>
    <t>2320š0802</t>
  </si>
  <si>
    <t>23200802</t>
  </si>
  <si>
    <t>2320š0803</t>
  </si>
  <si>
    <t>23200803</t>
  </si>
  <si>
    <t>2320š0804</t>
  </si>
  <si>
    <t>23200804</t>
  </si>
  <si>
    <t>2320š0805</t>
  </si>
  <si>
    <t>23200805</t>
  </si>
  <si>
    <t>Kassay Emerich</t>
  </si>
  <si>
    <t>2320š0806</t>
  </si>
  <si>
    <t>23200806</t>
  </si>
  <si>
    <t>Králik Martin</t>
  </si>
  <si>
    <t>2320š0807</t>
  </si>
  <si>
    <t>23200807</t>
  </si>
  <si>
    <t>Dobranský Peter</t>
  </si>
  <si>
    <t>2320š0813</t>
  </si>
  <si>
    <t>23200813</t>
  </si>
  <si>
    <t>cestovné náhrady športového odborníka -odvoz časomiery na a z podujatia 20.5.2023 Košice</t>
  </si>
  <si>
    <t>23FA40376</t>
  </si>
  <si>
    <t>20235190</t>
  </si>
  <si>
    <t>prenájom bazéna počas podujatia 20.5.2023 v Košiciach</t>
  </si>
  <si>
    <t>23FA40464</t>
  </si>
  <si>
    <t>Finančný príspevok za usporiadanie a prípravu podujatia na základe zmluvy č.13/2023</t>
  </si>
  <si>
    <t>Finančný príspevok za usporiadanie a prípravu podujatia a refakturácia vzniknutých nákladov na základe zmluvy č.13/2023, občerstvenie čiastočne - konečný dodávateľ: Milena Leskovjanská-STATOR;</t>
  </si>
  <si>
    <t>Organizácia podujatia
názov podujatia: MSR Open a juniorov                                                    Miesto konania: Šamorín Slovensko                                               termín podujatia: 09.06.-11.06. 2023                           
počet aktívnych účastníkov: 559 športovcov a  45 členov rozhodcovského zboru
počet odpracovaných hodín spolu 1260</t>
  </si>
  <si>
    <t>2320š0951</t>
  </si>
  <si>
    <t>23200951</t>
  </si>
  <si>
    <t>činnosť člena rozhodcovského zboru počas podujatia MSR Open a juniorov Šamorín 9.-11.6.2023</t>
  </si>
  <si>
    <t>2320š0952</t>
  </si>
  <si>
    <t>23200952</t>
  </si>
  <si>
    <t>2320š0953</t>
  </si>
  <si>
    <t>23200953</t>
  </si>
  <si>
    <t>2320š0954</t>
  </si>
  <si>
    <t>23200954</t>
  </si>
  <si>
    <t>2320š0955</t>
  </si>
  <si>
    <t>23200955</t>
  </si>
  <si>
    <t>2320š0956</t>
  </si>
  <si>
    <t>23200956</t>
  </si>
  <si>
    <t>2320š0957</t>
  </si>
  <si>
    <t>23200957</t>
  </si>
  <si>
    <t>2320š0958</t>
  </si>
  <si>
    <t>23200958</t>
  </si>
  <si>
    <t>2320š0959</t>
  </si>
  <si>
    <t>23200959</t>
  </si>
  <si>
    <t>2320š0960</t>
  </si>
  <si>
    <t>23200960</t>
  </si>
  <si>
    <t>2320š0961</t>
  </si>
  <si>
    <t>23200961</t>
  </si>
  <si>
    <t>2320š0962</t>
  </si>
  <si>
    <t>23200962</t>
  </si>
  <si>
    <t>Pencák Ján</t>
  </si>
  <si>
    <t>2320š0963</t>
  </si>
  <si>
    <t>23200963</t>
  </si>
  <si>
    <t>2320š0964</t>
  </si>
  <si>
    <t>23200964</t>
  </si>
  <si>
    <t>2320š0965</t>
  </si>
  <si>
    <t>23200965</t>
  </si>
  <si>
    <t>Šimončičová Tereza</t>
  </si>
  <si>
    <t>2320š0966</t>
  </si>
  <si>
    <t>23200966</t>
  </si>
  <si>
    <t>2320š0967</t>
  </si>
  <si>
    <t>23200967</t>
  </si>
  <si>
    <t>2320š0968</t>
  </si>
  <si>
    <t>23200968</t>
  </si>
  <si>
    <t>2320š0969</t>
  </si>
  <si>
    <t>23200969</t>
  </si>
  <si>
    <t>Pistlová Ľubica</t>
  </si>
  <si>
    <t>2320š0970</t>
  </si>
  <si>
    <t>23200970</t>
  </si>
  <si>
    <t>2320š0971</t>
  </si>
  <si>
    <t>23200971</t>
  </si>
  <si>
    <t>2320š0972</t>
  </si>
  <si>
    <t>23200972</t>
  </si>
  <si>
    <t>2320š0973</t>
  </si>
  <si>
    <t>23200973</t>
  </si>
  <si>
    <t>2320š0974</t>
  </si>
  <si>
    <t>23200974</t>
  </si>
  <si>
    <t>2320š0975</t>
  </si>
  <si>
    <t>23200975</t>
  </si>
  <si>
    <t>2320š0976</t>
  </si>
  <si>
    <t>23200976</t>
  </si>
  <si>
    <t>2320š0977</t>
  </si>
  <si>
    <t>23200977</t>
  </si>
  <si>
    <t>Hlatká Nina</t>
  </si>
  <si>
    <t>2320š0978</t>
  </si>
  <si>
    <t>23200978</t>
  </si>
  <si>
    <t>2320š0979</t>
  </si>
  <si>
    <t>23200979</t>
  </si>
  <si>
    <t>2320š0980</t>
  </si>
  <si>
    <t>23200980</t>
  </si>
  <si>
    <t>2320š0981</t>
  </si>
  <si>
    <t>23200981</t>
  </si>
  <si>
    <t>2320š0982</t>
  </si>
  <si>
    <t>23200982</t>
  </si>
  <si>
    <t>2320š0983</t>
  </si>
  <si>
    <t>23200983</t>
  </si>
  <si>
    <t>2320š0984</t>
  </si>
  <si>
    <t>23200984</t>
  </si>
  <si>
    <t>2320š0985</t>
  </si>
  <si>
    <t>23200985</t>
  </si>
  <si>
    <t>2320š0986</t>
  </si>
  <si>
    <t>23200986</t>
  </si>
  <si>
    <t>2320š0987</t>
  </si>
  <si>
    <t>23200987</t>
  </si>
  <si>
    <t>2320š0988</t>
  </si>
  <si>
    <t>23200988</t>
  </si>
  <si>
    <t>2320š0989</t>
  </si>
  <si>
    <t>23200989</t>
  </si>
  <si>
    <t>2320š0990</t>
  </si>
  <si>
    <t>23200990</t>
  </si>
  <si>
    <t>2320š0991</t>
  </si>
  <si>
    <t>23200991</t>
  </si>
  <si>
    <t>Grznárová Bianca</t>
  </si>
  <si>
    <t>2320š0992</t>
  </si>
  <si>
    <t>23200992</t>
  </si>
  <si>
    <t>2320š0993</t>
  </si>
  <si>
    <t>23200993</t>
  </si>
  <si>
    <t>2320š0994</t>
  </si>
  <si>
    <t>23200994</t>
  </si>
  <si>
    <t>2320š0995</t>
  </si>
  <si>
    <t>23200995</t>
  </si>
  <si>
    <t>Čačíková Jana</t>
  </si>
  <si>
    <t>23FA40377</t>
  </si>
  <si>
    <t>230100015</t>
  </si>
  <si>
    <t>technicko odborné zabezpečenie pretekov Majstrovstvá SR Open a juniorov  9-11.6.2023 Šamorín na základe uznesenia SPF/2022/R/Z11/U17</t>
  </si>
  <si>
    <t>23FA40509</t>
  </si>
  <si>
    <t>FA20230025</t>
  </si>
  <si>
    <t>návrh plagátu s programom, nálepky na medaile a stupne víťazov, web upútavka na Majstrovstvá SR Open a juniorov  9-11.6.2023 Šamorín</t>
  </si>
  <si>
    <t>23š032</t>
  </si>
  <si>
    <t>902023243</t>
  </si>
  <si>
    <t>23FA40521</t>
  </si>
  <si>
    <t>5020233789</t>
  </si>
  <si>
    <t>vyúčtovanie zálohy e.č. 23š032 na pobytové náklady +strava+prenájom miestnosti a plaveckých dráh 8-11.6.2023 MSR Open v Šamoríne /spolu 17 423,-eur/</t>
  </si>
  <si>
    <t xml:space="preserve">Organizácia podujatia
názov podujatia: Školské súťaže PL a VP Miesto konania: Šamorín  Slovensko                                               termín podujatia: 09.06.-11.06. 2023                           
počet aktívnych účastníkov: športovcov a   členov rozhodcovského zboru
počet odpracovaných hodín spolu </t>
  </si>
  <si>
    <t>23FA40327</t>
  </si>
  <si>
    <t>2023058</t>
  </si>
  <si>
    <t>prenájom bazéna počas podujatia Plavecký 3 boj v Martine 23.5.2023</t>
  </si>
  <si>
    <t>33583323</t>
  </si>
  <si>
    <t>Ing. Slavomír Smik SUNNY MARTIN</t>
  </si>
  <si>
    <t>2320š1007</t>
  </si>
  <si>
    <t>7417</t>
  </si>
  <si>
    <t>Školské súťaže -občerstvenie počas krajského kola 15.5.2023 v Prešove</t>
  </si>
  <si>
    <t>2320š1008</t>
  </si>
  <si>
    <t>5202</t>
  </si>
  <si>
    <t>Školské súťaže -občerstvenie počas krajského kola 19.5.2023 v Bratislave</t>
  </si>
  <si>
    <t>35793783</t>
  </si>
  <si>
    <t>LIDL Slovenská republika, v.o.s.</t>
  </si>
  <si>
    <t>2320š1009</t>
  </si>
  <si>
    <t>7436</t>
  </si>
  <si>
    <t>2320š1010</t>
  </si>
  <si>
    <t>1183</t>
  </si>
  <si>
    <t>23FA40463</t>
  </si>
  <si>
    <t xml:space="preserve">Technicko-organizačné zabezpečenie podujatia na základe Zmluvy -Plavecký 3-boj  ZŠ 16.05.2023 Košice </t>
  </si>
  <si>
    <t>23FA40517</t>
  </si>
  <si>
    <t>2320002</t>
  </si>
  <si>
    <t>Občerstvenie na základe Zmluvy počas Plaveckého 3-boja ZŠ 18-.5.2023 Topoľčany</t>
  </si>
  <si>
    <t>37890379</t>
  </si>
  <si>
    <t>Plavecký klub Rimavská Sobota</t>
  </si>
  <si>
    <t>23FA40406</t>
  </si>
  <si>
    <t>231413</t>
  </si>
  <si>
    <t>Finančný príspevok za usporiadanie, organizáciu  a prípravu podujatia SPF na základe zmluvy o zabezpečení podujatia SPF-školský šport č. 6/2023</t>
  </si>
  <si>
    <t>42256810</t>
  </si>
  <si>
    <t>UNISPORT CLUB SLOVAKIA o. z.</t>
  </si>
  <si>
    <t>23FA40407</t>
  </si>
  <si>
    <t>004/2023</t>
  </si>
  <si>
    <t>Finančný príspevok za usporiadanie, organizáciu  a prípravu podujatia SPF na základe zmluvy o zabezpečení podujatia SPF-školský šport č. 5/2023</t>
  </si>
  <si>
    <t>Finančný príspevok za usporiadanie, organizáciu  a prípravu podujatia SPF na základe zmluvy o zabezpečení podujatia SPF-školský šport č. 5/2023- refundácia-náklady na občerstvenie - konečný dodávateľ: Iveta Selecká - KOCKA;</t>
  </si>
  <si>
    <t>23FA40408</t>
  </si>
  <si>
    <t>FV202301</t>
  </si>
  <si>
    <t>Finančný príspevok za usporiadanie, organizáciu  a prípravu podujatia SPF na základe zmluvy o zabezpečení podujatia SPF-školský šport č. 2/2023</t>
  </si>
  <si>
    <t>31983103</t>
  </si>
  <si>
    <t>Plavecký klub Prešov, o.z.</t>
  </si>
  <si>
    <t>23FA40409</t>
  </si>
  <si>
    <t>2320001</t>
  </si>
  <si>
    <t>Finančný príspevok za usporiadanie, organizáciu  a prípravu podujatia SPF na základe zmluvy o zabezpečení podujatia SPF-školský šport č. 7/2023</t>
  </si>
  <si>
    <t>23FA40424</t>
  </si>
  <si>
    <t>231411</t>
  </si>
  <si>
    <t xml:space="preserve">Finančný príspevok za usporiadanie, organizáciu  a prípravu podujatia SPF na základe zmluvy o zabezpečení podujatia SPF-školský šport č. 9/2023 -Plavecký 3 boj 23.5.2023 Martin  </t>
  </si>
  <si>
    <t>refundácia- náklady na občerstvenie -Plavecký 3 boj 23.5.2023 Martin  na základe zmluvy o zabezpečení podujatia SPF-školský šport č.9/2023 -  občerstvenie - konečný dodávateľ: TESCO Stores;</t>
  </si>
  <si>
    <t>23FA40425</t>
  </si>
  <si>
    <t>230100047</t>
  </si>
  <si>
    <t>Prenájom plaveckého bazéna na základe Zmluvy o zabezpečení podujatia SPF-školský šport č. 4/2023 počas Plaveckého 3-boja ZŠ 18-.5.2023 Topoľčany</t>
  </si>
  <si>
    <t>23FA40426</t>
  </si>
  <si>
    <t>18662</t>
  </si>
  <si>
    <t>refundácia- náklady na občerstvenie na základe Zmluvy o zabezpečení podujatia SPF-školský šport č. 4/2023 počas Plaveckého 3-boja ZŠ 18-.5.2023 Topoľčany - občerstvenie konečný dodávateľ: Pirana Sport Club;</t>
  </si>
  <si>
    <t>23FA40437</t>
  </si>
  <si>
    <t>003/2023</t>
  </si>
  <si>
    <t>1185</t>
  </si>
  <si>
    <t>refundácia-náklady na občerstvenie na podujatie podľa Zmluvy o zabezpečení podujatia SPF-školský šport č. 1/2023 -Plavecký 3-boj 12.5.2023 Piešťany - občerstvenie - konečný dodávateľ: TESCO;</t>
  </si>
  <si>
    <t>23FA40444</t>
  </si>
  <si>
    <t>Technicko-organizačné zabezpečenie podujatia + náklady na občerstvenie na základe Zmluvy -Plavecký 3-boj, 30.5.2023 Považská Bystrica</t>
  </si>
  <si>
    <t>7665</t>
  </si>
  <si>
    <t>Technicko-organizačné zabezpečenie podujatia + náklady na občerstvenie na základe Zmluvy -Plavecký 3-boj, 30.5.2023 Považská Bystrica - občerstvenie - konečný dodávateľ: Kaufland;</t>
  </si>
  <si>
    <t>23FA40445</t>
  </si>
  <si>
    <t>230100016</t>
  </si>
  <si>
    <t>Technicko-organizačné zabezpečenie podujatia 8.krajských kôl v Plaveckom 3-boji v támci školských súťaží 12.-30.5.2023</t>
  </si>
  <si>
    <t xml:space="preserve">Organizácia podujatia
názov podujatia Jesenné M SSO BAJS 2.kolo                                           Miesto konania: Rimavská Sobota Slovensko                                              termín podujatia: 11.11.2023                                                            
počet aktívnych účastníkov:109 športovcov a  18 členov rozhodcovského zboru;
počet odpracovaných hodín spolu: 180  </t>
  </si>
  <si>
    <t>2320š1949</t>
  </si>
  <si>
    <t>23201949</t>
  </si>
  <si>
    <t>Činnosť člena rozhodcovského zboru počas Jesenné M SSO- BAJS-2.kolo 11.11.2023 Rimavská Sobota</t>
  </si>
  <si>
    <t>2320š1950</t>
  </si>
  <si>
    <t>23201950</t>
  </si>
  <si>
    <t>2320š1951</t>
  </si>
  <si>
    <t>23201951</t>
  </si>
  <si>
    <t>Šaminová Zoja</t>
  </si>
  <si>
    <t>2320š1952</t>
  </si>
  <si>
    <t>23201952</t>
  </si>
  <si>
    <t>Kašparová Ema</t>
  </si>
  <si>
    <t>2320š1953</t>
  </si>
  <si>
    <t>23201953</t>
  </si>
  <si>
    <t>Koóš Tomáš</t>
  </si>
  <si>
    <t>2320š1954</t>
  </si>
  <si>
    <t>23201954</t>
  </si>
  <si>
    <t>2320š1955</t>
  </si>
  <si>
    <t>23201955</t>
  </si>
  <si>
    <t>2320š1956</t>
  </si>
  <si>
    <t>23201956</t>
  </si>
  <si>
    <t>2320š1957</t>
  </si>
  <si>
    <t>23201957</t>
  </si>
  <si>
    <t>2320š1958</t>
  </si>
  <si>
    <t>23201958</t>
  </si>
  <si>
    <t>2320š1959</t>
  </si>
  <si>
    <t>23201959</t>
  </si>
  <si>
    <t>Szántóová Sofia</t>
  </si>
  <si>
    <t>2320š1960</t>
  </si>
  <si>
    <t>23201960</t>
  </si>
  <si>
    <t>Bartková Marina, PaedDr.</t>
  </si>
  <si>
    <t>2320š1961</t>
  </si>
  <si>
    <t>23201961</t>
  </si>
  <si>
    <t>2320š1962</t>
  </si>
  <si>
    <t>23201962</t>
  </si>
  <si>
    <t>2320š1963</t>
  </si>
  <si>
    <t>23201963</t>
  </si>
  <si>
    <t>2320š1964</t>
  </si>
  <si>
    <t>23201964</t>
  </si>
  <si>
    <t>2320š1965</t>
  </si>
  <si>
    <t>23201965</t>
  </si>
  <si>
    <t>2320š1966</t>
  </si>
  <si>
    <t>23201966</t>
  </si>
  <si>
    <t>Valach Ján</t>
  </si>
  <si>
    <t>23FA41005</t>
  </si>
  <si>
    <t>2023206</t>
  </si>
  <si>
    <t>prenájom bazéna počas Jesenné M SSO- BAJS-2.k. 11.11.2023 Rimavská Sobota</t>
  </si>
  <si>
    <t>00410365</t>
  </si>
  <si>
    <t>Technické služby mesta</t>
  </si>
  <si>
    <t>2320š2016</t>
  </si>
  <si>
    <t>368730074676</t>
  </si>
  <si>
    <t>toner do tlačiarne na podujatie Jesenné M SSO- BAJS 11.11.2023 Rimavská Sobota</t>
  </si>
  <si>
    <t>23FA41021</t>
  </si>
  <si>
    <t>2320004</t>
  </si>
  <si>
    <t>Finančný príspevok za usporiadanie, organizáciu  a prípravu podujatia SPF na základe zmluvy o zabezpečení podujatia č. 27/2023</t>
  </si>
  <si>
    <t>23FA41022</t>
  </si>
  <si>
    <t>2320005</t>
  </si>
  <si>
    <t xml:space="preserve">Organizácia podujatia
názov podujatia ASC STRUDEL OPEN 2023 U12 a juniorov                                          Miesto konania: Bratislava Slovensko                                              termín podujatia: 26.05.-28.05. 2023                                                            
počet aktívnych účastníkov:  športovcov a  31 členov rozhodcovského zboru;
počet odpracovaných hodín spolu: 592   </t>
  </si>
  <si>
    <t>23FA40397</t>
  </si>
  <si>
    <t>2310646</t>
  </si>
  <si>
    <t>prenájom bazéna počas podujatia ASC Strudel Open 2023 U12 a juniorov 26.-28.5.2023 BA</t>
  </si>
  <si>
    <t>23FA40427</t>
  </si>
  <si>
    <t>2310698</t>
  </si>
  <si>
    <t>Doplatok za prenájom bazéna počas podujatia26.-28.5.2023</t>
  </si>
  <si>
    <t>23dš05</t>
  </si>
  <si>
    <t>2310802</t>
  </si>
  <si>
    <t>Oprava základu dane (dobropis) k dokladu por. číslo 23FA40427</t>
  </si>
  <si>
    <t>2320š1011</t>
  </si>
  <si>
    <t>23201011</t>
  </si>
  <si>
    <t>činnosť člena rozhodcovského zboru počas podujatia ASC STRUDEL OPEN 2023 U12 a juniorov Bratislava 26.-28.5.2023</t>
  </si>
  <si>
    <t>Fürstenzellerová Katarína</t>
  </si>
  <si>
    <t>2320š1012</t>
  </si>
  <si>
    <t>23201012</t>
  </si>
  <si>
    <t>Horská Romana</t>
  </si>
  <si>
    <t>2320š1013</t>
  </si>
  <si>
    <t>23201013</t>
  </si>
  <si>
    <t>Kvasňovská Kristína</t>
  </si>
  <si>
    <t>2320š1014</t>
  </si>
  <si>
    <t>23201014</t>
  </si>
  <si>
    <t>Labudová Jana, Doc., PaedDr.</t>
  </si>
  <si>
    <t>2320š1015</t>
  </si>
  <si>
    <t>23201015</t>
  </si>
  <si>
    <t>Pipišková Karin</t>
  </si>
  <si>
    <t>2320š1016</t>
  </si>
  <si>
    <t>23201016</t>
  </si>
  <si>
    <t>Juríková Daniela</t>
  </si>
  <si>
    <t>2320š1017</t>
  </si>
  <si>
    <t>23201017</t>
  </si>
  <si>
    <t>Rábeková Sylvia</t>
  </si>
  <si>
    <t>2320š1018</t>
  </si>
  <si>
    <t>23201018</t>
  </si>
  <si>
    <t>Vesna Jarina</t>
  </si>
  <si>
    <t>2320š1019</t>
  </si>
  <si>
    <t>23201019</t>
  </si>
  <si>
    <t>Lobpreisová Zuzana</t>
  </si>
  <si>
    <t>2320š1020</t>
  </si>
  <si>
    <t>23201020</t>
  </si>
  <si>
    <t>Keprtová Lenka</t>
  </si>
  <si>
    <t>2320š1021</t>
  </si>
  <si>
    <t>23201021</t>
  </si>
  <si>
    <t>Domčeková Laura</t>
  </si>
  <si>
    <t>2320š1022</t>
  </si>
  <si>
    <t>23201022</t>
  </si>
  <si>
    <t>Viazanková Veronika</t>
  </si>
  <si>
    <t>2320š1023</t>
  </si>
  <si>
    <t>23201023</t>
  </si>
  <si>
    <t>2320š1024</t>
  </si>
  <si>
    <t>23201024</t>
  </si>
  <si>
    <t>Ždánová Nina</t>
  </si>
  <si>
    <t>2320š1025</t>
  </si>
  <si>
    <t>23201025</t>
  </si>
  <si>
    <t>Mackanič Rastislav</t>
  </si>
  <si>
    <t>2320š1026</t>
  </si>
  <si>
    <t>23201026</t>
  </si>
  <si>
    <t>Diky Andrea</t>
  </si>
  <si>
    <t>2320š1027</t>
  </si>
  <si>
    <t>23201027</t>
  </si>
  <si>
    <t>2320š1028</t>
  </si>
  <si>
    <t>23201028</t>
  </si>
  <si>
    <t>2320š1029</t>
  </si>
  <si>
    <t>23201029</t>
  </si>
  <si>
    <t>2320š1030</t>
  </si>
  <si>
    <t>23201030</t>
  </si>
  <si>
    <t>Krajčovičová Natália</t>
  </si>
  <si>
    <t>2320š1031</t>
  </si>
  <si>
    <t>23201031</t>
  </si>
  <si>
    <t>Orechovská Tereza</t>
  </si>
  <si>
    <t>2320š1032</t>
  </si>
  <si>
    <t>23201032</t>
  </si>
  <si>
    <t>Srdošová Soňa</t>
  </si>
  <si>
    <t>2320š1033</t>
  </si>
  <si>
    <t>23201033</t>
  </si>
  <si>
    <t>Aczelová Lucia</t>
  </si>
  <si>
    <t>2320š1034</t>
  </si>
  <si>
    <t>23201034</t>
  </si>
  <si>
    <t>Floreánová Karolína</t>
  </si>
  <si>
    <t>2320š1035</t>
  </si>
  <si>
    <t>23201035</t>
  </si>
  <si>
    <t>Mackanicová Lenka</t>
  </si>
  <si>
    <t>2320š1036</t>
  </si>
  <si>
    <t>23201036</t>
  </si>
  <si>
    <t>Lukáčová Nina</t>
  </si>
  <si>
    <t>2320š1037</t>
  </si>
  <si>
    <t>23201037</t>
  </si>
  <si>
    <t>2320š1038</t>
  </si>
  <si>
    <t>23201038</t>
  </si>
  <si>
    <t>2320š1039</t>
  </si>
  <si>
    <t>23201039</t>
  </si>
  <si>
    <t>Krasnohorská Lucia</t>
  </si>
  <si>
    <t>2320š1040</t>
  </si>
  <si>
    <t>23201040</t>
  </si>
  <si>
    <t>Strapeková Veronika</t>
  </si>
  <si>
    <t>2320š1091</t>
  </si>
  <si>
    <t>23201091</t>
  </si>
  <si>
    <t>23FA40400</t>
  </si>
  <si>
    <t>20230171</t>
  </si>
  <si>
    <t>trof. medaile 140 ks na podujatie ASC Strudel Open 2023 U12 a juniorov 26.-28.5.20</t>
  </si>
  <si>
    <t>23FA40411</t>
  </si>
  <si>
    <t>FA20230024</t>
  </si>
  <si>
    <t>nálepky na medaile 120 ks na ASC Strudel Open 2023 U12 a juniorov 26.-28.5.2023</t>
  </si>
  <si>
    <t>23FA40414</t>
  </si>
  <si>
    <t>20230827</t>
  </si>
  <si>
    <t>tlač a laminovanie dokumentov-31 ks  na podujatie ASC Strudel Open 2023 U12 a juniorov 26.-28.5.2023</t>
  </si>
  <si>
    <t>35714131</t>
  </si>
  <si>
    <t>NEUMAHR TLAČIAREŇ, s r.o.</t>
  </si>
  <si>
    <t>23FA40415</t>
  </si>
  <si>
    <t>20230795</t>
  </si>
  <si>
    <t>tlač a laminovanie dokumentov  98 ks na podujatie ASC Strudel Open 2023 U12 a juniorov 26.-28.5.2023</t>
  </si>
  <si>
    <t xml:space="preserve">Pracovná cesta
názov podujatia: Kvalifikácia muži na ME                                       Miesto konania: Amsterdam Holandsko                                     termín podujatia: 23.06.-25.06. 2023                            Spôsob prepravy: letecky
Počet všetkých osôb na pracovnej ceste  1                                                            z toho:
- športovci: 0
- rozhodca: 1                                            
</t>
  </si>
  <si>
    <t>23FA40457</t>
  </si>
  <si>
    <t>V01230006430</t>
  </si>
  <si>
    <t>Ubytovanie počas podujatia len rozhodca</t>
  </si>
  <si>
    <t>40477530</t>
  </si>
  <si>
    <t>knzb</t>
  </si>
  <si>
    <t>23FA40396</t>
  </si>
  <si>
    <t>10231481</t>
  </si>
  <si>
    <t>letenka pre 1 osobu- rozhodca na podujatie Kvalif. muži na ME 23.-25.6.2023 Amsterdam</t>
  </si>
  <si>
    <t xml:space="preserve">Pracovná cesta
názov podujatia: Kvalifikácia muži na ME 2024                                                        Miesto konania: Bukurešť Rumunsko                                      termín podujatia: 23.06.-25.06. 2023                            Spôsob prepravy: letecky
Počet všetkých osôb na pracovnej ceste: 1                                                               z toho:
- športovci: 0
- rozhodca: 1                                            
</t>
  </si>
  <si>
    <t>23FA40399</t>
  </si>
  <si>
    <t>10231477</t>
  </si>
  <si>
    <t>letenka pre 1 osobu- rozhodca na podujatie Kvalif. muži na ME 22.-25.6.2023 Bukurešť</t>
  </si>
  <si>
    <t>d - štafeta - plávanie</t>
  </si>
  <si>
    <t>2320š1042</t>
  </si>
  <si>
    <t>003</t>
  </si>
  <si>
    <t>Refundácia nákladov súvisiacich s účelom rozvoja športovcov zaradených do zoznamu športovcov Top tímu a podpory národného športového projektu: náklady športovca na regeneráciu a masáže v mes. 05/2023 - konečný dodávateľ: Vladimír Brija;</t>
  </si>
  <si>
    <t>Polčič Radoslav</t>
  </si>
  <si>
    <t>004</t>
  </si>
  <si>
    <t>005</t>
  </si>
  <si>
    <t>2320š1043</t>
  </si>
  <si>
    <t>189</t>
  </si>
  <si>
    <t>Refundácia nákladov súvisiacich s účelom rozvoja športovcov zaradených do zoznamu športovcov Top tímu a podpory národného športového projektu: náklady športovca na športové tréningové oblečenie -konečný dodávateľ:  X-Bionic Sphere a.s.;</t>
  </si>
  <si>
    <t>2320š1044</t>
  </si>
  <si>
    <t>15754</t>
  </si>
  <si>
    <t>Refundácia nákladov súvisiacich s účelom rozvoja športovcov zaradených do zoznamu športovcov Top tímu a podpory národného športového projektu: náklady športovca na lekárske vyšetrenie - športová prehliadka - konečný dodávateľ: Imunosport s.r.o.;</t>
  </si>
  <si>
    <t>j - Zabezpečenie finále školských športových súťaží (Šamorín 2023) v súťažiach kategórie "A" v plávaní a vodnom póle základných škôl</t>
  </si>
  <si>
    <t>23FA40410</t>
  </si>
  <si>
    <t>22110014</t>
  </si>
  <si>
    <t xml:space="preserve">Školské súťaže-materiálne vybavenie účastníkov podujatia Superfinále v Šamoríne -112 ks tričko, 112 ks šnúrky, 112 ks flaše </t>
  </si>
  <si>
    <t>48341177</t>
  </si>
  <si>
    <t>MTS Systems s.r.o.</t>
  </si>
  <si>
    <t xml:space="preserve">Pracovná cesta
názov podujatia: Kvalifikácia ženy na ME                                                         Miesto konania: Bukurešť Rumunsko                                      termín podujatia: 22.06.-25.06. 2023                            Spôsob prepravy: letecky
Počet všetkých osôb na pracovnej ceste: 1                                                              z toho:
- športovci: 0
- rozhodca: 1                                            
</t>
  </si>
  <si>
    <t>23FA40565</t>
  </si>
  <si>
    <t>69</t>
  </si>
  <si>
    <t>pobytové náklady  1 osoba-LEN rozhodca počas Kvalif.ženy na ME 22.-25.6.2023 Bukurešť</t>
  </si>
  <si>
    <t>4203768</t>
  </si>
  <si>
    <t>FEDERATIA ROMANA DE POLO</t>
  </si>
  <si>
    <t>Organizácia podujatia
názov podujatia: Extraliga muži                 Miesto konania: Nováky Slovensko                                               termín podujatia: 16.04. 2023                          
počet aktívnych účastníkov:28 športovcov a  2 členovia rozhodcovského zboru
počet odpracovaných hodín spolu 5</t>
  </si>
  <si>
    <t>2320š0734</t>
  </si>
  <si>
    <t>23200734</t>
  </si>
  <si>
    <t>činnosť člena rozhodcovského zboru počas podujatia Extraliga muži Nováky 16.4.2023</t>
  </si>
  <si>
    <t>2320š0735</t>
  </si>
  <si>
    <t>23200735</t>
  </si>
  <si>
    <t>Organizácia podujatia
názov podujatia: Extraliga muži                 Miesto konania :Nováky Slovensko                                               termín podujatia: 15.04. 2023                          
počet aktívnych účastníkov:26 športovcov a  2 členovia rozhodcovského zboru
počet odpracovaných hodín spolu  5</t>
  </si>
  <si>
    <t>2320š0736</t>
  </si>
  <si>
    <t>23200736</t>
  </si>
  <si>
    <t>činnosť člena rozhodcovského zboru počas podujatia Extraliga muži Nováky 15.4.2023</t>
  </si>
  <si>
    <t>2320š0737</t>
  </si>
  <si>
    <t>23200737</t>
  </si>
  <si>
    <t>2320š0738</t>
  </si>
  <si>
    <t>23200738</t>
  </si>
  <si>
    <t>činnosť člena rozhodcovského zboru počas podujatia I.NL st.žiaci Nováky 5.-7.5.2023</t>
  </si>
  <si>
    <t>2320š0739</t>
  </si>
  <si>
    <t>23200739</t>
  </si>
  <si>
    <t>2320š0740</t>
  </si>
  <si>
    <t>23200740</t>
  </si>
  <si>
    <t>2320š0741</t>
  </si>
  <si>
    <t>23200741</t>
  </si>
  <si>
    <t>2320š0742</t>
  </si>
  <si>
    <t>23200742</t>
  </si>
  <si>
    <t>záloha na ME J 30.06.-10.07.2023 Belehrad</t>
  </si>
  <si>
    <t>Hrabovský Marian</t>
  </si>
  <si>
    <t>2320š1221</t>
  </si>
  <si>
    <t>017D</t>
  </si>
  <si>
    <t>vyúčtovanie zálohy z 29.6.2023 (Hrabovský 500 €)-pitný režim pre 16 osôb -12 športovcov + 4 real.tím počas cesty na podujatie v Belehrade 10.7.2023  /80,20 eur/</t>
  </si>
  <si>
    <t>Dufry d.o.o.</t>
  </si>
  <si>
    <t>2320š1222</t>
  </si>
  <si>
    <t>1201256718</t>
  </si>
  <si>
    <t>vyúčtovanie zálohy z 29.6.2023 (Hrabovský 500 €)-pitný režim pre 16 osôb -12 športovcov + 4 real.tím počas cesty na podujatie v Belehrade 2.7.2023 /142,60 eur/</t>
  </si>
  <si>
    <t>DO and CO Airport</t>
  </si>
  <si>
    <t>vrátenie zostatku  zálohy z 29.6.2023 (Hrabovský 500 €)</t>
  </si>
  <si>
    <t>23FA40483</t>
  </si>
  <si>
    <t>10232022</t>
  </si>
  <si>
    <t>poplatok za batožinu podujetie  ME juniorov 2023 + prípr.zraz, 30.06.–10.07.2023</t>
  </si>
  <si>
    <t>2320š1262</t>
  </si>
  <si>
    <t>2980</t>
  </si>
  <si>
    <t>Materiálne zabezpečenie podujatia -materiál pre fyzioterapeuta a  maséra na ME juniorov 2023 + prípr.zraz, 30.06.–10.07.2023</t>
  </si>
  <si>
    <t>31393781</t>
  </si>
  <si>
    <t>dm drogerie markt, s.r.o.</t>
  </si>
  <si>
    <t>23FA40523</t>
  </si>
  <si>
    <t>0074/2023</t>
  </si>
  <si>
    <t>autobusová preprava reprezentácie PL 17 osôb-12 športovcov+5 real.tím na letisko Vien 2.7. a 10.7.2023 -ME juniorov 2023 Belehhrad</t>
  </si>
  <si>
    <t>23FA40554</t>
  </si>
  <si>
    <t>172023</t>
  </si>
  <si>
    <t>Činnosť športového odborníka-tréner- počas ME juniorov 2023 + prípr.zraz, 30.06.–10.07.2023</t>
  </si>
  <si>
    <t>23FA40359</t>
  </si>
  <si>
    <t>10231822</t>
  </si>
  <si>
    <t>letenky pre 16 osôb-12 športovcov +4 real.tím na podujatie 2.7.-10.7.2023 v Belehrade</t>
  </si>
  <si>
    <t>Organizácia podujatia
názov podujatia: NL SR žiačky                      Miesto konania: Piešťany Slovensko                                               termín podujatia: 20.05.-21.05. 2023                          
počet aktívnych účastníkov: 53 športovcov a   2 členovia rozhodcovského zboru
počet odpracovaných hodín spolu 30</t>
  </si>
  <si>
    <t>23FA40361</t>
  </si>
  <si>
    <t>FA2350520</t>
  </si>
  <si>
    <t>pobytové náklady pre 2 osoby -rozhodcovia počas podujatia 20-21.5.2023 v Piešťanoch</t>
  </si>
  <si>
    <t>2320š1202</t>
  </si>
  <si>
    <t>23201202</t>
  </si>
  <si>
    <t>Činnosť člena rozhodcovského zboru počas podujatia NL SR žiačky Piešťany 20.-21.5.2023</t>
  </si>
  <si>
    <t>2320š1203</t>
  </si>
  <si>
    <t>23201203</t>
  </si>
  <si>
    <t>Organizácia podujatia
názov podujatia: NL SR kadetky                      Miesto konania: Piešťany Slovensko                                               termín podujatia: 27.05.-28.05. 2023                          
počet aktívnych účastníkov: 48 športovcov a   3 členovia rozhodcovského zboru
počet odpracovaných hodín spolu 30</t>
  </si>
  <si>
    <t>23FA40362</t>
  </si>
  <si>
    <t>FA2350528</t>
  </si>
  <si>
    <t>pobytové náklady pre 2 osoby-rozhodcovia počas podujatia 27-28.5.2023 v Piešťanoch</t>
  </si>
  <si>
    <t>2320š1107</t>
  </si>
  <si>
    <t>23201107</t>
  </si>
  <si>
    <t>Činnosť člena rozhodcovského zboru počas podujatia NL SR kadetky Piešťany 27.-28.5.2023</t>
  </si>
  <si>
    <t>2320š1108</t>
  </si>
  <si>
    <t>23201108</t>
  </si>
  <si>
    <t>2320š1109</t>
  </si>
  <si>
    <t>23201109</t>
  </si>
  <si>
    <t>Organizácia podujatia
názov podujatia: Extraliga muži                 Miesto konania: Košice Slovensko                                           termín podujatia: 29.05. 2023                        
počet aktívnych účastníkov: 24 športovcov a  3 členovia rozhodcovského zboru
počet odpracovaných hodín spolu  7,5</t>
  </si>
  <si>
    <t>23FA40363</t>
  </si>
  <si>
    <t>230141</t>
  </si>
  <si>
    <t>pobytové náklady pre 2 osoby-rozhodcovia počas podujatia 29.5.2023 v Košiciach</t>
  </si>
  <si>
    <t>2320š1115</t>
  </si>
  <si>
    <t>23201115</t>
  </si>
  <si>
    <t>Činnosť člena rozhodcovského zboru počas podujatia Extraliga muži Košice 29.5.2023</t>
  </si>
  <si>
    <t>2320š1116</t>
  </si>
  <si>
    <t>23201116</t>
  </si>
  <si>
    <t>2320š1117</t>
  </si>
  <si>
    <t>23201117</t>
  </si>
  <si>
    <t>Organizácia podujatia
názov podujatia: Extraliga muži                 Miesto konania:  Košice Slovensko                                           termín podujatia: 03.06. 2023                        
počet aktívnych účastníkov: 22 športovcov a  3 členovia rozhodcovského zboru
počet odpracovaných hodín spolu 7,5</t>
  </si>
  <si>
    <t>23FA40366</t>
  </si>
  <si>
    <t>230145</t>
  </si>
  <si>
    <t>pobytové náklady pre 2 osoby-rozhodcovia počas podujatia 3.6.2023 v Košiciach</t>
  </si>
  <si>
    <t>2320š1208</t>
  </si>
  <si>
    <t>23201208</t>
  </si>
  <si>
    <t>Činnosť člena rozhodcovského zboru počas podujatia Extraliga muži Košice 3.6.2023</t>
  </si>
  <si>
    <t>2320š1209</t>
  </si>
  <si>
    <t>23201209</t>
  </si>
  <si>
    <t>2320š1210</t>
  </si>
  <si>
    <t>23201210</t>
  </si>
  <si>
    <t>Organizácia podujatia
názov podujatia: Extraliga muži                 Miesto konania: Bratislava Slovensko                                           termín podujatia: 24.05.2023                        
počet aktívnych účastníkov: 28 športovcov a  3 členovia rozhodcovského zboru
počet odpracovaných hodín spolu 7,5</t>
  </si>
  <si>
    <t>23FA40367</t>
  </si>
  <si>
    <t>24230421</t>
  </si>
  <si>
    <t>pobytové náklady pre 1 osobu-rozhodca počas podujatia 24.52023 v Bratislave</t>
  </si>
  <si>
    <t>2320š0947</t>
  </si>
  <si>
    <t>23200947</t>
  </si>
  <si>
    <t>činnosť člena rozhodcovského zboru počas podujatia Extraliga muži Bratislava 24.5.2023</t>
  </si>
  <si>
    <t>2320š0948</t>
  </si>
  <si>
    <t>23200948</t>
  </si>
  <si>
    <t>2320š0949</t>
  </si>
  <si>
    <t>23200949</t>
  </si>
  <si>
    <t>Organizácia podujatia
názov podujatia: NL kadeti                        Miesto konania: Žilina Slovensko                                               termín podujatia: 27.05.-28.05. 2023                           
počet aktívnych účastníkov:52 športovcov a 3 členovia rozhodcovského zboru
počet odpracovaných hodín spolu 30</t>
  </si>
  <si>
    <t>23FA40368</t>
  </si>
  <si>
    <t>pobytové náklady pre 2 osoby-rozhodcovia počas podujatia 27-28.5.2023 v Žiline</t>
  </si>
  <si>
    <t>2320š1088</t>
  </si>
  <si>
    <t>23201088</t>
  </si>
  <si>
    <t>Činnosť člena rozhodcovského zboru počas podujatia NL kadeti Žilina 27.-28.5.2023</t>
  </si>
  <si>
    <t>2320š1089</t>
  </si>
  <si>
    <t>23201089</t>
  </si>
  <si>
    <t>2320š1090</t>
  </si>
  <si>
    <t>23201090</t>
  </si>
  <si>
    <t>Organizácia podujatia
názov podujatia: NL juniorky                        Miesto konania: Piešťany Slovensko                                               termín podujatia: 03.06.-04.06. 2023                           
počet aktívnych účastníkov:45 športovcov a 4 členovia rozhodcovského zboru
počet odpracovaných hodín spolu 30</t>
  </si>
  <si>
    <t>23FA40373</t>
  </si>
  <si>
    <t>FA2350604</t>
  </si>
  <si>
    <t>pobytové náklady pre 3 osoby-rozhodcovia počas podujatia 3-4.6.2023 v Piešťanoch</t>
  </si>
  <si>
    <t>2320š1093</t>
  </si>
  <si>
    <t>23201093</t>
  </si>
  <si>
    <t>Činnosť člena rozhodcovského zboru počas podujatia NL juniorky Piešťany 3.-4.6.2023</t>
  </si>
  <si>
    <t>2320š1094</t>
  </si>
  <si>
    <t>23201094</t>
  </si>
  <si>
    <t>2320š1095</t>
  </si>
  <si>
    <t>23201095</t>
  </si>
  <si>
    <t>2320š1096</t>
  </si>
  <si>
    <t>23201096</t>
  </si>
  <si>
    <t>Organizácia podujatia
názov podujatia: NL SR st.žiaci                 Miesto konania: Prešov Slovensko                                               termín podujatia: 08.-10.06.2023                          
počet aktívnych účastníkov:83 športovcov a  6 členov rozhodcovského zboru, počet odpracovaných hodín spolu  67,5</t>
  </si>
  <si>
    <t>23FA40374</t>
  </si>
  <si>
    <t>VF230368</t>
  </si>
  <si>
    <t>pobytové náklady pre 1 osobu-rozhodca počas podujatia 8.-10.6.2023 v Prešove</t>
  </si>
  <si>
    <t>31692923</t>
  </si>
  <si>
    <t>LINEAS, s.r.o.</t>
  </si>
  <si>
    <t>2320š1191</t>
  </si>
  <si>
    <t>23201191</t>
  </si>
  <si>
    <t>Činnosť člena rozhodcovského zboru počas podujatia NL SR st.žiaci Prešov 8.-10.6.2023</t>
  </si>
  <si>
    <t>2320š1192</t>
  </si>
  <si>
    <t>23201192</t>
  </si>
  <si>
    <t>2320š1193</t>
  </si>
  <si>
    <t>23201193</t>
  </si>
  <si>
    <t>2320š1194</t>
  </si>
  <si>
    <t>23201194</t>
  </si>
  <si>
    <t>2320š1195</t>
  </si>
  <si>
    <t>23201195</t>
  </si>
  <si>
    <t>2320š1196</t>
  </si>
  <si>
    <t>23201196</t>
  </si>
  <si>
    <t>Organizácia podujatia
názov podujatia: Extraliga muži                 Miesto konania: Košice Slovensko                                           termín podujatia::24.05. 2023                        
počet aktívnych účastníkov: 24 športovcov a  3 členovia rozhodcovského zboru
počet odpracovaných hodín spolu 7,5</t>
  </si>
  <si>
    <t>23FA40375</t>
  </si>
  <si>
    <t>odmena športového odborníka na základe Zmluvy č. RVP020/2023-rozhodca na podujatí 24.5.2023 Košice</t>
  </si>
  <si>
    <t>2320š1118</t>
  </si>
  <si>
    <t>23201118</t>
  </si>
  <si>
    <t>Činnosť člena rozhodcovského zboru počas podujatia Extraliga muži Košice 24.5.2023</t>
  </si>
  <si>
    <t>2320š1119</t>
  </si>
  <si>
    <t>23201119</t>
  </si>
  <si>
    <t>2320š1120</t>
  </si>
  <si>
    <t>23201120</t>
  </si>
  <si>
    <t xml:space="preserve">Pracovná cesta
názov podujatia:  VT ženy U15                                             Miesto konania: Piešťany Slovensko                                      termín podujatia: 30.04.-02.05. 2023                             Spôsob prepravy: 
Počet všetkých osôb na pracovnej ceste  20                                                             z toho:
- športovci: 18
- realizačný tím: 2                                           
</t>
  </si>
  <si>
    <t>23FA40357</t>
  </si>
  <si>
    <t>23210013</t>
  </si>
  <si>
    <t>trénerské služby  VP ženy  30.4.-2.5.2023 v Piešťanoch</t>
  </si>
  <si>
    <t>47477971</t>
  </si>
  <si>
    <t>Galima s.r.o.</t>
  </si>
  <si>
    <t>23FA40358</t>
  </si>
  <si>
    <t>trénerské služby- počas podujatí VT ženy U17 Piešťany 30.4.-2.5.2023, VT ženy U17, 5.-8.5.2023  Topoľčany, VT ženy U17  28-30.5.2023 Piešťany</t>
  </si>
  <si>
    <t>23FA40446</t>
  </si>
  <si>
    <t>1023008</t>
  </si>
  <si>
    <t>Prenájom bazéna počas podujatia</t>
  </si>
  <si>
    <t>892394</t>
  </si>
  <si>
    <t>Klub vodného pola Kúpele Piešťany</t>
  </si>
  <si>
    <t>2320š0810</t>
  </si>
  <si>
    <t>23200810</t>
  </si>
  <si>
    <t>cestovné náhrady preprava 4 športovcov - VT  2.5.2023 Piešťany</t>
  </si>
  <si>
    <t>Varga Pavel</t>
  </si>
  <si>
    <t>23FA40388</t>
  </si>
  <si>
    <t>1000000054</t>
  </si>
  <si>
    <t>Kvalifikáciu na ME A ženy 22-26.6.2023 Burgas-ubytovacie a stravovacie náklady počas podujatia</t>
  </si>
  <si>
    <t>WATERPOLO Ltd.</t>
  </si>
  <si>
    <t>23FA40389</t>
  </si>
  <si>
    <t>20233060</t>
  </si>
  <si>
    <t>preprava družstva VP - na letisko na Kvalifikácia na ME A ženy 22-26.6.2023 Burgas</t>
  </si>
  <si>
    <t>54717205</t>
  </si>
  <si>
    <t>kosiceklima s.r.o.</t>
  </si>
  <si>
    <t>23FA40422</t>
  </si>
  <si>
    <t>10231849</t>
  </si>
  <si>
    <t>Letenky pre 17 osôb/14 športovcov + 3 real.tím/ na podujatie 22.-26.6.2023</t>
  </si>
  <si>
    <t>2320š1002</t>
  </si>
  <si>
    <t>6802327368</t>
  </si>
  <si>
    <t>Cestovné poistenie pre 17 osôb- 14 športovcov+3 real.tím počas kvalif. v Burgase</t>
  </si>
  <si>
    <t>23FA40659</t>
  </si>
  <si>
    <t>0923</t>
  </si>
  <si>
    <t>Činnosť športového odborníka počas VT ženy U17, 16.-18.6.2023 Košice  a  Kvalifikácia na ME A ženy 22-26.6.2023 Burgas</t>
  </si>
  <si>
    <t>50088823</t>
  </si>
  <si>
    <t>Ing. Zuzana Grežďová-HERBALIST</t>
  </si>
  <si>
    <t>23FA40541</t>
  </si>
  <si>
    <t>230167</t>
  </si>
  <si>
    <t>Pobytové náklady 17 osôb-14 športovcov+3 real.tím počas VT ženy-Kvalifikácia ME 21-26.6.2023 Košice/Burgas</t>
  </si>
  <si>
    <t>2320š1270</t>
  </si>
  <si>
    <t>2270</t>
  </si>
  <si>
    <t>materiálne zabezpečenie- topánky pre hl.trénerku na Kvalifikácia na ME A ženy 22-26.6.2023 Burgas</t>
  </si>
  <si>
    <t>2320š1271</t>
  </si>
  <si>
    <t>4605</t>
  </si>
  <si>
    <t>materiálne zabezpečenie- nohavice pre hl.trénerku na Kvalifikácia na ME A ženy 22-26.6.2023 Burgas</t>
  </si>
  <si>
    <t>36779644</t>
  </si>
  <si>
    <t>Inditex Slovakia, s. r. o.</t>
  </si>
  <si>
    <t>23FA40549</t>
  </si>
  <si>
    <t>10231894</t>
  </si>
  <si>
    <t>poplatok za zmenu mena na letenke VT ženy-Kvalifikácia ME 21-26.6.2023 Košice/Burgas</t>
  </si>
  <si>
    <t>23FA40551</t>
  </si>
  <si>
    <t>20235225</t>
  </si>
  <si>
    <t>prenájom bazéna počas VT ženy-Kvalifikácia ME 21-26.6.2023 Košice/Burgas</t>
  </si>
  <si>
    <t>23FA40562</t>
  </si>
  <si>
    <t>23FV00088</t>
  </si>
  <si>
    <t>strava pre 13 osôb-športovcov počas Kvalifikácia na ME A ženy 22-26.6.2023 Burgas</t>
  </si>
  <si>
    <t>52673014</t>
  </si>
  <si>
    <t>Andiamo Taverna, s.r.o.</t>
  </si>
  <si>
    <t>2320š1289</t>
  </si>
  <si>
    <t>23201289</t>
  </si>
  <si>
    <t>cestovné náhrady VT ženy 16-18.6.2023 Košice,</t>
  </si>
  <si>
    <t>Sedláková Monika</t>
  </si>
  <si>
    <t>2320š1313</t>
  </si>
  <si>
    <t>5794</t>
  </si>
  <si>
    <t>športová výstroj na podujatie / nohavice 1 ks real.tím</t>
  </si>
  <si>
    <t>2320š1314</t>
  </si>
  <si>
    <t>2269</t>
  </si>
  <si>
    <t>športová výstroj počas podujatia/ športová obuv 1 ks real.tím</t>
  </si>
  <si>
    <t>2320š1407</t>
  </si>
  <si>
    <t>2030</t>
  </si>
  <si>
    <t>materiál pre fyzioterapeuta-vatové  tamponiky počas Kvalifikácia na ME A ženy 22-26.6.2023 Burgas</t>
  </si>
  <si>
    <t>47780754</t>
  </si>
  <si>
    <t>Dr.Max 67 s.r.o.</t>
  </si>
  <si>
    <t>2320š1408</t>
  </si>
  <si>
    <t>524</t>
  </si>
  <si>
    <t>materiál pre fyzioterapeuta-alpa počas Kvalifikácia na ME A ženy 22-26.6.2023 Burgas</t>
  </si>
  <si>
    <t>34115498</t>
  </si>
  <si>
    <t>PAYBO, spoločnosť s ručením obmedzeným</t>
  </si>
  <si>
    <t>2320š1409</t>
  </si>
  <si>
    <t>468</t>
  </si>
  <si>
    <t>materiál pre fyzioterapeuta-dezinfekcia, masť, náplasť, počas Kvalifikácia na ME A ženy 22-26.6.2023 Burgas</t>
  </si>
  <si>
    <t>34101331</t>
  </si>
  <si>
    <t>Lekáreň Park, s.r.o.</t>
  </si>
  <si>
    <t>2320š1410</t>
  </si>
  <si>
    <t>7490</t>
  </si>
  <si>
    <t>materiál pre fyzioterapeuta-olej na masáž, počas Kvalifikácia na ME A ženy 22-26.6.2023 Burgas</t>
  </si>
  <si>
    <t>2320š1411</t>
  </si>
  <si>
    <t>877</t>
  </si>
  <si>
    <t>materiál pre fyzioterapeuta-lieh na bankovanie, počas Kvalifikácia na ME A ženy 22-26.6.2023 Burgas</t>
  </si>
  <si>
    <t>33700842</t>
  </si>
  <si>
    <t>Mario Višňovský - EMAILA</t>
  </si>
  <si>
    <t>2320š1412</t>
  </si>
  <si>
    <t>8153</t>
  </si>
  <si>
    <t>materiál pre fyzioterapeuta-sviečka na bankovanie, počas Kvalifikácia na ME A ženy 22-26.6.2023 Burgas</t>
  </si>
  <si>
    <t>36246204</t>
  </si>
  <si>
    <t>Emil Krajčík, s.r.o.</t>
  </si>
  <si>
    <t>2320š1413</t>
  </si>
  <si>
    <t>3569</t>
  </si>
  <si>
    <t>materiál pre fyzioterapeuta-papierové utierky, počas Kvalifikácia na ME A ženy 22-26.6.2023 Burgas</t>
  </si>
  <si>
    <t>36273996</t>
  </si>
  <si>
    <t>PN &amp; PN impexport s.r.o.</t>
  </si>
  <si>
    <t>2320š1414</t>
  </si>
  <si>
    <t>2271</t>
  </si>
  <si>
    <t>športová výstroj-športová obuv-1 osoba -real.tím na Kvalifikácia na ME A ženy 22-26.6.2023 Burgas</t>
  </si>
  <si>
    <t>2320š1419</t>
  </si>
  <si>
    <t>23201419</t>
  </si>
  <si>
    <t>cestovné náhrady počas Kvalifikácia na ME A ženy 22-26.6.2023 Košice/Burgas</t>
  </si>
  <si>
    <t>Baranovič Ján</t>
  </si>
  <si>
    <t xml:space="preserve">Pracovná cesta
názov podujatia: VT ženy  U15                                  Miesto konania: Topoľčany Slovensko                      termín podujatia: 04.06.-06.06. 2023                           Spôsob prepravy: vlastná
Počet všetkých osôb na pracovnej ceste  19                                                             z toho:
- športovci: 17
- realizačný tím:  2                                          
</t>
  </si>
  <si>
    <t>23FA40394</t>
  </si>
  <si>
    <t>230100060</t>
  </si>
  <si>
    <t>prenájom bazéna počas VT ženy 4-6.6.2023 v Topoľčanoch</t>
  </si>
  <si>
    <t>23FA40393</t>
  </si>
  <si>
    <t>23VF00031</t>
  </si>
  <si>
    <t>ubytovanie počas VT ženy 4-6.6.2023 v Topoľčanoch</t>
  </si>
  <si>
    <t>23FA40391</t>
  </si>
  <si>
    <t>2323008</t>
  </si>
  <si>
    <t>trénerské služby  VP ženy 4-6.6.2023 v Topoľčanoch</t>
  </si>
  <si>
    <t>23FA40392</t>
  </si>
  <si>
    <t>23210018</t>
  </si>
  <si>
    <t>23FA40450</t>
  </si>
  <si>
    <t>2023025</t>
  </si>
  <si>
    <t>Strava počas podujatia 19 osôb/17 športovcov +2 real.tím/</t>
  </si>
  <si>
    <t>52296971</t>
  </si>
  <si>
    <t>TH PLUS spol. s r. o.</t>
  </si>
  <si>
    <t>2320š1003</t>
  </si>
  <si>
    <t>139</t>
  </si>
  <si>
    <t>skupinový cstup do posilňovne pre družstvo VP počas VT 4-6.6.2023 vTopoľčanoch</t>
  </si>
  <si>
    <t>23FA40503</t>
  </si>
  <si>
    <t>23210019</t>
  </si>
  <si>
    <t xml:space="preserve">trénerské služby  VT ženy U15 Topoľčany  16.-18.6.2023 </t>
  </si>
  <si>
    <t>23FA40504</t>
  </si>
  <si>
    <t>2323010</t>
  </si>
  <si>
    <t xml:space="preserve">Pracovná cesta
názov podujatia: VT muži                                            Miesto konania: Nováky Slovensko                                      termín podujatia: 10.05.-14.05. 2023                                                   Spôsob prepravy: BUS
Počet všetkých osôb na pracovnej ceste  15                                                             z toho:
- športovci: 13
- realizačný tím: 2                                            
</t>
  </si>
  <si>
    <t>23FA40398</t>
  </si>
  <si>
    <t>2023119</t>
  </si>
  <si>
    <t>ubytovanie, strava, 15 osôb -13 športovcov +2 real.tím počas podujatia +služby NCVP (bazén, posilňovňa, sauna)10-14.5.2023</t>
  </si>
  <si>
    <t>23FA40466</t>
  </si>
  <si>
    <t>Preprava družstva na podujatie v dňoch 10.-14.5.2023 na trase Košice-Nováky-Košice /13 športovcov + 2 real.tím/</t>
  </si>
  <si>
    <t xml:space="preserve">Pracovná cesta
názov podujatia: Kvalifikácia na ME                                    Miesto konania: Istanbul Turecko               termín podujatia: 22.06.-25.06. 2023                                                    Spôsob prepravy: letecky
Počet všetkých osôb na pracovnej ceste  17                                                             z toho:
- športovci: 14
- realizačný tím:  3                                          
</t>
  </si>
  <si>
    <t>23š034</t>
  </si>
  <si>
    <t>20230025</t>
  </si>
  <si>
    <t>poplatok za zahraničnú platbu k ZF 23š034</t>
  </si>
  <si>
    <t>23FA40706</t>
  </si>
  <si>
    <t>10231897</t>
  </si>
  <si>
    <t>vyúčtovaie zálohy e.č. 23š034 na letenky pre 17 osôb -14 športovcov+3 real.tím na Kvalifikáciu na ME 21.a 25.6.2023 Budapešť-Istanbul-Budapešť /9775,17 eur/</t>
  </si>
  <si>
    <t>23š033</t>
  </si>
  <si>
    <t>09062023</t>
  </si>
  <si>
    <t>Turkish Waterpolo Federation</t>
  </si>
  <si>
    <t>23FA41259</t>
  </si>
  <si>
    <t>14062023</t>
  </si>
  <si>
    <t>vyúčtovanie zálohy e.č. 23š033 na pobytové náklady pre 18 osôb-14 športovcov+4 real.tím počas kvalifikácie na ME 21-25.8.2023 v Istanbule</t>
  </si>
  <si>
    <t>23FA40442</t>
  </si>
  <si>
    <t>10231794</t>
  </si>
  <si>
    <t xml:space="preserve">Letenka 1 osoba -športovec na podujatie 22.-25.6.2023 </t>
  </si>
  <si>
    <t xml:space="preserve">Pracovná cesta
názov podujatia: VT ženy U15 a U17                                            Miesto konania  Topolčany Slovensko                                      termín podujatia: 05.05.-08.05. 2023                            Spôsob prepravy: 
Počet všetkých osôb na pracovnej ceste: 19                                                             z toho:
- športovci: 17
- realizačný tím: 2                                            
</t>
  </si>
  <si>
    <t>23FA40447</t>
  </si>
  <si>
    <t>2023018</t>
  </si>
  <si>
    <t>Strava počas podujatia U15 /19 osôb, U17 18 osôb</t>
  </si>
  <si>
    <t>2320š1268</t>
  </si>
  <si>
    <t>23201268</t>
  </si>
  <si>
    <t>cestovné náhrady -preprava 2 osôb- športovci na VT ženy U17, 5.-8.5.2023  Topoľčany</t>
  </si>
  <si>
    <t>2320š0809</t>
  </si>
  <si>
    <t>23200809</t>
  </si>
  <si>
    <t>cestovné náhrady preprava 2 športovci na VT 5-8.5.2023 Topoľčany</t>
  </si>
  <si>
    <t>2320š1417</t>
  </si>
  <si>
    <t>23201417</t>
  </si>
  <si>
    <t>cestovné náhrady preprava 5 osôb -4 športovci+1 real.tím počas VT ženy U17, 5.-8.5.2023  Topoľčany</t>
  </si>
  <si>
    <t xml:space="preserve">Pracovná cesta
názov podujatia: VT ženy                                    Miesto konania:  Piešťany Slovensko                      termín podujatia: 02.06.-04.06. 2023                           Spôsob prepravy: 
Počet všetkých osôb na pracovnej ceste  15                                                             z toho:
- športovci: 13
- realizačný tím: 2                                           
</t>
  </si>
  <si>
    <t>23FA40448</t>
  </si>
  <si>
    <t>70304018</t>
  </si>
  <si>
    <t xml:space="preserve">Strava 15 osôb /13 športovcov + 2 real.t/počas podujatia  </t>
  </si>
  <si>
    <t>34144790</t>
  </si>
  <si>
    <t>SLOVENSKÉ LIEČEBNÉ KÚPELE PIEŠŤANY, a.s.</t>
  </si>
  <si>
    <t>23FA40449</t>
  </si>
  <si>
    <t>2023990001</t>
  </si>
  <si>
    <t>Ubytovanie počas podujatia 15 osôb /13 športovcov +2 real.t/</t>
  </si>
  <si>
    <t>47511940</t>
  </si>
  <si>
    <t>InterSporthotel, spol. s r.o.</t>
  </si>
  <si>
    <t>23FA40516</t>
  </si>
  <si>
    <t>1023003</t>
  </si>
  <si>
    <t>Prenájom bazéna počas podujatia VT ženy 2-4.6.2023 Piešťany</t>
  </si>
  <si>
    <t>23FA40559</t>
  </si>
  <si>
    <t>činnosť športového odborníka -trénerské služby v mesiaci jún 2023:</t>
  </si>
  <si>
    <t xml:space="preserve">Pracovná cesta
názov podujatia: VT ženy U17                                    Miesto konania: Piešťany Slovensko                      termín podujatia: 28.05.-30.05. 2023                           Spôsob prepravy: 
Počet všetkých osôb na pracovnej ceste  18                                                             z toho:
- športovci: 16
- realizačný tím: 2                                           
</t>
  </si>
  <si>
    <t>23FA40451</t>
  </si>
  <si>
    <t>049/2023</t>
  </si>
  <si>
    <t>Ubytovanie počas podujatia 18 osôb/16 športovcov + 2 RT/</t>
  </si>
  <si>
    <t>32845367</t>
  </si>
  <si>
    <t>Roman Piešťanský</t>
  </si>
  <si>
    <t>23FA40452</t>
  </si>
  <si>
    <t>70303838</t>
  </si>
  <si>
    <t>Strava počas podujatia 18 osôb/16 športovcov + 2 RT/</t>
  </si>
  <si>
    <t>23FA40453</t>
  </si>
  <si>
    <t>1023009</t>
  </si>
  <si>
    <t xml:space="preserve">Prenájom bazéna počas podujatia </t>
  </si>
  <si>
    <t xml:space="preserve">Pracovná cesta
názov podujatia: VT ženy                                    Miesto konania: Vrútky Slovensko                      termín podujatia: 09.06.-11.06. 2023                           Spôsob prepravy: 
Počet všetkých osôb na pracovnej ceste  20                                                             z toho:
- športovci: 17
- realizačný tím: 3                                           
</t>
  </si>
  <si>
    <t>23FA40455</t>
  </si>
  <si>
    <t>17059593</t>
  </si>
  <si>
    <t>Plavecký a vodnopólový klub Vrútky</t>
  </si>
  <si>
    <t>23FA40456</t>
  </si>
  <si>
    <t>802023</t>
  </si>
  <si>
    <t>Pobytové náklady počas podujatia 17 hráčov +3 real.tím,</t>
  </si>
  <si>
    <t>46141405</t>
  </si>
  <si>
    <t>Penzión Marco Polo</t>
  </si>
  <si>
    <t>23FA40678</t>
  </si>
  <si>
    <t>20230036</t>
  </si>
  <si>
    <t>služby kondičného trénera počas VT ženy SR 9.-11.6.2023 Vrútky + cestovné náhrady</t>
  </si>
  <si>
    <t>51552060</t>
  </si>
  <si>
    <t>Speranza Fit. s.r.o.</t>
  </si>
  <si>
    <t xml:space="preserve">Pracovná cesta
názov podujatia: VT U 17 ženy                                    Miesto konania: Košice Slovensko                      termín: podujatia 11.06.-13.06. 2023                          Spôsob prepravy: 
Počet všetkých osôb na pracovnej ceste  17                                                             z toho:
- športovci: 15
- realizačný tím: 2                                           
</t>
  </si>
  <si>
    <t>23FA40454</t>
  </si>
  <si>
    <t>230155</t>
  </si>
  <si>
    <t>Ubytovanie počas podujatia 15 športovcov + 2 RT</t>
  </si>
  <si>
    <t>23FA40356</t>
  </si>
  <si>
    <t>202312</t>
  </si>
  <si>
    <t>Manažér reprezentácie žien VP na základe zmluvy za obdobie 2023/04</t>
  </si>
  <si>
    <t>23FA40369</t>
  </si>
  <si>
    <t>202313</t>
  </si>
  <si>
    <t>Manažér reprezentácie žien VP na základe zmluvy za obdobie 2023/05</t>
  </si>
  <si>
    <t>23FA40385</t>
  </si>
  <si>
    <t>2306000766</t>
  </si>
  <si>
    <t>karty multisport 4 x za 6/2023</t>
  </si>
  <si>
    <t>2320š0821</t>
  </si>
  <si>
    <t>23200821</t>
  </si>
  <si>
    <t>činnosť člena rozhodcovského zboru počas podujatia NL ml.žiaci Košice 28.-29.4.2023</t>
  </si>
  <si>
    <t>2320š0822</t>
  </si>
  <si>
    <t>23200822</t>
  </si>
  <si>
    <t>2320š0823</t>
  </si>
  <si>
    <t>23200823</t>
  </si>
  <si>
    <t>činnosť člena rozhodcovského zboru počas podujatia NL st.žiaci Bratislava 19.-21.5.2023</t>
  </si>
  <si>
    <t>2320š0824</t>
  </si>
  <si>
    <t>23200824</t>
  </si>
  <si>
    <t>2320š0825</t>
  </si>
  <si>
    <t>23200825</t>
  </si>
  <si>
    <t>2320š0826</t>
  </si>
  <si>
    <t>23200826</t>
  </si>
  <si>
    <t>2320š0827</t>
  </si>
  <si>
    <t>23200827</t>
  </si>
  <si>
    <t>2320š0887</t>
  </si>
  <si>
    <t>ZU0000235734</t>
  </si>
  <si>
    <t>Ubytovanie 2 športových odborníkov-rozhodcovia počas podujatia 19-21.5.2023 v Bratislave</t>
  </si>
  <si>
    <t>2320š0876</t>
  </si>
  <si>
    <t>23200876</t>
  </si>
  <si>
    <t>činnosť člena rozhodcovského zboru počas podujatia NL st.žiaci Topoľčany 20.-21.5.2023</t>
  </si>
  <si>
    <t>2320š0877</t>
  </si>
  <si>
    <t>23200877</t>
  </si>
  <si>
    <t>2320š0886</t>
  </si>
  <si>
    <t>1083</t>
  </si>
  <si>
    <t>ubytovanie 2 športových odborníkov-rozhodcovia počas podujatia 20-21.5.2023 v Topoľčanoch</t>
  </si>
  <si>
    <t>23š037</t>
  </si>
  <si>
    <t>19</t>
  </si>
  <si>
    <t>záloha pre 20 osôb-18 športovcov+2 real.tím na pobytové náklady počas podujatia ME U15 ženy Záhreb</t>
  </si>
  <si>
    <t>50366515350</t>
  </si>
  <si>
    <t>Hrvatski vaterpolski savez</t>
  </si>
  <si>
    <t>23FA40569</t>
  </si>
  <si>
    <t>51/1/23</t>
  </si>
  <si>
    <t>vyúčtovanie zálohy e.č. 23š037 pre 20 osôb-18 športovcov+2 real.tím na pobytové náklady počas podujatia ME U15 ženy Záhreb 22.-30.6.2023  /15655,- eur/</t>
  </si>
  <si>
    <t>23FA40495</t>
  </si>
  <si>
    <t>2023020</t>
  </si>
  <si>
    <t>činnosť športového odborníka na základe Zmluvy č. RVP020/2023-rozhodca na podujatí ME U15 ženy 22-30.6.2023 Záhreb Chorvátsko</t>
  </si>
  <si>
    <t>činnosť športového odborníka na základe Zmluvy č. RVP020/2023-rozhodca na podujatí ME U15 ženy 22-30.6.2023 Záhreb Chorvátsko - doplatok</t>
  </si>
  <si>
    <t>23FA40527</t>
  </si>
  <si>
    <t>2023194</t>
  </si>
  <si>
    <t>preprava 17 osôb-15 športovcov + 2 real.tím na ME U15 ženy 22-30.6.2023 Zahreb Chorvátsko</t>
  </si>
  <si>
    <t>23FA40528</t>
  </si>
  <si>
    <t>2023183</t>
  </si>
  <si>
    <t>pobytové náklady vrátane stravy a využívania bazénu pre 16 osôb-14 športovcov + 2 real.tím na VT ženy U15 Nováky 20-22.6.2023</t>
  </si>
  <si>
    <t>2320š1001</t>
  </si>
  <si>
    <t>6802327251</t>
  </si>
  <si>
    <t>Cestovné poistenie pre 16 osôb- 14 športovcov+2 real.tím počas ME U15 v Záhrebe</t>
  </si>
  <si>
    <t>23FA40579</t>
  </si>
  <si>
    <t>53-2-1</t>
  </si>
  <si>
    <t>Činnosť športového odborníka - fyzioterapeuta,  počas podujatia VT U15 ž.Nováky + ME U15 ženy 20-30.6.2023 Záhreb</t>
  </si>
  <si>
    <t>SUSTENTACULUM d.o.o.</t>
  </si>
  <si>
    <t xml:space="preserve">Pracovná cesta
názov podujatia: Univerziáda                                          Miesto konania: Chengdu  Čína                                       termín podujatia:  22.07.-10.08. 2023                         Spôsob prepravy: letecky
Počet všetkých osôb na pracovnej ceste  17                                                             z toho:
- športovci: 14
- realizačný tím: 3                                            
</t>
  </si>
  <si>
    <t>23š036</t>
  </si>
  <si>
    <t>záloha na letenky pre 17 osôb- športovci na podujatie Univerziada 23.7.-10.8.2023 v Číne</t>
  </si>
  <si>
    <t>23FA40486</t>
  </si>
  <si>
    <t>10232100</t>
  </si>
  <si>
    <t>vyúčtovanie zálohy e.č. 23š036 na letenky pre 17 osôb- športovci na podujatie Univerziada 23.7.-10.8.2023 v Číne /22525,- eur/</t>
  </si>
  <si>
    <t>23SPF004</t>
  </si>
  <si>
    <t>Refundácia leteniek pre 17 osôb- športovci na podujatie Univerziada 23.7.-10.8.2023 v Číne</t>
  </si>
  <si>
    <t>Slovenská asociácia univerzitných športov</t>
  </si>
  <si>
    <t>23š035</t>
  </si>
  <si>
    <t>0122/0042/23</t>
  </si>
  <si>
    <t>záloha na prenájom bazéna a telocvične pre SP na mesiac jún 2023, na základe Zmluvy č.17/2022</t>
  </si>
  <si>
    <t>23FA40485</t>
  </si>
  <si>
    <t>01/0413/23</t>
  </si>
  <si>
    <t>vyúčtovani zálohy e.č. 23š035 na prenájom bazéna a telocvične pre SP na mesiac jún 2023, na základe Zmluvy č.17/2022 /spolu 1080,-eur/</t>
  </si>
  <si>
    <t>23FA40539</t>
  </si>
  <si>
    <t>5020233800</t>
  </si>
  <si>
    <t>prenájom bazéna počas tréningovej prípravy SP za 06/2023</t>
  </si>
  <si>
    <t>23FA40663</t>
  </si>
  <si>
    <t>231824</t>
  </si>
  <si>
    <t xml:space="preserve">pobytové náklady pre 10 osôb 22-23.7.2023 počas i Bratislava+Univerziada Chengdu 22.7.-10.8.2023  </t>
  </si>
  <si>
    <t>35859661</t>
  </si>
  <si>
    <t>SIPOREX, spol.s.r.o</t>
  </si>
  <si>
    <t>2320š1493</t>
  </si>
  <si>
    <t>23201493</t>
  </si>
  <si>
    <t>cestovné náhrady 1 športovec- KE-BA a späť- víza</t>
  </si>
  <si>
    <t>Juhász Boris</t>
  </si>
  <si>
    <t>2320š1495</t>
  </si>
  <si>
    <t>23071602963</t>
  </si>
  <si>
    <t xml:space="preserve">materiálne zabezpečenie-športová výstroj-obuv 4 ks pre real.tím na Univerziada Chengdu 22.7.-10.8.2023 </t>
  </si>
  <si>
    <t>47658827</t>
  </si>
  <si>
    <t>Decathlon SK s. r. o.</t>
  </si>
  <si>
    <t>23FA40664</t>
  </si>
  <si>
    <t>FA20230007</t>
  </si>
  <si>
    <t>zabezpečenie organizácie účasti družstva VP -17 osôb-13 športovcov+4 real.tím na podujatí Letná Svetová univerziáda 22.7.-9.8.2023, Chengdu/Čína</t>
  </si>
  <si>
    <t>31327249</t>
  </si>
  <si>
    <t>Pear s. r. o.</t>
  </si>
  <si>
    <t>2320š1423</t>
  </si>
  <si>
    <t>23201423</t>
  </si>
  <si>
    <t>cestovné náhrady preprava 4 osoby -3 športovci+1 real.tím na zraz pred- Letná Svetová univerziáda 22.7.-9.8.2023, Chengd</t>
  </si>
  <si>
    <t>2320š1424</t>
  </si>
  <si>
    <t>40619</t>
  </si>
  <si>
    <t>športová výstroj-nohavice-1 osoba -real.tím na Letná Svetová univerziáda 22.7.-9.8.2023, Chengdu</t>
  </si>
  <si>
    <t>36787507</t>
  </si>
  <si>
    <t>LPP Slovakia, s.r.o.</t>
  </si>
  <si>
    <t>2320š1425</t>
  </si>
  <si>
    <t>22627,22527</t>
  </si>
  <si>
    <t>športová výstroj-nohavice-3 osoby -real.tím na Letná Svetová univerziáda 22.7.-9.8.2023, Chengdu</t>
  </si>
  <si>
    <t>23FA40461</t>
  </si>
  <si>
    <t>290401</t>
  </si>
  <si>
    <t>Pobytové náklady počas podujatia + prenájom bazéna pre 3 osoby /2 športovci +1 real.tím počas podujatia</t>
  </si>
  <si>
    <t>23FA40493</t>
  </si>
  <si>
    <t>291293</t>
  </si>
  <si>
    <t>Pobytové náklady počas podujatia + prenájom bazéna pre 2 osoby /2 športovci počas Sústredenia plav.reprez. 12.-18.06.2023, Poprad</t>
  </si>
  <si>
    <t>23FA40522</t>
  </si>
  <si>
    <t>291298</t>
  </si>
  <si>
    <t>Pobytové náklady počas podujatia + prenájom bazéna pre 8 osôb /7 športovcov+ 1 trener počas Sústred.plav.reprez. 19-23.6.2023 Poprad</t>
  </si>
  <si>
    <t>23FA40506</t>
  </si>
  <si>
    <t>23025</t>
  </si>
  <si>
    <t>zabezpečenie účasti športovcov na podujatí Európske hry Krakov 19.6.-2.7.2023</t>
  </si>
  <si>
    <t xml:space="preserve">Pracovná cesta
názov podujatia: VT ženy  U17                                  Miesto konania: Košice Slovensko                      termín podujatia: 16.06.-18.06.2023                             Spôsob prepravy: 
Počet všetkých osôb na pracovnej ceste  16                                                             z toho:
- športovci: 13
- realizačný tím: 3                                           
</t>
  </si>
  <si>
    <t>23FA40540</t>
  </si>
  <si>
    <t>230162</t>
  </si>
  <si>
    <t>Pobytové náklady 16 osôb-13 športovcov+3 real.tím počas VT ženy 16-18.6.2023 Košice</t>
  </si>
  <si>
    <t>23FA40542</t>
  </si>
  <si>
    <t>20235227</t>
  </si>
  <si>
    <t xml:space="preserve">prenájom bazéna počas VT ženy 16-18.6.2023 Košice </t>
  </si>
  <si>
    <t>6</t>
  </si>
  <si>
    <t xml:space="preserve">prenájom bazéna počas VT ženy 16-18.6.2023 Košice a </t>
  </si>
  <si>
    <t>23FA40655</t>
  </si>
  <si>
    <t>23FV00079</t>
  </si>
  <si>
    <t>strava pre 20 osôb- 17 športovcov+3 real.tím  počas VT ženy U17, 16.-18.6.2023 Košice, strava pre 18 osôb-14 športovcov +4 real.tím počas VT ženy 16-18.6.2023 Košice</t>
  </si>
  <si>
    <t>23FA40661</t>
  </si>
  <si>
    <t>1023</t>
  </si>
  <si>
    <t>Činnosť športového odborníka fyzioterapeuta počas VT ženy U17, 16.-18.6.2023 Košice</t>
  </si>
  <si>
    <t xml:space="preserve">služby kondičného trénera počas VT ženy 16-18.6.2023 Košice </t>
  </si>
  <si>
    <t>2320š1418</t>
  </si>
  <si>
    <t>23201418</t>
  </si>
  <si>
    <t>cestovné náhrady preprava 6 osôb -5 športovcov+1 real.tím počas VT ženy 16-18.6.2023 Košice</t>
  </si>
  <si>
    <t xml:space="preserve">Pracovná cesta
názov podujatia: MS MJ                                     Miesto konania: Atény Grécko                    termín podujatia::28.08.-04.09.2023                            Spôsob prepravy: 
Počet všetkých osôb na pracovnej ceste: 14                                                               z toho:
- športovci: 12
- realizačný tím: 2                                          
</t>
  </si>
  <si>
    <t>23š057</t>
  </si>
  <si>
    <t>37/2023</t>
  </si>
  <si>
    <t>záloha na pobytové náklady pre 14 osôb-12 športovcov +2 real.tím počas podujatia MS MJ  SP Atény 28.8.-4.9.2023</t>
  </si>
  <si>
    <t>HELLENIC SWIMMING FEDERATION</t>
  </si>
  <si>
    <t>23FA40704</t>
  </si>
  <si>
    <t>vyúčtovanie zálohy e.č. 23š057 na pobytové náklady pre 12 osoby real.tím počas podujatia MS MJ  SP Atény 28.8.-4.9.2023 /2800,- eur/</t>
  </si>
  <si>
    <t>23FA40745</t>
  </si>
  <si>
    <t>8891014653/09</t>
  </si>
  <si>
    <t>cestovné poistenie pre 2 osoby real.tím počas MS MJ  SP Atény 28.8.-4.9.2023</t>
  </si>
  <si>
    <t>23FA40563</t>
  </si>
  <si>
    <t>32307807</t>
  </si>
  <si>
    <t>letenky pre 2 osoby-real.tím  SP na  MS MJ  SP Atény 28.8.-4.9.2023</t>
  </si>
  <si>
    <t>záloha na MS MJ Atény 28.8.-4.9.2023</t>
  </si>
  <si>
    <t>23FA40538</t>
  </si>
  <si>
    <t>291300</t>
  </si>
  <si>
    <t>Refundácia nákladov súvisiach s účelom rozvoja talentovaných športovcov zaradených do TOP Team SPF Senior: náklady športovca/Tamara Potocká/ - na pobytové náklady +strava a prenájom bazéna počas sústredenia v Poprade 26-29.6.2023-konečný dodávateľ: AQUAPARK Poprad s.r.o., 883,-/11.7.2023</t>
  </si>
  <si>
    <t>36071404</t>
  </si>
  <si>
    <t>J&amp;T Sport Team</t>
  </si>
  <si>
    <t>23FA40460</t>
  </si>
  <si>
    <t>152023</t>
  </si>
  <si>
    <t>Činnosť športového odborníka počas podujatia - tréner 19.-24.6.2023</t>
  </si>
  <si>
    <t>23FA40514</t>
  </si>
  <si>
    <t>5020233767</t>
  </si>
  <si>
    <t>prenájom bazéna počas Sústredenie plav. reprezentácie 19.– 23.06.2023, čiastočne</t>
  </si>
  <si>
    <t>náklady súvisiace s účelom rozvoja talentovaných športovcov zaradených do ÚTM SPF a Top Talent Tímu /Poliačik/ - pobytové náklady a prenájom bazéna športovca počas Sústredenia  plav. reprezentácie 19.– 23.06.2023 - čiastočne</t>
  </si>
  <si>
    <t xml:space="preserve">Organizácia podujatia
názov podujatia: NL juniori                        Miesto konania: Topoľčany Slovensko                                               termín podujatia:  01.07.-02.07. 2023                            
počet aktívnych účastníkov: 47 športovcov a   3 členovia rozhodcovského zboru
počet odpracovaných hodín spolu 30 </t>
  </si>
  <si>
    <t>2320š1272</t>
  </si>
  <si>
    <t>23201272</t>
  </si>
  <si>
    <t>Činnosť člena rozhodcovského zboru počas podujatia NL juniori Topoľčany 1.-2.7.2023</t>
  </si>
  <si>
    <t>2320š1273</t>
  </si>
  <si>
    <t>23201273</t>
  </si>
  <si>
    <t>2320š1274</t>
  </si>
  <si>
    <t>23201274</t>
  </si>
  <si>
    <t>Organizácia podujatia
názov podujatia: MSR 11-roční                 Miesto konania: Topoľčany Slovensko                                               termín podujatia:  23.06.-25.06.2023                        
počet aktívnych účastníkov:  45 športovcov a   4 členovia rozhodcovského zboru
počet odpracovaných hodín spolu 40</t>
  </si>
  <si>
    <t>2320š1275</t>
  </si>
  <si>
    <t>23201275</t>
  </si>
  <si>
    <t>Činnosť člena rozhodcovského zboru počas podujatia MSR 11 roční Topoľčany 23.-25.6.2023</t>
  </si>
  <si>
    <t>2320š1276</t>
  </si>
  <si>
    <t>23201276</t>
  </si>
  <si>
    <t>2320š1277</t>
  </si>
  <si>
    <t>23201277</t>
  </si>
  <si>
    <t>2320š1278</t>
  </si>
  <si>
    <t>23201278</t>
  </si>
  <si>
    <t>2320š1047</t>
  </si>
  <si>
    <t>23201047</t>
  </si>
  <si>
    <t>Činnosť člena rozhodcovského zboru počas podujatia MSR ml.žiaci Štúrovo 16.-18.6.2023</t>
  </si>
  <si>
    <t>2320š1048</t>
  </si>
  <si>
    <t>23201048</t>
  </si>
  <si>
    <t>2320š1049</t>
  </si>
  <si>
    <t>23201049</t>
  </si>
  <si>
    <t>Chmelina Laila</t>
  </si>
  <si>
    <t>2320š1050</t>
  </si>
  <si>
    <t>23201050</t>
  </si>
  <si>
    <t>2320š1051</t>
  </si>
  <si>
    <t>23201051</t>
  </si>
  <si>
    <t>Szászová Miriam</t>
  </si>
  <si>
    <t>2320š1052</t>
  </si>
  <si>
    <t>23201052</t>
  </si>
  <si>
    <t>2320š1053</t>
  </si>
  <si>
    <t>23201053</t>
  </si>
  <si>
    <t>2320š1054</t>
  </si>
  <si>
    <t>23201054</t>
  </si>
  <si>
    <t>2320š1055</t>
  </si>
  <si>
    <t>23201055</t>
  </si>
  <si>
    <t>2320š1056</t>
  </si>
  <si>
    <t>23101056</t>
  </si>
  <si>
    <t>2320š1057</t>
  </si>
  <si>
    <t>23201057</t>
  </si>
  <si>
    <t>Felixová Ema</t>
  </si>
  <si>
    <t>2320š1058</t>
  </si>
  <si>
    <t>23201058</t>
  </si>
  <si>
    <t>2320š1059</t>
  </si>
  <si>
    <t>23201059</t>
  </si>
  <si>
    <t>2320š1060</t>
  </si>
  <si>
    <t>23201060</t>
  </si>
  <si>
    <t>2320š1061</t>
  </si>
  <si>
    <t>23201061</t>
  </si>
  <si>
    <t>Cséry Martin</t>
  </si>
  <si>
    <t>2320š1062</t>
  </si>
  <si>
    <t>23201062</t>
  </si>
  <si>
    <t>2320š1063</t>
  </si>
  <si>
    <t>23201063</t>
  </si>
  <si>
    <t>2320š1064</t>
  </si>
  <si>
    <t>23201064</t>
  </si>
  <si>
    <t>Stanková Lesanka</t>
  </si>
  <si>
    <t>2320š1065</t>
  </si>
  <si>
    <t>23201065</t>
  </si>
  <si>
    <t>2320š1066</t>
  </si>
  <si>
    <t>23201066</t>
  </si>
  <si>
    <t>2320š1067</t>
  </si>
  <si>
    <t>23201067</t>
  </si>
  <si>
    <t>Jurigová Katarína</t>
  </si>
  <si>
    <t>2320š1068</t>
  </si>
  <si>
    <t>23201068</t>
  </si>
  <si>
    <t>2320š1069</t>
  </si>
  <si>
    <t>23201069</t>
  </si>
  <si>
    <t>2320š1070</t>
  </si>
  <si>
    <t>23201070</t>
  </si>
  <si>
    <t>2320š1071</t>
  </si>
  <si>
    <t>23201071</t>
  </si>
  <si>
    <t>2320š1072</t>
  </si>
  <si>
    <t>23201072</t>
  </si>
  <si>
    <t>2320š1073</t>
  </si>
  <si>
    <t>23201073</t>
  </si>
  <si>
    <t>2320š1074</t>
  </si>
  <si>
    <t>23201074</t>
  </si>
  <si>
    <t>2320š1075</t>
  </si>
  <si>
    <t>23201075</t>
  </si>
  <si>
    <t>2320š1076</t>
  </si>
  <si>
    <t>23201076</t>
  </si>
  <si>
    <t>2320š1077</t>
  </si>
  <si>
    <t>23201077</t>
  </si>
  <si>
    <t>2320š1078</t>
  </si>
  <si>
    <t>23201078</t>
  </si>
  <si>
    <t>2320š1079</t>
  </si>
  <si>
    <t>23201079</t>
  </si>
  <si>
    <t>2320š1080</t>
  </si>
  <si>
    <t>23201080</t>
  </si>
  <si>
    <t>2320š1081</t>
  </si>
  <si>
    <t>23201081</t>
  </si>
  <si>
    <t>23FA40518</t>
  </si>
  <si>
    <t>20230037</t>
  </si>
  <si>
    <t xml:space="preserve">Finančný príspevok na usporiadanie - organizáciu a prípravu podujatia  na  základe zmluvy č.015/2023 </t>
  </si>
  <si>
    <t xml:space="preserve">Finančný príspevok na usporiadanie - organizáciu a prípravu podujatia a refundácia vzniknutých nákladov na  základe zmluvy č.015/2023 - kancelársky papier 23.6.2023/20,40-uplat.20,- konečný dodávateľ: KP plus s.r.o. </t>
  </si>
  <si>
    <t>Finančný príspevok na usporiadanie - organizáciu a prípravu podujatia a refundácia vzniknutých nákladov na  základe zmluvy č.015/2023 - občerstvenie 25.6.2023/52,60-uplat.48,10  - konečný dodávateľ:Lidl</t>
  </si>
  <si>
    <t>Finančný príspevok na usporiadanie - organizáciu a prípravu podujatia a refundácia vzniknutých nákladov na  základe zmluvy č.015/2023 - občerstvenie 24.6.2023/53,88-uplat.53,88  - konečný dodávateľ: Lidl</t>
  </si>
  <si>
    <t>Finančný príspevok na usporiadanie - organizáciu a prípravu podujatia a refundácia vzniknutých nákladov na  základe zmluvy č.015/2023 - občerstvenie 24.6.2023/53,88-uplat.2,85 - konečný dodávateľ: Lidl</t>
  </si>
  <si>
    <t>Finančný príspevok na usporiadanie - organizáciu a prípravu podujatia a refundácia vzniknutých nákladov na  základe zmluvy č.015/2023 - občerstvenie 22.6.2023/53,88-uplat.54,03  - konečný dodávateľ: Lidl</t>
  </si>
  <si>
    <t>23FA40462</t>
  </si>
  <si>
    <t>2322010</t>
  </si>
  <si>
    <t>Ubytovanie 11 osôb rozhodcov počas podujatia</t>
  </si>
  <si>
    <t>50335278</t>
  </si>
  <si>
    <t>Vila Garden s.r.o.</t>
  </si>
  <si>
    <t>23FA40476</t>
  </si>
  <si>
    <t xml:space="preserve">zdravotná služba počas podujatia Majstrovstvá SR starších žiakov  23.-25.6.2023 </t>
  </si>
  <si>
    <t>23FA40530</t>
  </si>
  <si>
    <t>291185</t>
  </si>
  <si>
    <t xml:space="preserve">Pobytové náklady pre 4 osoby -rozhodcovia počas podujatia Majstrovstvá SR starších žiakov  23.-25.6.2023 </t>
  </si>
  <si>
    <t>23FA40531</t>
  </si>
  <si>
    <t>291186</t>
  </si>
  <si>
    <t xml:space="preserve">prenájom bazéna počas podujatia Majstrovstvá SR starších žiakov  23.-25.6.2023 </t>
  </si>
  <si>
    <t>2320š1223</t>
  </si>
  <si>
    <t>23201223</t>
  </si>
  <si>
    <t>Činnosť člena rozhodcovského zboru počas podujatia MSR st.žiaci Poprad 23.-25.6.2023</t>
  </si>
  <si>
    <t>2320š1224</t>
  </si>
  <si>
    <t>23201224</t>
  </si>
  <si>
    <t>Štrbáková Kristína</t>
  </si>
  <si>
    <t>2320š1225</t>
  </si>
  <si>
    <t>23201225</t>
  </si>
  <si>
    <t>2320š1226</t>
  </si>
  <si>
    <t>23201226</t>
  </si>
  <si>
    <t>Kosecová Andrea</t>
  </si>
  <si>
    <t>2320š1227</t>
  </si>
  <si>
    <t>23201227</t>
  </si>
  <si>
    <t>2320š1228</t>
  </si>
  <si>
    <t>23201228</t>
  </si>
  <si>
    <t>2320š1229</t>
  </si>
  <si>
    <t>23201229</t>
  </si>
  <si>
    <t>2320š1230</t>
  </si>
  <si>
    <t>23201230</t>
  </si>
  <si>
    <t>2320š1231</t>
  </si>
  <si>
    <t>23201231</t>
  </si>
  <si>
    <t>2320š1232</t>
  </si>
  <si>
    <t>23201232</t>
  </si>
  <si>
    <t>Brejčáková Laura</t>
  </si>
  <si>
    <t>2320š1233</t>
  </si>
  <si>
    <t>23201233</t>
  </si>
  <si>
    <t>Valková Barbora</t>
  </si>
  <si>
    <t>2320š1234</t>
  </si>
  <si>
    <t>23201234</t>
  </si>
  <si>
    <t>2320š1235</t>
  </si>
  <si>
    <t>23201235</t>
  </si>
  <si>
    <t>2320š1236</t>
  </si>
  <si>
    <t>23201236</t>
  </si>
  <si>
    <t>2320š1237</t>
  </si>
  <si>
    <t>23201237</t>
  </si>
  <si>
    <t>2320š1238</t>
  </si>
  <si>
    <t>23201238</t>
  </si>
  <si>
    <t>Repková Júlia</t>
  </si>
  <si>
    <t>2320š1239</t>
  </si>
  <si>
    <t>23201239</t>
  </si>
  <si>
    <t>2320š1240</t>
  </si>
  <si>
    <t>23201240</t>
  </si>
  <si>
    <t>2320š1241</t>
  </si>
  <si>
    <t>23201241</t>
  </si>
  <si>
    <t>2320š1242</t>
  </si>
  <si>
    <t>23201242</t>
  </si>
  <si>
    <t>2320š1243</t>
  </si>
  <si>
    <t>23201243</t>
  </si>
  <si>
    <t>2320š1244</t>
  </si>
  <si>
    <t>23201244</t>
  </si>
  <si>
    <t>Ogurčák Adam</t>
  </si>
  <si>
    <t>2320š1245</t>
  </si>
  <si>
    <t>23201245</t>
  </si>
  <si>
    <t>2320š1246</t>
  </si>
  <si>
    <t>23201246</t>
  </si>
  <si>
    <t>2320š1247</t>
  </si>
  <si>
    <t>23201247</t>
  </si>
  <si>
    <t>2320š1248</t>
  </si>
  <si>
    <t>23201248</t>
  </si>
  <si>
    <t>2320š1249</t>
  </si>
  <si>
    <t>23201249</t>
  </si>
  <si>
    <t>Vaľo Andrej</t>
  </si>
  <si>
    <t>2320š1250</t>
  </si>
  <si>
    <t>23201250</t>
  </si>
  <si>
    <t>2320š1251</t>
  </si>
  <si>
    <t>23201251</t>
  </si>
  <si>
    <t>2320š1252</t>
  </si>
  <si>
    <t>23201252</t>
  </si>
  <si>
    <t>2320š1253</t>
  </si>
  <si>
    <t>23201253</t>
  </si>
  <si>
    <t>2320š1254</t>
  </si>
  <si>
    <t>23201254</t>
  </si>
  <si>
    <t>2320š1255</t>
  </si>
  <si>
    <t>23201255</t>
  </si>
  <si>
    <t>2320š1256</t>
  </si>
  <si>
    <t>23201256</t>
  </si>
  <si>
    <t>2320š1257</t>
  </si>
  <si>
    <t>23201257</t>
  </si>
  <si>
    <t>2320š1258</t>
  </si>
  <si>
    <t>23201258</t>
  </si>
  <si>
    <t>2320š1259</t>
  </si>
  <si>
    <t>23201259</t>
  </si>
  <si>
    <t>2320š1260</t>
  </si>
  <si>
    <t>23201260</t>
  </si>
  <si>
    <t>2320š1097</t>
  </si>
  <si>
    <t>23201097</t>
  </si>
  <si>
    <t>Činnosť člena rozhodcovského zboru počas podujatia NL SR kadeti Piešťany 3.-4.6.2023</t>
  </si>
  <si>
    <t>2320š1098</t>
  </si>
  <si>
    <t>23201098</t>
  </si>
  <si>
    <t>2320š1099</t>
  </si>
  <si>
    <t>23201099</t>
  </si>
  <si>
    <t>2320š1100</t>
  </si>
  <si>
    <t>23201100</t>
  </si>
  <si>
    <t xml:space="preserve">Organizácia podujatia
názov podujatia: NLSR juniorky                        Miesto konania: Topoľčany Slovensko                                               termín podujatia: 13.05.-14.05.2023                          
počet aktívnych účastníkov: 44 športovcov a   3 členovia rozhodcovského zboru
počet odpracovaných hodín spolu 30 </t>
  </si>
  <si>
    <t>2320š1082</t>
  </si>
  <si>
    <t>23201082</t>
  </si>
  <si>
    <t>Činnosť člena rozhodcovského zboru počas podujatia NL SR juniorky Topoľčany 13.-14.5.2023</t>
  </si>
  <si>
    <t>2320š1083</t>
  </si>
  <si>
    <t>23201083</t>
  </si>
  <si>
    <t>2320š1084</t>
  </si>
  <si>
    <t>23201084</t>
  </si>
  <si>
    <t xml:space="preserve">Organizácia podujatia
názov podujatia: Extraliga muži                Miesto konania: Nováky  Slovensko                                               termín podujatia: 20.05.2023               
počet aktívnych účastníkov: 28 športovcov a   3 členovia rozhodcovského zboru
počet odpracovaných hodín spolu 7,5 </t>
  </si>
  <si>
    <t>2320š1085</t>
  </si>
  <si>
    <t>23201085</t>
  </si>
  <si>
    <t>Činnosť člena rozhodcovského zboru počas podujatia Extraliga muži Nováky 20.5.2023</t>
  </si>
  <si>
    <t>2320š1086</t>
  </si>
  <si>
    <t>23201086</t>
  </si>
  <si>
    <t>2320š1087</t>
  </si>
  <si>
    <t>23201087</t>
  </si>
  <si>
    <t>23FA40545</t>
  </si>
  <si>
    <t>technické zabezpečenie -časomiera 1.7.2023 Ružinovský plav.maratón /MSR, SPDP/ 2.kolo Bratislava</t>
  </si>
  <si>
    <t>44564040</t>
  </si>
  <si>
    <t>Sport Timing Slovakia s.r.o.</t>
  </si>
  <si>
    <t>23FA40709</t>
  </si>
  <si>
    <t>technicko-odborné zabezpečenie podujatíia: Ružinovský plavecký maratón 2.kolo Bratislava</t>
  </si>
  <si>
    <t>23FA40680</t>
  </si>
  <si>
    <t>231419</t>
  </si>
  <si>
    <t>Technicko-organizačné zabezpečenie podujatia MSR, SPDP/ 2.kolo Bratislava-Zlaté piesky 1.7.2023 v zmysle Zmluvy č. 1/2023/DP</t>
  </si>
  <si>
    <t>2320š1340</t>
  </si>
  <si>
    <t>23201340</t>
  </si>
  <si>
    <t>Činnosť člena rozhodcovského zboru počas podujatia Ružinovský plavecký maratón Bratislava 1.7.2023</t>
  </si>
  <si>
    <t>Horňák Ľubomír</t>
  </si>
  <si>
    <t>2320š1341</t>
  </si>
  <si>
    <t>23201341</t>
  </si>
  <si>
    <t>2320š1342</t>
  </si>
  <si>
    <t>23201342</t>
  </si>
  <si>
    <t>Letenay Timotej</t>
  </si>
  <si>
    <t>2320š1343</t>
  </si>
  <si>
    <t>23201343</t>
  </si>
  <si>
    <t>2320š1344</t>
  </si>
  <si>
    <t>23201344</t>
  </si>
  <si>
    <t>2320š1345</t>
  </si>
  <si>
    <t>23201345</t>
  </si>
  <si>
    <t>2320š1346</t>
  </si>
  <si>
    <t>23201346</t>
  </si>
  <si>
    <t>2320š1347</t>
  </si>
  <si>
    <t>23201347</t>
  </si>
  <si>
    <t>2320š1348</t>
  </si>
  <si>
    <t>23201348</t>
  </si>
  <si>
    <t>2320š1349</t>
  </si>
  <si>
    <t>23201349</t>
  </si>
  <si>
    <t>2320š1350</t>
  </si>
  <si>
    <t>23201350</t>
  </si>
  <si>
    <t>2320š1351</t>
  </si>
  <si>
    <t>23201351</t>
  </si>
  <si>
    <t>2320š1352</t>
  </si>
  <si>
    <t>23201352</t>
  </si>
  <si>
    <t>2320š1353</t>
  </si>
  <si>
    <t>23201353</t>
  </si>
  <si>
    <t xml:space="preserve">Organizácia podujatia
názov podujatia: NL juniori                        Miesto konania: Vrútky Slovensko                                               termín podujatia: 17.06.-18.06.2023                          
počet aktívnych účastníkov:48 športovcov a   3 členovia rozhodcovského zboru
počet odpracovaných hodín spolu 30 </t>
  </si>
  <si>
    <t>2320š1101</t>
  </si>
  <si>
    <t>23201101</t>
  </si>
  <si>
    <t>Činnosť člena rozhodcovského zboru počas podujatia NL juniori Vrútky 17.-18.6.2023</t>
  </si>
  <si>
    <t>2320š1102</t>
  </si>
  <si>
    <t>23201102</t>
  </si>
  <si>
    <t>2320š1103</t>
  </si>
  <si>
    <t>23201103</t>
  </si>
  <si>
    <t>23FA40469</t>
  </si>
  <si>
    <t>842023</t>
  </si>
  <si>
    <t>Pobytové náklady 2 osoby-rozhodcovia počas podujatia  NL SR juniori 17.-18.6.2023 Vrútky</t>
  </si>
  <si>
    <t>Organizácia podujatia
názov podujatia: Extraliga muži                Miesto konania: Košice  Slovensko                                               termín podujatia: 31.05.2023               
počet aktívnych účastníkov:24 športovcov a    3 členovia rozhodcovského zboru
počet odpracovaných hodín spolu 7,5</t>
  </si>
  <si>
    <t>2320š1104</t>
  </si>
  <si>
    <t>23201104</t>
  </si>
  <si>
    <t>Činnosť člena rozhodcovského zboru počas podujatia Extraliga muži Košice 31.5.2023</t>
  </si>
  <si>
    <t>2320š1105</t>
  </si>
  <si>
    <t>23201105</t>
  </si>
  <si>
    <t>2320š1106</t>
  </si>
  <si>
    <t>23201106</t>
  </si>
  <si>
    <t>Organizácia podujatia
názov podujatia: Extraliga muži  a I.liga ženy              Miesto konania: Košice  Slovensko                                               termín podujatia: 20.05.-21.05.2023               
počet aktívnych účastníkov:40 športovcov a   5 členov rozhodcovského zboru
počet odpracovaných hodín spolu 52,5</t>
  </si>
  <si>
    <t>2320š1110</t>
  </si>
  <si>
    <t>23201110</t>
  </si>
  <si>
    <t>Činnosť člena rozhodcovského zboru počas podujatia Extraliga muži a I.liga ženy Košice 20.-21.5.2023</t>
  </si>
  <si>
    <t>2320š1111</t>
  </si>
  <si>
    <t>23201111</t>
  </si>
  <si>
    <t>2320š1112</t>
  </si>
  <si>
    <t>23201112</t>
  </si>
  <si>
    <t>2320š1113</t>
  </si>
  <si>
    <t>23201113</t>
  </si>
  <si>
    <t>2320š1114</t>
  </si>
  <si>
    <t>23201114</t>
  </si>
  <si>
    <t>23FA40365</t>
  </si>
  <si>
    <t>230125</t>
  </si>
  <si>
    <t>pobytové náklady pre 2 osoby-rozhodcovia počas podujatia 20-21.5.2023 v Košiciach</t>
  </si>
  <si>
    <t>2320š1937</t>
  </si>
  <si>
    <t>23201937</t>
  </si>
  <si>
    <t>Činnosť člena rozhodcovského zboru počas podujatia I. liga ženy 11-12.11.2023 Topoľčany</t>
  </si>
  <si>
    <t>2320š1938</t>
  </si>
  <si>
    <t>23201938</t>
  </si>
  <si>
    <t>2320š1939</t>
  </si>
  <si>
    <t>23201939</t>
  </si>
  <si>
    <t>23FA40980</t>
  </si>
  <si>
    <t>23VF00086</t>
  </si>
  <si>
    <t>ubytovanie pre 2 osoby-rozhodcovia počas I. liga ženy 11-12.11.2023 Topoľčany</t>
  </si>
  <si>
    <t>2320š1269</t>
  </si>
  <si>
    <t>3462835572</t>
  </si>
  <si>
    <t>ubytovanie pre 2 osoby-rozhodcovia počas Jazerná desiatka, 3.kolo Slov.pohára v DP  Bukovec pri Košiciach 15.7.2023</t>
  </si>
  <si>
    <t>52740480</t>
  </si>
  <si>
    <t>adaho s.r.o.</t>
  </si>
  <si>
    <t>2320š1329</t>
  </si>
  <si>
    <t>23201329</t>
  </si>
  <si>
    <t>Činnosť člena rozhodcovského zboru počas podujatia Jazerná desiatka SP v DP Bukovec pri Košiciach 15.7.2023</t>
  </si>
  <si>
    <t>Božik Miloš Mgr.</t>
  </si>
  <si>
    <t>2320š1330</t>
  </si>
  <si>
    <t>23201330</t>
  </si>
  <si>
    <t>2320š1331</t>
  </si>
  <si>
    <t>23201331</t>
  </si>
  <si>
    <t>2320š1332</t>
  </si>
  <si>
    <t>23201332</t>
  </si>
  <si>
    <t>2320š1333</t>
  </si>
  <si>
    <t>23201333</t>
  </si>
  <si>
    <t>2320š1334</t>
  </si>
  <si>
    <t>23201334</t>
  </si>
  <si>
    <t>Miroslava</t>
  </si>
  <si>
    <t>2320š1335</t>
  </si>
  <si>
    <t>23201335</t>
  </si>
  <si>
    <t>2320š1336</t>
  </si>
  <si>
    <t>23201336</t>
  </si>
  <si>
    <t>2320š1337</t>
  </si>
  <si>
    <t>23201337</t>
  </si>
  <si>
    <t>2320š1338</t>
  </si>
  <si>
    <t>23201338</t>
  </si>
  <si>
    <t>2320š1339</t>
  </si>
  <si>
    <t>23201339</t>
  </si>
  <si>
    <t>23FA40618</t>
  </si>
  <si>
    <t>23027</t>
  </si>
  <si>
    <t>technické zabezpečenie -časomiera-Jazerná desiatka, 3.kolo Slov.pohára v DP  Bukovec pri Košiciach 15.7.2023</t>
  </si>
  <si>
    <t>technicko-odborné zabezpečenie podujatia Jazerná desiatka 3.kolo Slov.pohára v DP</t>
  </si>
  <si>
    <t>23FA40628</t>
  </si>
  <si>
    <t>Finančný príspevok za usporiadanie, organizáciu  a prípravu podujatia SPF na základe zmluvy o zabezpečení podujatia SPF č.2/2023/DP</t>
  </si>
  <si>
    <t>Organizácia podujatia
názov podujatia: Extraliga muži                Miesto konania: Nováky  Slovensko                                               termín podujatia: 03.06.2023             
počet aktívnych účastníkov:28 športovcov a   3 členovia rozhodcovského zboru
počet odpracovaných hodín spolu 7,5</t>
  </si>
  <si>
    <t>2320š1211</t>
  </si>
  <si>
    <t>23201211</t>
  </si>
  <si>
    <t>Činnosť člena rozhodcovského zboru počas podujatia Extraliga muži Nováky 3.6.2023</t>
  </si>
  <si>
    <t>2320š1212</t>
  </si>
  <si>
    <t>23201212</t>
  </si>
  <si>
    <t>2320š1213</t>
  </si>
  <si>
    <t>23201213</t>
  </si>
  <si>
    <t xml:space="preserve">Organizácia podujatia
názov podujatia: NL kadeti                        Miesto konania: Košice  Slovensko                                               termín podujatia: 02.06.-04.06.2023             
počet aktívnych účastníkov:73 športovcov a   4 členovia rozhodcovského zboru
počet odpracovaných hodín spolu 60 </t>
  </si>
  <si>
    <t>2320š1204</t>
  </si>
  <si>
    <t>23201204</t>
  </si>
  <si>
    <t>Činnosť člena rozhodcovského zboru počas podujatia NL kadeti Košice 2.-4.6.2023</t>
  </si>
  <si>
    <t>2320š1205</t>
  </si>
  <si>
    <t>23201205</t>
  </si>
  <si>
    <t>2320š1206</t>
  </si>
  <si>
    <t>23201206</t>
  </si>
  <si>
    <t>2320š1207</t>
  </si>
  <si>
    <t>23201207</t>
  </si>
  <si>
    <t>Organizácia podujatia
názov podujatia: NL ml.žiaci                      Miesto konania:Nováky Slovensko                                               termín podujatia: 02.06.-04.06.2023             
počet aktívnych účastníkov:79 športovcov a   5 členov rozhodcovského zboru
počet odpracovaných hodín spolu 72,5</t>
  </si>
  <si>
    <t>2320š1124</t>
  </si>
  <si>
    <t>138</t>
  </si>
  <si>
    <t>ubytovanie športového odborníka-3 rozhodcovia počas podujatia NL ml. žiaci 2-4.6.2023 Nováky</t>
  </si>
  <si>
    <t>2320š1197</t>
  </si>
  <si>
    <t>23201197</t>
  </si>
  <si>
    <t>Činnosť člena rozhodcovského zboru počas podujatia NL ml.žiaci Nováky 2.-4.6.2023</t>
  </si>
  <si>
    <t>2320š1198</t>
  </si>
  <si>
    <t>23201198</t>
  </si>
  <si>
    <t>2320š1199</t>
  </si>
  <si>
    <t>23201199</t>
  </si>
  <si>
    <t>2320š1200</t>
  </si>
  <si>
    <t>23201200</t>
  </si>
  <si>
    <t>2320š1201</t>
  </si>
  <si>
    <t>23201201</t>
  </si>
  <si>
    <t>Organizácia podujatia
názov podujatia: NL kadetky                        Miesto konania: Vrútky Slovensko                                               termín podujatia: 10.06.-11.06.2023                          
počet aktívnych účastníkov:47 športovcov a  3 členovia rozhodcovského zboru
počet odpracovaných hodín spolu 30</t>
  </si>
  <si>
    <t>23FA40470</t>
  </si>
  <si>
    <t>812023</t>
  </si>
  <si>
    <t>Pobytové náklady 1 osoba-rozhodca počas podujatia  NL kadetky 10-11.6.2023 Vrútky</t>
  </si>
  <si>
    <t>2320š1218</t>
  </si>
  <si>
    <t>23201218</t>
  </si>
  <si>
    <t>Činnosť člena rozhodcovského zboru počas podujatia NL kadetky Vrútky 10.-11.6.2023</t>
  </si>
  <si>
    <t>2320š1219</t>
  </si>
  <si>
    <t>23201219</t>
  </si>
  <si>
    <t>2320š1220</t>
  </si>
  <si>
    <t>23201220</t>
  </si>
  <si>
    <t>2320š1123</t>
  </si>
  <si>
    <t>389</t>
  </si>
  <si>
    <t>ubytovanie športového odborníka-rozhodca počas podujatia NL st. žiaci 10-11.6.2023 Piešťany</t>
  </si>
  <si>
    <t>31382711</t>
  </si>
  <si>
    <t>TATRA UNITED CORPORATION, a.s.</t>
  </si>
  <si>
    <t>2320š1214</t>
  </si>
  <si>
    <t>23201214</t>
  </si>
  <si>
    <t>Činnosť člena rozhodcovského zboru počas podujatia NL st.žiaci Piešťany 10.-11.6.2023</t>
  </si>
  <si>
    <t>2320š1215</t>
  </si>
  <si>
    <t>23201215</t>
  </si>
  <si>
    <t>2320š1216</t>
  </si>
  <si>
    <t>23201216</t>
  </si>
  <si>
    <t>2320š1217</t>
  </si>
  <si>
    <t>23201217</t>
  </si>
  <si>
    <t xml:space="preserve">Organizácia podujatia
názov podujatia: NL juniori                        Miesto konania: Piešťany Slovensko                                               termín podujatia:17.06.-18.06.2023                          
počet aktívnych účastníkov:50 športovcov a   4 členovia rozhodcovského zboru
počet odpracovaných hodín spolu 30 </t>
  </si>
  <si>
    <t>2320š1187</t>
  </si>
  <si>
    <t>23201187</t>
  </si>
  <si>
    <t>Činnosť člena rozhodcovského zboru počas podujatia NL juniori Piešťany 17.-18.6.2023</t>
  </si>
  <si>
    <t>2320š1188</t>
  </si>
  <si>
    <t>23201188</t>
  </si>
  <si>
    <t>2320š1189</t>
  </si>
  <si>
    <t>23201189</t>
  </si>
  <si>
    <t>2320š1190</t>
  </si>
  <si>
    <t>23201190</t>
  </si>
  <si>
    <t>23FA40505</t>
  </si>
  <si>
    <t>FA2350624</t>
  </si>
  <si>
    <t>pobytové náklady pre 1 osobu-rozhodca počas NL juniori 17-18.6.2023 Piešťany</t>
  </si>
  <si>
    <t xml:space="preserve">Organizácia podujatia
názov podujatia: NL ml.žiaci                      Miesto konania: Piešťany  Slovensko                                               termín podujatia: 17.06.-18.06.2023             
počet aktívnych účastníkov:52 športovcov a   4 členovia rozhodcovského zboru
počet odpracovaných hodín spolu 30 </t>
  </si>
  <si>
    <t>2320š1183</t>
  </si>
  <si>
    <t>23201183</t>
  </si>
  <si>
    <t>Činnosť člena rozhodcovského zboru počas podujatia NL ml.žiaci Piešťany 17.-18.6.2023</t>
  </si>
  <si>
    <t>2320š1184</t>
  </si>
  <si>
    <t>23201184</t>
  </si>
  <si>
    <t>2320š1185</t>
  </si>
  <si>
    <t>23201185</t>
  </si>
  <si>
    <t>2320š1186</t>
  </si>
  <si>
    <t>23201186</t>
  </si>
  <si>
    <t xml:space="preserve">Organizácia podujatia
názov podujatia: NL ml.žiaci                      Miesto konania: Komárno  Slovensko                                               termín podujatia: 03.06.-04.06.2023             
počet aktívnych účastníkov:52 športovcov a   2 členovia rozhodcovského zboru
počet odpracovaných hodín spolu 30 </t>
  </si>
  <si>
    <t>2320š1121</t>
  </si>
  <si>
    <t>0003</t>
  </si>
  <si>
    <t>ubytovanie športového odborníka-rozhodca počas podujatia NL ml. žiaci 3-4.6.2023 Komárno</t>
  </si>
  <si>
    <t>47213914</t>
  </si>
  <si>
    <t>Marvell Service s. r. o.</t>
  </si>
  <si>
    <t>2320š1122</t>
  </si>
  <si>
    <t>0002</t>
  </si>
  <si>
    <t>2320š1181</t>
  </si>
  <si>
    <t>23201181</t>
  </si>
  <si>
    <t>Činnosť člena rozhodcovského zboru počas podujatia NL ml.žiaci Komárno 3.-4.6.2023</t>
  </si>
  <si>
    <t>2320š1182</t>
  </si>
  <si>
    <t>23201182</t>
  </si>
  <si>
    <t xml:space="preserve">Organizácia podujatia
názov podujatia: NL ml.žiaci                      Miesto konania: Košice  Slovensko                                               termín podujatia: 16.06.-18.06.2023             
počet aktívnych účastníkov: 74 športovcov a   5 členov rozhodcovského zboru
počet odpracovaných hodín spolu 75 </t>
  </si>
  <si>
    <t>23FA40471</t>
  </si>
  <si>
    <t>230163</t>
  </si>
  <si>
    <t>Pobytové náklady 1 osoba-rozhodca počas podujatia  I.NL ml. žiaci 16-18.6.2022 Košice</t>
  </si>
  <si>
    <t>2320š1284</t>
  </si>
  <si>
    <t>23201284</t>
  </si>
  <si>
    <t>Činnosť člena rozhodcovského zboru počas podujatia NL ml.žiaci Košice 16.-18.6.2023</t>
  </si>
  <si>
    <t>2320š1285</t>
  </si>
  <si>
    <t>23201285</t>
  </si>
  <si>
    <t>2320š1286</t>
  </si>
  <si>
    <t>23201286</t>
  </si>
  <si>
    <t>2320š1287</t>
  </si>
  <si>
    <t>23201287</t>
  </si>
  <si>
    <t>2320š1288</t>
  </si>
  <si>
    <t>23201288</t>
  </si>
  <si>
    <t>23FA40472</t>
  </si>
  <si>
    <t>230172</t>
  </si>
  <si>
    <t>Pobytové náklady 1 osoba-rozhodca počas podujatia  NL st. žiaci 24-25.6.2023 Košice</t>
  </si>
  <si>
    <t>2320š1281</t>
  </si>
  <si>
    <t>23201281</t>
  </si>
  <si>
    <t>Činnosť člena rozhodcovského zboru počas podujatia NL st.žiaci Košice 24.-25.6.2023</t>
  </si>
  <si>
    <t>2320š1282</t>
  </si>
  <si>
    <t>23201282</t>
  </si>
  <si>
    <t>2320š1283</t>
  </si>
  <si>
    <t>23201283</t>
  </si>
  <si>
    <t xml:space="preserve">Organizácia podujatia
názov podujatia: NL kadeti                        Miesto konania: Prešov  Slovensko                                               termín podujatia: 07.07.-08.07.2023             
počet aktívnych účastníkov: 53 športovcov a   2 členovia rozhodcovského zboru
počet odpracovaných hodín spolu 30 </t>
  </si>
  <si>
    <t>2320š1265</t>
  </si>
  <si>
    <t>13567</t>
  </si>
  <si>
    <t>ubytovanie športového odborníka-1 rozhodca počas podujatia II. NL kadeti 7-8.7.2023 Prešov</t>
  </si>
  <si>
    <t>2320š1279</t>
  </si>
  <si>
    <t>23201279</t>
  </si>
  <si>
    <t>Činnosť člena rozhodcovského zboru počas podujatia NL kadeti Prešov 7.-8.7.2023</t>
  </si>
  <si>
    <t>2320š1280</t>
  </si>
  <si>
    <t>23201280</t>
  </si>
  <si>
    <t xml:space="preserve">Organizácia podujatia
názov podujatia: NL kadeti                        Miesto konania: Prešov  Slovensko                                               termín podujatia: 03.11.-04.11.2023             
počet aktívnych účastníkov: 62 športovcov a   4 členovia rozhodcovského zboru
počet odpracovaných hodín spolu 60 </t>
  </si>
  <si>
    <t>23FA40953</t>
  </si>
  <si>
    <t>VF230822</t>
  </si>
  <si>
    <t>pobytové náklady pre 2 osobu-rozhodcovia počas podujatia LM kadeti 3-4.11.2023 Prešov</t>
  </si>
  <si>
    <t>2320š1923</t>
  </si>
  <si>
    <t>23201923</t>
  </si>
  <si>
    <t>Činnosť člena rozhodcovského zboru počas podujatia LM kadeti 3-4.11.2023 Prešov</t>
  </si>
  <si>
    <t>2320š1924</t>
  </si>
  <si>
    <t>23201924</t>
  </si>
  <si>
    <t>2320š1925</t>
  </si>
  <si>
    <t>23201925</t>
  </si>
  <si>
    <t>2320š1926</t>
  </si>
  <si>
    <t>23201926</t>
  </si>
  <si>
    <t>Organizácia podujatia
názov podujatia: ZM 11-roční                        Miesto konania: Prešov Slovensko                                               termín podujatia: 01.12.-02.12.2023             
počet aktívnych účastníkov:46 športovcov a   2 členovia rozhodcovského zboru
počet odpracovaných hodín spolu 15</t>
  </si>
  <si>
    <t>2320š2119</t>
  </si>
  <si>
    <t>23202119</t>
  </si>
  <si>
    <t xml:space="preserve">Činnosť člena rozhodcovského zboru počas podujatia ZM 11-roční 1-2.12.2023 Prešov </t>
  </si>
  <si>
    <t>2320š2120</t>
  </si>
  <si>
    <t>23202120</t>
  </si>
  <si>
    <t xml:space="preserve">Organizácia podujatia
názov podujatia: NLSR juniori                        Miesto konania: Košice  Slovensko                                               termín podujatia: 01.07.-02.07.2023             
počet aktívnych účastníkov: 45 športovcov a   3 členovia rozhodcovského zboru
počet odpracovaných hodín spolu 30 </t>
  </si>
  <si>
    <t>2320š1264</t>
  </si>
  <si>
    <t>ubytovanie športového odborníka-2 rozhodcovia počas podujatia I.NL SR juniori 1-2.7.2023 Košice</t>
  </si>
  <si>
    <t>36578843</t>
  </si>
  <si>
    <t>PB &amp; PARTNERS spol. s r.o.</t>
  </si>
  <si>
    <t>2320š1326</t>
  </si>
  <si>
    <t>23201326</t>
  </si>
  <si>
    <t>Činnosť člena rozhodcovského zboru počas podujatia NL SR juniori Košice 1.-2.7.2023</t>
  </si>
  <si>
    <t>2320š1327</t>
  </si>
  <si>
    <t>23201327</t>
  </si>
  <si>
    <t>2320š1328</t>
  </si>
  <si>
    <t>23201328</t>
  </si>
  <si>
    <t xml:space="preserve">Organizácia podujatia
názov podujatia: Jarná cena Žiliny                   Miesto konania: Žilina  Slovensko                                               termín podujatia: 17.03.-19.03.2023            
počet aktívnych účastníkov:  športovcov a   členovia rozhodcovského zboru
počet odpracovaných hodín spolu  </t>
  </si>
  <si>
    <t>23FA40480</t>
  </si>
  <si>
    <t>8/2023/WWD</t>
  </si>
  <si>
    <t>51823501</t>
  </si>
  <si>
    <t>Plavecký klub Tenax Žilina, o.z.</t>
  </si>
  <si>
    <t>23010014</t>
  </si>
  <si>
    <t>23FA40567</t>
  </si>
  <si>
    <t>15/2023</t>
  </si>
  <si>
    <t>trénerské služby počas kemp plav.repre. pred EYOF  10.-18.7.2023 Poprad</t>
  </si>
  <si>
    <t>23FA40577</t>
  </si>
  <si>
    <t>094/0723</t>
  </si>
  <si>
    <t>Ubytovanie a strava počas podujatia 13 osôb/11 športovcov + 2 real.tím/</t>
  </si>
  <si>
    <t>31734910</t>
  </si>
  <si>
    <t>LIMBA ŠK, spol. s r.o.</t>
  </si>
  <si>
    <t>23FA40603</t>
  </si>
  <si>
    <t>2023300553</t>
  </si>
  <si>
    <t>prenájom bazéna +vstup+fitnes počas prípravného kempu plaveckej reprezentácie pred EYOF  10.-18.7.2023 Poprad</t>
  </si>
  <si>
    <t>23FA40501</t>
  </si>
  <si>
    <t>001-01-02385</t>
  </si>
  <si>
    <t>Refundácia nákladov súvisiach s účelom rozvoja talentovaných športovcov zaradených do ÚTM SPF a Top Talent Teamu: náklady športovca a jeho trénera - strava - konečný dodávateľ: Kitajska restavracija Maribor;</t>
  </si>
  <si>
    <t>7002092</t>
  </si>
  <si>
    <t>Refundácia nákladov súvisiach s účelom rozvoja talentovaných športovcov zaradených do ÚTM SPF a Top Talent Teamu: náklady športovca a jeho trénera - vitamíny - konečný dodávateľ: Muller drogerija d.o.o.</t>
  </si>
  <si>
    <t>001-01-02409</t>
  </si>
  <si>
    <t>RGZ-1-1611</t>
  </si>
  <si>
    <t>Refundácia nákladov súvisiach s účelom rozvoja talentovaných športovcov zaradených do ÚTM SPF a Top Talent Teamu: náklady športovca a jeho trénera - strava - konečný dodávateľ: Restavracija Gala Žar;</t>
  </si>
  <si>
    <t>001-01-02442</t>
  </si>
  <si>
    <t>01-01-519809</t>
  </si>
  <si>
    <t>Refundácia nákladov súvisiach s účelom rozvoja talentovaných športovcov zaradených do ÚTM SPF a Top Talent Teamu: náklady športovca a jeho trénera - strava - konečný dodávateľ: Restavracija in pizzeria Ancora;</t>
  </si>
  <si>
    <t>001-01-02487</t>
  </si>
  <si>
    <t>001-01-02488</t>
  </si>
  <si>
    <t>23FA40598</t>
  </si>
  <si>
    <t>162023</t>
  </si>
  <si>
    <t>trénerské služby počas - Európsky olympijský festival mládeže-EYOF 2023, 20.-22.7.2023 Šamorín , 22.-30.7.2023 Maribor/SLO</t>
  </si>
  <si>
    <t>23FA40574</t>
  </si>
  <si>
    <t>20230017</t>
  </si>
  <si>
    <t>zdravotné prehliadky pred EYOF 2023</t>
  </si>
  <si>
    <t>54014611</t>
  </si>
  <si>
    <t>Oshemmed s.r.o.</t>
  </si>
  <si>
    <t>2320š1843</t>
  </si>
  <si>
    <t>23201843</t>
  </si>
  <si>
    <t>ubytovanie a strava pre 3 osoby-športovci počas EYOF 2023, 20.-22.7.2023 Šamorín , 22.-30.7.2023 Maribor/SLO, v zmysle Zmluvy s SOŠV</t>
  </si>
  <si>
    <t xml:space="preserve">Pracovná cesta
názov podujatia: VT muži U15                       Miesto konania:  Nováky  Slovensko                                               termín podujatia:  06.07.-09.07.2023            
Spôsob prepravy: 
Počet všetkých osôb na pracovnej ceste  20                                                             z toho:
- športovci: 18
- realizačný tím: 2   </t>
  </si>
  <si>
    <t>23FA40547</t>
  </si>
  <si>
    <t>2023201</t>
  </si>
  <si>
    <t>pobytové náklady vrátane stravy a využívania bazénu pre 20 osôb-18 športovcov+2 real.tím počas VT muži U19 Nováky 6-9.7.2023</t>
  </si>
  <si>
    <t>23FA40573</t>
  </si>
  <si>
    <t>činnosť športového odborníka + cestovné náhrady na podujatí SPF</t>
  </si>
  <si>
    <t>40838765</t>
  </si>
  <si>
    <t>Miroslav Gogola</t>
  </si>
  <si>
    <t xml:space="preserve">Pracovná cesta
názov podujatia: VT ženy U17                                   Miesto konania: Košice Slovensko                      termín podujatia: 11.06.-13.06.2023                               Spôsob prepravy: 
Počet všetkých osôb na pracovnej ceste  20                                                             z toho:
- športovci: 17
- realizačný tím: 3                                           
</t>
  </si>
  <si>
    <t>23FA40526</t>
  </si>
  <si>
    <t>11/2023</t>
  </si>
  <si>
    <t xml:space="preserve">činnosť športového odborníka -trénerské služby počas VT ženy U17, 11.-13.6.2023 Košice </t>
  </si>
  <si>
    <t>23FA40525</t>
  </si>
  <si>
    <t>09/2023</t>
  </si>
  <si>
    <t>35189801</t>
  </si>
  <si>
    <t>Milan Cipov</t>
  </si>
  <si>
    <t>23FA40543</t>
  </si>
  <si>
    <t>20235226</t>
  </si>
  <si>
    <t>prenájom bazéna počas VT ženy U17, 11.-13.6.2023 Košice</t>
  </si>
  <si>
    <t>23FA40673</t>
  </si>
  <si>
    <t>služby kondičného trénera počas VT ženy U17, 11.-13.6.2023 Košice</t>
  </si>
  <si>
    <t>23FA40481</t>
  </si>
  <si>
    <t>500233527</t>
  </si>
  <si>
    <t>prenájom bazéna počas Reprezentačného sústredenia SP 10.-14.06.2023, Šamorín</t>
  </si>
  <si>
    <t>23FA40592</t>
  </si>
  <si>
    <t>5020234671</t>
  </si>
  <si>
    <t>prenájom bazéna počas Reprezentačného sústredenia SP 5.-9.7.2023, Šamorín II.časť</t>
  </si>
  <si>
    <t>prenájom bazéna počas Reprezentačného sústredenia SP 5.-9.7.2023, Šamorín I.časť</t>
  </si>
  <si>
    <t xml:space="preserve">Pracovná cesta
názov podujatia: VT ženy U15                                   Miesto konania: Topoľčany Slovensko                      termín podujatia: 16.06.-18.06.2023                              Spôsob prepravy: 
Počet všetkých osôb na pracovnej ceste  17                                                             z toho:
- športovci: 15
- realizačný tím: 2                                           
</t>
  </si>
  <si>
    <t>23FA40500</t>
  </si>
  <si>
    <t>23VF00048</t>
  </si>
  <si>
    <t xml:space="preserve">pobytové náklady pre 17 osôb 15 športovcov+2 real.tím počas VT ženy U15 Topoľčany  16.-18.6.2023 </t>
  </si>
  <si>
    <t>36786225</t>
  </si>
  <si>
    <t>KALABA s.r.o.</t>
  </si>
  <si>
    <t>23FA40502</t>
  </si>
  <si>
    <t>230100071</t>
  </si>
  <si>
    <t xml:space="preserve">prenájom bazéna počas VT ženy U15 Topoľčany  16.-18.6.2023 </t>
  </si>
  <si>
    <t>2320š1309</t>
  </si>
  <si>
    <t>23201309</t>
  </si>
  <si>
    <t>cestovné náklady účastníka podujatia VT ženy U15 Topoľčany</t>
  </si>
  <si>
    <t>Hýroššová Zuzana</t>
  </si>
  <si>
    <t>2320š1310</t>
  </si>
  <si>
    <t>23201310</t>
  </si>
  <si>
    <t xml:space="preserve">cestovné náklady účastníka podujatia VT ženy U15 Topoľčany 16.-18.6.2023 </t>
  </si>
  <si>
    <t>2320š1311</t>
  </si>
  <si>
    <t>23201311</t>
  </si>
  <si>
    <t>Slašťan Andrej</t>
  </si>
  <si>
    <t>2320š1312</t>
  </si>
  <si>
    <t>23201312</t>
  </si>
  <si>
    <t>vstup do posilňovne pre družstvá počas VT</t>
  </si>
  <si>
    <t>23š045</t>
  </si>
  <si>
    <t>432/2023</t>
  </si>
  <si>
    <t>záloha na pobytové náklady pre 17 osôb-14 športovcov +3 real.tím  počas VT U17 ženy 19.7.-23.7.2023 Budapešť-Piešťany</t>
  </si>
  <si>
    <t>Central Sales Kft.</t>
  </si>
  <si>
    <t>23FA40827</t>
  </si>
  <si>
    <t>E-CS-2023-562</t>
  </si>
  <si>
    <t>vyúčtovanie zálohy e.č. 23š045 na pobytové náklady pre 17 osôb-14 športovcov +3 real.tím  počas VT U17 ženy 19.7.-23.7.2023 Budapešť-Piešťany  /992,-eur/</t>
  </si>
  <si>
    <t>23š047</t>
  </si>
  <si>
    <t>P23011</t>
  </si>
  <si>
    <t>záloha na ubytovanie pre 17 osôb-14 športovcov+3 real.tím VP počas VT U17 ženy 21-23.7.2023 v Piešťanoch</t>
  </si>
  <si>
    <t>23FA40616</t>
  </si>
  <si>
    <t>23181</t>
  </si>
  <si>
    <t>vyúčtovanie zálohy e.č. 23š047 na ubytovanie pre 17 osôb-14 športovcov+3 real.tím VP počas VT U17 ženy 21-23.7.2023 v Piešťanoch /385,20 eur/</t>
  </si>
  <si>
    <t>23FA40533</t>
  </si>
  <si>
    <t>BVSC-2023-299</t>
  </si>
  <si>
    <t>strava pre 17 osôb -14 športovcov+3 real.tím  počas VT ženy U17  19-23.7.2023 Budapešť-Piešťany</t>
  </si>
  <si>
    <t>BVSC-Gastro Kft.</t>
  </si>
  <si>
    <t>poplatok banke k faktúre 23FA40533</t>
  </si>
  <si>
    <t>23FA40656</t>
  </si>
  <si>
    <t>70306045</t>
  </si>
  <si>
    <t>Strava počas podujatia 17 osôb/14 športovcov + 3 real.tím počas VT ženy U17  19-23.7.2023 Budapešť-Piešťany</t>
  </si>
  <si>
    <t>23FA40679</t>
  </si>
  <si>
    <t>činnosť športového odborníka -trénerské služby v mesiaci júl 2023, cestovné náklady + diaľničná známka Maďarsko:</t>
  </si>
  <si>
    <t>2320š1420</t>
  </si>
  <si>
    <t>23201420</t>
  </si>
  <si>
    <t>cestovné náhrady preprava 7 osôb -6 športovcov+1 real.tím počas VT ženy U17  19-23.7.2023 Budapešť-Piešťany</t>
  </si>
  <si>
    <t>23FA40738</t>
  </si>
  <si>
    <t>1023020</t>
  </si>
  <si>
    <t>Prenájom bazéna počas VT ženy U17  19-23.7.2023 Budapešť-Piešťany</t>
  </si>
  <si>
    <t xml:space="preserve">Pracovná cesta
názov podujatia: Prípravný zraz plaveckej reprezentácie  pred MS                                         Miesto konania: Šamorín Slovensko                          termín podujatia: 09.07.-11.07.2023                                Spôsob prepravy: 
Počet všetkých osôb na pracovnej ceste  9                                                            z toho:
- športovci: 6
- realizačný tím: 3                                           
</t>
  </si>
  <si>
    <t>23š041</t>
  </si>
  <si>
    <t>902023329</t>
  </si>
  <si>
    <t>záloha 80% na pobytové náklady počas zrazu PL 9-11.7.2023</t>
  </si>
  <si>
    <t xml:space="preserve">Vyúčtovanie zálohy e.č. 23š041 na pobytové náklady počas podujatia 9 osôb/ 6 športovcov + 3 real.tím - čiastočne </t>
  </si>
  <si>
    <t xml:space="preserve">Pracovná cesta
názov podujatia: VT U17 ženy                                   Miesto konania: Piešťany Slovensko                          termín podujatia: 26.07.-28.07.2023                                Spôsob prepravy: 
Počet všetkých osôb na pracovnej ceste  11                                                             z toho:
- športovci: 10
- realizačný tím: 1                                           
</t>
  </si>
  <si>
    <t>23š049</t>
  </si>
  <si>
    <t>P23013</t>
  </si>
  <si>
    <t>záloha na ubytovanie pre 11 osôb-10 športovcov+1 real.tím VP počas VT U17 ženy 26-28.7.2023 v Piešťanoch</t>
  </si>
  <si>
    <t>23FA40617</t>
  </si>
  <si>
    <t>23182</t>
  </si>
  <si>
    <t>vyúčtovanie zálohy e.č. 23š049 na ubytovanie pre 11 osôb-10 športovcov+1 real.tím VP počas VT U17 ženy 26-28.7.2023 v Piešťanoch  /301,20 eur/</t>
  </si>
  <si>
    <t>23FA40657</t>
  </si>
  <si>
    <t>70306248</t>
  </si>
  <si>
    <t>Strava pre 17 osôb/14 športovcov + 3 real.tím počas VT ženy U17  26-28.7.2023 Piešťany</t>
  </si>
  <si>
    <t>23FA40670</t>
  </si>
  <si>
    <t>14/2023</t>
  </si>
  <si>
    <t>činnosť športového odborníka -trénerské služby v mesiaci júl-august 2023 + cestovné náhrady počas VT ženy U17 Piešťany:</t>
  </si>
  <si>
    <t>23FA40737</t>
  </si>
  <si>
    <t>1023021</t>
  </si>
  <si>
    <t>Prenájom bazéna počas VT ženy U17  26-28.7.2023 Piešťany</t>
  </si>
  <si>
    <t xml:space="preserve">Pracovná cesta
názov podujatia: VT ženy U17                                   Miesto konania: Košice Slovensko                            termín podujatia: 06.07.-09.07.2023                                 Spôsob prepravy: 
Počet všetkých osôb na pracovnej ceste  19                                                           z toho:
- športovci: 15
- realizačný tím: 4                                           
</t>
  </si>
  <si>
    <t>23FA40544</t>
  </si>
  <si>
    <t>23FV00097</t>
  </si>
  <si>
    <t>strava pre 19 osôb-15 športovcov+4 real.tím počas VT ženy U17  6-9.7.2023 Košice</t>
  </si>
  <si>
    <t>23FA40550</t>
  </si>
  <si>
    <t>230176</t>
  </si>
  <si>
    <t>Pobytové náklady 17 osôb-14 športovcov+3 real.tím  VT ženy U17  6-9.7.2023 Košice</t>
  </si>
  <si>
    <t>23FA40674</t>
  </si>
  <si>
    <t>20230156</t>
  </si>
  <si>
    <t>prenájom bazéna počas VT ženy U17,  06.-09.07.2023 Košice</t>
  </si>
  <si>
    <t>činnosť športového odborníka -trénerské služby počas VT ženy U17,  06.-09.07.2023 Košice</t>
  </si>
  <si>
    <t xml:space="preserve">Pracovná cesta
názov podujatia:ME U17 ženy                                  Miesto konania: Manisa Turecko                          termín podujatia: 28.07.-06.08.2023                             Spôsob prepravy:: letecky 
Počet všetkých osôb na pracovnej ceste  17                                                             z toho:
- športovci: 14
- realizačný tím: 3                                           
</t>
  </si>
  <si>
    <t>23š042</t>
  </si>
  <si>
    <t>21062023</t>
  </si>
  <si>
    <t>záloha na pobytové náklady pre 17 osôb-14 športovcov+3 real.tím počas ME U17 ženy 28.7.-6.8.2023 v Manise, Turecko</t>
  </si>
  <si>
    <t>23š050</t>
  </si>
  <si>
    <t>19072023</t>
  </si>
  <si>
    <t>druhá záloha na pobytové náklady pre 17 osôb-14 športovcov+3 real.tím počas ME U17 ženy 28.7.-6.8.2023 v Manise, Turecko</t>
  </si>
  <si>
    <t>23FA41120</t>
  </si>
  <si>
    <t>2023</t>
  </si>
  <si>
    <t>vyúčtovanie zálohy e.č. 23š042 a 23š050 na pobytové náklady pre 17 osôb-14 športovcov+3 real.tím počas ME U17 ženy 28.7.-6.8.2023 v Manise, Turecko</t>
  </si>
  <si>
    <t>23š046</t>
  </si>
  <si>
    <t>20230044</t>
  </si>
  <si>
    <t>záloha na letenky pre 17 osôb- 13 športovcov+3 real.tím+1 LEN rozhodca na podujatie ME  U17 ženy 28.7.-6.8.2023 v Manise (Turecko)</t>
  </si>
  <si>
    <t>23FA40707</t>
  </si>
  <si>
    <t>10322580</t>
  </si>
  <si>
    <t>vyúčtovanie zálohy e.č. 23š046 na letenky pre 16 osôb- 13 športovcov+3 real.tím+1 LEN rozhodca na podujatie ME  U17 ženy 28.7.-6.8.2023 v Manise (Turecko)</t>
  </si>
  <si>
    <t>poplatok banke za zahr.platbu k zál.faktúre 23š042</t>
  </si>
  <si>
    <t>poplatok za zahraničnú platba k ZF č. 23š050</t>
  </si>
  <si>
    <t>poplatok za odoslaný prevod k ZF č. 23š050</t>
  </si>
  <si>
    <t>2320š1415</t>
  </si>
  <si>
    <t>AYSK-23-1201720</t>
  </si>
  <si>
    <t>športová výstroj-športová obuv-1 osoba -real.tím na ME U17 ženy 28.7.-6.8.2023 Manisa, Turecko</t>
  </si>
  <si>
    <t>ABOUT YOU SE and CO.KG</t>
  </si>
  <si>
    <t>2320š1416</t>
  </si>
  <si>
    <t>1986</t>
  </si>
  <si>
    <t>športová výstroj-nohavice-1 osoba -real.tím na ME U17 ženy 28.7.-6.8.2023 Manisa, Turecko</t>
  </si>
  <si>
    <t>činnosť športového odborníka -trénerské služby v mesiaci júl-august 2023 počas ME ženy U17 Manisa</t>
  </si>
  <si>
    <t>2320š1426</t>
  </si>
  <si>
    <t>142238/2023</t>
  </si>
  <si>
    <t>nákup iontového nápoja pre športovcov VP počas ME U17 ženy 28.7.-6.8.2023 Manisa, Turecko</t>
  </si>
  <si>
    <t>PEARS HEALTH CYBER, s.r.o.</t>
  </si>
  <si>
    <t>23FA40739</t>
  </si>
  <si>
    <t>1023022</t>
  </si>
  <si>
    <t>Prepreprava družstva VP 14 športovcov+2 real.tín na letisko na podujatie - ME U17 ženy 28.7.-6.8.2023 Manisa, Turecko</t>
  </si>
  <si>
    <t>cestovné poistenie počas akcie: ME U17 ženy Manisa/Turecko</t>
  </si>
  <si>
    <t>d - Folťan Patrik</t>
  </si>
  <si>
    <t>Náklady súvisiace s účelom rozvoja športovcov zaradených do zoznamu športovcov Top tímu a podpory národného športového projektu - pobytové náklady a prenájom bazéna športovca počas Sústredenie plav. reprezentácie 19.– 23.06.2023, /3688,-eur/ - čiastočne</t>
  </si>
  <si>
    <t>2320š1291</t>
  </si>
  <si>
    <t>Linz3</t>
  </si>
  <si>
    <t>2320š1292</t>
  </si>
  <si>
    <t>Linz5</t>
  </si>
  <si>
    <t xml:space="preserve"> OBB Personenverkehr AG</t>
  </si>
  <si>
    <t>Linz4</t>
  </si>
  <si>
    <t>2320š2014</t>
  </si>
  <si>
    <t>053</t>
  </si>
  <si>
    <t>LUKA GABRILO</t>
  </si>
  <si>
    <t>2320š1293</t>
  </si>
  <si>
    <t>22</t>
  </si>
  <si>
    <t>Ryanair</t>
  </si>
  <si>
    <t>2320š1294</t>
  </si>
  <si>
    <t>104</t>
  </si>
  <si>
    <t>11963948</t>
  </si>
  <si>
    <t>Ing. Jozef Valček-Linova</t>
  </si>
  <si>
    <t>2320š1295</t>
  </si>
  <si>
    <t>INV-0166</t>
  </si>
  <si>
    <t>City of Sheffield Swim Squad Ltd</t>
  </si>
  <si>
    <t>2320š1296</t>
  </si>
  <si>
    <t>049</t>
  </si>
  <si>
    <t>2320š1133</t>
  </si>
  <si>
    <t>428</t>
  </si>
  <si>
    <t>35694254</t>
  </si>
  <si>
    <t>Teta drogérie SR s. r.o.</t>
  </si>
  <si>
    <t>2320š1134</t>
  </si>
  <si>
    <t>1564</t>
  </si>
  <si>
    <t>47875232</t>
  </si>
  <si>
    <t>Dr.Max 85 s.r.o.</t>
  </si>
  <si>
    <t>2320š1135</t>
  </si>
  <si>
    <t>1211</t>
  </si>
  <si>
    <t>2320š1136</t>
  </si>
  <si>
    <t>272</t>
  </si>
  <si>
    <t>47864907</t>
  </si>
  <si>
    <t>Dr Max 140 T, s.r.o.</t>
  </si>
  <si>
    <t>2320š1137</t>
  </si>
  <si>
    <t>387722</t>
  </si>
  <si>
    <t>Wasa Crystal Sky City AB</t>
  </si>
  <si>
    <t>2320š1138</t>
  </si>
  <si>
    <t>816</t>
  </si>
  <si>
    <t>47522691</t>
  </si>
  <si>
    <t>BENU SK 11, s. r. o.</t>
  </si>
  <si>
    <t>2320š1139</t>
  </si>
  <si>
    <t>000895</t>
  </si>
  <si>
    <t>36007820</t>
  </si>
  <si>
    <t>MLO SLOVAKIA, s.r.o.</t>
  </si>
  <si>
    <t>000349</t>
  </si>
  <si>
    <t>000025</t>
  </si>
  <si>
    <t>000537</t>
  </si>
  <si>
    <t>000926</t>
  </si>
  <si>
    <t>2320š1140</t>
  </si>
  <si>
    <t>230004</t>
  </si>
  <si>
    <t>48031097</t>
  </si>
  <si>
    <t>Slovenská plavecká marketingová s.r.o.</t>
  </si>
  <si>
    <t>230003</t>
  </si>
  <si>
    <t>2320š1141</t>
  </si>
  <si>
    <t>0015</t>
  </si>
  <si>
    <t>54488125</t>
  </si>
  <si>
    <t>TRIUMF s. r. o.</t>
  </si>
  <si>
    <t>0008</t>
  </si>
  <si>
    <t>0006</t>
  </si>
  <si>
    <t>2320š1142</t>
  </si>
  <si>
    <t>2300835889</t>
  </si>
  <si>
    <t>35767715</t>
  </si>
  <si>
    <t>BIO 5, s.r.o.</t>
  </si>
  <si>
    <t>23FA40548</t>
  </si>
  <si>
    <t>1730004315</t>
  </si>
  <si>
    <t>zmluva č.101_1/TOP TÍM/Košťál/2023 náklady súvisiace s účelom rozvoja športovcov zaradených do zoznamu športovcov Top tímu a podpory národného športového projektu:- cestovné náklady trénera p.Trešla počas ME juniorov v Belehrade /SRB/ v termíne 3.-6.7.2023 - konečný dodávateľ: Satur Travel a.s.</t>
  </si>
  <si>
    <t>447FLCCN-447FLCCN-6936</t>
  </si>
  <si>
    <t xml:space="preserve">zmluva č.101_1/TOP TÍM/Košťál/2023 náklady súvisiace s účelom rozvoja športovcov zaradených do zoznamu športovcov Top tímu a podpory národného športového projektu:- pobytové náklady trénera p.Trešla počas ME juniorov v Belehrade /SRB/ v termíne 3.-6.7.2023 - konečný dodávateľ: Belgrade Inn Garni Hotel; </t>
  </si>
  <si>
    <t>d - Diky Chiara</t>
  </si>
  <si>
    <t>2320š1156</t>
  </si>
  <si>
    <t>202304223</t>
  </si>
  <si>
    <t>Swimaholic s.r.o.</t>
  </si>
  <si>
    <t>2320š1157</t>
  </si>
  <si>
    <t>AYSK-23-832985</t>
  </si>
  <si>
    <t>2320š1158</t>
  </si>
  <si>
    <t>2023140</t>
  </si>
  <si>
    <t>Flagman group, s. r. o.</t>
  </si>
  <si>
    <t>2320š1159</t>
  </si>
  <si>
    <t>40640</t>
  </si>
  <si>
    <t>29053609</t>
  </si>
  <si>
    <t>INPE Trade s.r.o.</t>
  </si>
  <si>
    <t>41052</t>
  </si>
  <si>
    <t>2320š1160</t>
  </si>
  <si>
    <t>FVATZ/7550/03/2023/SK</t>
  </si>
  <si>
    <t>MODIVO s.a.</t>
  </si>
  <si>
    <t>23FA40918</t>
  </si>
  <si>
    <t>5020236889</t>
  </si>
  <si>
    <t>d - Dikács Bence</t>
  </si>
  <si>
    <t>2320š1150</t>
  </si>
  <si>
    <t>202302299</t>
  </si>
  <si>
    <t>44178450</t>
  </si>
  <si>
    <t>Frape catering s.r.o.</t>
  </si>
  <si>
    <t>2320š1151</t>
  </si>
  <si>
    <t>23OF/03740</t>
  </si>
  <si>
    <t>47453362</t>
  </si>
  <si>
    <t>MAJER POD LESOM s.r.o.</t>
  </si>
  <si>
    <t>2320š1152</t>
  </si>
  <si>
    <t>BEU23055638</t>
  </si>
  <si>
    <t>Bio Tech USA Kft.</t>
  </si>
  <si>
    <t>2320š1153</t>
  </si>
  <si>
    <t>943</t>
  </si>
  <si>
    <t>43902600</t>
  </si>
  <si>
    <t>HAMMER GYM, s.r.o.</t>
  </si>
  <si>
    <t>92</t>
  </si>
  <si>
    <t>2320š1154</t>
  </si>
  <si>
    <t>23307371</t>
  </si>
  <si>
    <t>36293296</t>
  </si>
  <si>
    <t>KOMPAVA spol. s r. o.</t>
  </si>
  <si>
    <t>2320š1155</t>
  </si>
  <si>
    <t>2023032, 2023023</t>
  </si>
  <si>
    <t xml:space="preserve">2023042 </t>
  </si>
  <si>
    <t>2320š1297</t>
  </si>
  <si>
    <t>1735/00056</t>
  </si>
  <si>
    <t>Na základe Zmluvy č.104/TOP TÍM/Dikácz/2023- Refundácia nákladov súvisiacich s účelom rozvoja športovcov zaradených do zoznamu športovcov Top tímu a podpory národného športového projektu: náklady športovca na vstup na bazén - Komtermal Kft;  3600 HUF=9,59 €</t>
  </si>
  <si>
    <t>Komthermal Kft.</t>
  </si>
  <si>
    <t>2320š1298</t>
  </si>
  <si>
    <t>2300796424</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</si>
  <si>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 konečný dodávateľ: Bio 5 s.r.o.; </t>
  </si>
  <si>
    <t>2320š1299</t>
  </si>
  <si>
    <t>23OF/01743</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</si>
  <si>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Majer pod Lesom ;</t>
  </si>
  <si>
    <t>2320š1300</t>
  </si>
  <si>
    <t>4587</t>
  </si>
  <si>
    <t xml:space="preserve">Na základe Zmluvy č.104/TOP TÍM/Dikácz/2023- Refundácia nákladov súvisiacich s účelom rozvoja športovcov zaradených do zoznamu športovcov Top tímu a podpory národného športového projektu: náklady športovca na materiálové zabezpečenie tréningovej prípravy - športové oblečenie - tričko, mikina - konečný dodávateľ: HM Hennes Mauritz Kft.; </t>
  </si>
  <si>
    <t>H and M Hennes and Mauritz Kft.</t>
  </si>
  <si>
    <t>2320š1301</t>
  </si>
  <si>
    <t xml:space="preserve">Na základe Zmluvy č.104/TOP TÍM/Dikácz/2023- Refundácia nákladov súvisiacich s účelom rozvoja športovcov zaradených do zoznamu športovcov Top tímu a podpory národného športového projektu: náklady športovca na silovo-kondičný tréningový plán v mes. 01/2023 - konečný dodávateľ: Mgr. Stanislav Brejcha; </t>
  </si>
  <si>
    <t>2320š1302</t>
  </si>
  <si>
    <t>2300095283</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</si>
  <si>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 konečný dodávateľ: Dr. Max 100 s.r.o.  </t>
  </si>
  <si>
    <t>48115860</t>
  </si>
  <si>
    <t>Dr.Max 100 s.r.o.</t>
  </si>
  <si>
    <t>2320š1303</t>
  </si>
  <si>
    <t xml:space="preserve">Na základe Zmluvy č.104/TOP TÍM/Dikácz/2023- Refundácia nákladov súvisiacich s účelom rozvoja športovcov zaradených do zoznamu športovcov Top tímu a podpory národného športového projektu:  náklady športovca na suchú tréningovú prípravu - vstupy do posilňovne v mesiacoch 01,02/2023 - konečný dodávateľ: Hammer Gym, s.r.o.; </t>
  </si>
  <si>
    <t>383</t>
  </si>
  <si>
    <t xml:space="preserve">Na základe Zmluvy č.104/TOP TÍM/Dikácz/2023- Refundácia nákladov súvisiacich s účelom rozvoja športovcov zaradených do zoznamu športovcov Top tímu a podpory národného športového projektu:  náklady športovca na suchú tréningovú prípravu - vstupy do posilňovne v mesiacoch 01,02/2023 - konečný dodávateľ: Hammer Gym, s.r.o.;  </t>
  </si>
  <si>
    <t>2320š1304</t>
  </si>
  <si>
    <t>202301103</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</si>
  <si>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 konečný dodávateľ: Frape catering s.r.o.;  </t>
  </si>
  <si>
    <t>202301071</t>
  </si>
  <si>
    <t>2320š1305</t>
  </si>
  <si>
    <t>2023-3</t>
  </si>
  <si>
    <t>Komáromi Úszóklub SE.</t>
  </si>
  <si>
    <t>2023-28</t>
  </si>
  <si>
    <t>2023-61</t>
  </si>
  <si>
    <t xml:space="preserve">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03/2023 - Komárom (HUN) - konečný dodávateľ: Komáromi Úszóklub SE.;  </t>
  </si>
  <si>
    <t>2023-77</t>
  </si>
  <si>
    <t xml:space="preserve">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04/2023 - Komárom (HUN) - konečný dodávateľ: Komáromi Úszóklub SE.; </t>
  </si>
  <si>
    <t>2320š1306</t>
  </si>
  <si>
    <t>AW2023/00035</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</si>
  <si>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 konečný dodávateľ: Andrew Weaver Kft.;  </t>
  </si>
  <si>
    <t>Andrew Weaver Kft.</t>
  </si>
  <si>
    <t>AW2023/00107</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</si>
  <si>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 konečný dodávateľ: Andrew Weaver Kft.; </t>
  </si>
  <si>
    <t>AW2023/00511</t>
  </si>
  <si>
    <t>AW2023/00237</t>
  </si>
  <si>
    <t>2320š1307</t>
  </si>
  <si>
    <t>23201307</t>
  </si>
  <si>
    <t>Na základe Zmluvy č.104/TOP TÍM/Dikácz/2023- Refundácia nákladov súvisiacich s účelom rozvoja športovcov zaradených do zoznamu športovcov Top tímu a podpory národného športového projektu: cestovné náklady športovca 01-05/2023 počas - sústredenie Rabenberg 21.01.-02.02.2023,</t>
  </si>
  <si>
    <t>Dikácz Bence</t>
  </si>
  <si>
    <t>Na základe Zmluvy č.104/TOP TÍM/Dikácz/2023- Refundácia nákladov súvisiacich s účelom rozvoja športovcov zaradených do zoznamu športovcov Top tímu a podpory národného športového projektu: cestovné náklady športovca na preteky Budapest Kupa 25.02.2023,</t>
  </si>
  <si>
    <t>Na základe Zmluvy č.104/TOP TÍM/Dikácz/2023- Refundácia nákladov súvisiacich s účelom rozvoja športovcov zaradených do zoznamu športovcov Top tímu a podpory národného športového projektu: cestovné náklady športovca na sústredenie Poprad 20.-30.03.2023,</t>
  </si>
  <si>
    <t>Na základe Zmluvy č.104/TOP TÍM/Dikácz/2023- Refundácia nákladov súvisiacich s účelom rozvoja športovcov zaradených do zoznamu športovcov Top tímu a podpory národného športového projektu: cestovné náklady športovca na preteky Lover Kupa Sopron 15.04.2023</t>
  </si>
  <si>
    <t>Na základe Zmluvy č.104/TOP TÍM/Dikácz/2023- Refundácia nákladov súvisiacich s účelom rozvoja športovcov zaradených do zoznamu športovcov Top tímu a podpory národného športového projektu: cestovné náklady športovca na preteky Orszagos Bajnoksag Kaposvar 19.-22.04.2023,</t>
  </si>
  <si>
    <t>Na základe Zmluvy č.104/TOP TÍM/Dikácz/2023- Refundácia nákladov súvisiacich s účelom rozvoja športovcov zaradených do zoznamu športovcov Top tímu a podpory národného športového projektu: cestovné náklady športovca na sústredenie Calelle 06.-16.05.2023,</t>
  </si>
  <si>
    <t>Na základe Zmluvy č.104/TOP TÍM/Dikácz/2023- Refundácia nákladov súvisiacich s účelom rozvoja športovcov zaradených do zoznamu športovcov Top tímu a podpory národného športového projektu: cestovné náklady športovca na preteky VC Slovenska Šamorín 26.-28.05.2023;</t>
  </si>
  <si>
    <t>2320š1143</t>
  </si>
  <si>
    <t>2300429227</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</si>
  <si>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Dr.Max 100 s.r.o.;</t>
  </si>
  <si>
    <t>2320š1144</t>
  </si>
  <si>
    <t>23308305</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</si>
  <si>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Kompava spol. s r.o.;</t>
  </si>
  <si>
    <t>2320š1145</t>
  </si>
  <si>
    <t>5304631235</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</si>
  <si>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Alza cz a.s.;</t>
  </si>
  <si>
    <t>2320š1146</t>
  </si>
  <si>
    <t>8100377404</t>
  </si>
  <si>
    <t>Na základe Zmluvy č.101_2/TOP TÍM/Polčič/2023- Refundácia nákladov súvisiacich s účelom rozvoja športovcov zaradených do zoznamu športovcov Top tímu a podpory národného športového projektu: náklady športovca na regeneráciu a rehabilitáciu  - konečný dodávateľ: X-Bionic Sphere a.s.;</t>
  </si>
  <si>
    <t>2320š1147</t>
  </si>
  <si>
    <t>2023474</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</si>
  <si>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plavecké okuliare - konečný dodávateľ: Flagman group, s.r.o.;</t>
  </si>
  <si>
    <t>50568892</t>
  </si>
  <si>
    <t>2320š1148</t>
  </si>
  <si>
    <t>5001107009219</t>
  </si>
  <si>
    <t>Na základe Zmluvy č.101_2/TOP TÍM/Polčič/2023- Refundácia nákladov súvisiacich s účelom rozvoja športovcov zaradených do zoznamu športovcov Top tímu a podpory národného športového projektu: náklady športovca na materiálne zabezpečenie suchej tréningovej prípravy - športové oblečenie a športová obuv - konečný dodávateľ: US Direct eCommerce Ltd Dublin;</t>
  </si>
  <si>
    <t>US Direct eCommerce Ltd t/a</t>
  </si>
  <si>
    <t>2320š1149</t>
  </si>
  <si>
    <t>TBD163VA0003554</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</si>
  <si>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plavecká čiapka, pretekárske plavky, tepláky - konečný dodávateľ: Triboo Digitale Srl Milan;</t>
  </si>
  <si>
    <t>Triboo Digitale Srl. a socio unico</t>
  </si>
  <si>
    <t>23FA40465</t>
  </si>
  <si>
    <t>20230350</t>
  </si>
  <si>
    <t>Kyvadlová doprava počas Superfinále v dňoch 12.-14.6.2023/ Kvetoslavov-X-Bionic</t>
  </si>
  <si>
    <t>46991042</t>
  </si>
  <si>
    <t>DOMINIQ s. r. o.</t>
  </si>
  <si>
    <t>23FA40479</t>
  </si>
  <si>
    <t>5020233545</t>
  </si>
  <si>
    <t>Superfinále v Šamoríne 12-14.6.2023-ubytovanie, strava, prenájom bazéna pre účastníkov Plaveckého trojboja</t>
  </si>
  <si>
    <t>2320š1167</t>
  </si>
  <si>
    <t>23201167</t>
  </si>
  <si>
    <t>Činnosť člena rozhodcovského zboru počas podujatia Superfinále v Šamoríne 12-14.6.2023</t>
  </si>
  <si>
    <t>2320š1168</t>
  </si>
  <si>
    <t>23201168</t>
  </si>
  <si>
    <t>2320š1169</t>
  </si>
  <si>
    <t>23201169</t>
  </si>
  <si>
    <t>2320š1170</t>
  </si>
  <si>
    <t>23201170</t>
  </si>
  <si>
    <t>2320š1171</t>
  </si>
  <si>
    <t>23201171</t>
  </si>
  <si>
    <t>2320š1172</t>
  </si>
  <si>
    <t>23201172</t>
  </si>
  <si>
    <t>2320š1173</t>
  </si>
  <si>
    <t>23201173</t>
  </si>
  <si>
    <t>2320š1174</t>
  </si>
  <si>
    <t>23201174</t>
  </si>
  <si>
    <t>2320š1175</t>
  </si>
  <si>
    <t>23201175</t>
  </si>
  <si>
    <t>2320š1176</t>
  </si>
  <si>
    <t>23201176</t>
  </si>
  <si>
    <t>2320š1177</t>
  </si>
  <si>
    <t>23201177</t>
  </si>
  <si>
    <t>23FA40568</t>
  </si>
  <si>
    <t>20230129</t>
  </si>
  <si>
    <t>Ozvučenie a prenájom pódia počas superfinále plavecký trojboj 13-14.6.2023- Školské súťaže PL a VP , Šamorín</t>
  </si>
  <si>
    <t>51175088</t>
  </si>
  <si>
    <t>MTR Media s.r.o.</t>
  </si>
  <si>
    <t>Hrubé mzdy vyplatené osobám (zamestnancom) vrátane odvodov zamestnávateľa
počet fyzických osôb: 1 TPP
obdobie: 06/2023</t>
  </si>
  <si>
    <t>Hrubé mzdy vyplatené osobám (zamestnancom) vrátane odvodov zamestnávateľa
počet fyzických osôb: 9 TPP+2 dohody
obdobie 06/2023</t>
  </si>
  <si>
    <t>Hrubé mzdy vyplatené osobám (zamestnancom) vrátane odvodov zamestnávateľa
počet fyzických osôb: 1 TPP+5 dohôd
obdobie: 06/2023</t>
  </si>
  <si>
    <t>6 osôb</t>
  </si>
  <si>
    <t>Hrubé mzdy vyplatené osobám (zamestnancom) vrátane odvodov zamestnávateľa
počet fyzických osôb: 2 TPP+ 27 dohôd
obdobie: 06/2023</t>
  </si>
  <si>
    <t>29 osôb</t>
  </si>
  <si>
    <t>23FA40489</t>
  </si>
  <si>
    <t>administratívne služby asistenta vodného póla za 06/2023</t>
  </si>
  <si>
    <t>55521738</t>
  </si>
  <si>
    <t>Róbert Prelovský</t>
  </si>
  <si>
    <t>23FA40571</t>
  </si>
  <si>
    <t>220230601</t>
  </si>
  <si>
    <t>trénerská činnosť SP za 06/2023</t>
  </si>
  <si>
    <t>23FA40496</t>
  </si>
  <si>
    <t>administratívne služby na základe Zmluvy o poskytovaní služieb matrike vodného póla za 6/2023</t>
  </si>
  <si>
    <t>23FA40498</t>
  </si>
  <si>
    <t>20230010</t>
  </si>
  <si>
    <t>činnosť športového odborníka na základe Zmluvy o poskytnutí služieb manažmentu reprezentácie VP muži za 06/2023</t>
  </si>
  <si>
    <t>23FA40519</t>
  </si>
  <si>
    <t>202315</t>
  </si>
  <si>
    <t>Manažér reprezentácie žien VP na základe zmluvy za obdobie 1-15.6.2023</t>
  </si>
  <si>
    <t>23FA40520</t>
  </si>
  <si>
    <t>202316</t>
  </si>
  <si>
    <t>Manažér reprezentácie žien VP na základe zmluvy za obdobie 16-30.6.2023</t>
  </si>
  <si>
    <t>23FA40561</t>
  </si>
  <si>
    <t>Činnosť športového odborníka -asistent trénera juniorskej reprezentácie v zmysle Zmluvy č. 02/2023 za mesiac 06/2023</t>
  </si>
  <si>
    <t>23FA40475</t>
  </si>
  <si>
    <t>23/05/0093</t>
  </si>
  <si>
    <t>materiálne zabezpečenie reprezentácie PL -plavecké čiapky 99 ks , plavecké sandále 15 ks</t>
  </si>
  <si>
    <t>23DPH007</t>
  </si>
  <si>
    <t>DPH k faktúre č. 23FA40475</t>
  </si>
  <si>
    <t>23š044</t>
  </si>
  <si>
    <t>2023-DBD-00006</t>
  </si>
  <si>
    <t>Záloha na diapolo výstroj -197 ks</t>
  </si>
  <si>
    <t>23FA40570</t>
  </si>
  <si>
    <t>2023-D-00218</t>
  </si>
  <si>
    <t>Vúčtovanie zálohy e.č. 23š044 na diapolo výstroj 197 ks pre reprezentáciu vodného póla</t>
  </si>
  <si>
    <t>23DPH010</t>
  </si>
  <si>
    <t>Priznanie DPH z nadobudnutia tovaru z iného štátu EU, FP č. 23FA40570</t>
  </si>
  <si>
    <t>DU</t>
  </si>
  <si>
    <t>23FA40557</t>
  </si>
  <si>
    <t>23/05/0122</t>
  </si>
  <si>
    <t>materiálne zabezpečenie reprezentácie PL -plavecké čiapky 100 ks</t>
  </si>
  <si>
    <t>23DPH008</t>
  </si>
  <si>
    <t>Priznanie DPH z nadobudnutia tovaru z iného štátu EU, FP č. 23FA40557</t>
  </si>
  <si>
    <t>23FA40564</t>
  </si>
  <si>
    <t>23/05/0138</t>
  </si>
  <si>
    <t>materiálne zabezpečenie reprezentácie PL -plavecké čiapky 65 ks + colné poplatky</t>
  </si>
  <si>
    <t>23DPH009</t>
  </si>
  <si>
    <t>DPH  k faktúre č. 23FA40564</t>
  </si>
  <si>
    <t>23FA40473</t>
  </si>
  <si>
    <t>5737581642</t>
  </si>
  <si>
    <t>Pevná linka, mobilné čísla /21ks/mobilný internet 10ks za obdobie 24.6.2023-23.7.2023</t>
  </si>
  <si>
    <t>23FA40524</t>
  </si>
  <si>
    <t>1955664985</t>
  </si>
  <si>
    <t>TPLINK Flybox MR600v3 CAT6-1ks prenosný internet na plavecké preteky</t>
  </si>
  <si>
    <t>23FA40494</t>
  </si>
  <si>
    <t>20230215</t>
  </si>
  <si>
    <t>trof. poháre so štítkami+ gravírovanie 9 ks, plastový štítok na medaile 216 ks na podujatia VP</t>
  </si>
  <si>
    <t>23FA40508</t>
  </si>
  <si>
    <t>FA20230021</t>
  </si>
  <si>
    <t>Diplomy na podujatia A4 2000 ks -všeobecné</t>
  </si>
  <si>
    <t>23FA40510</t>
  </si>
  <si>
    <t>FA20230026</t>
  </si>
  <si>
    <t>Materiálne zabezpečenie súťaží-výroba nálepiek na medaile MSR ml.žiaci 300 ks, MSR st. žiaci 300 ks</t>
  </si>
  <si>
    <t>23FA40511</t>
  </si>
  <si>
    <t>FA20230028</t>
  </si>
  <si>
    <t>Materiálne zabezpečenie súťaží-grafická príprava podkladov pre výrobu medailí a štítkov na poháre pre súťaže VP</t>
  </si>
  <si>
    <t>23FA40513</t>
  </si>
  <si>
    <t>FA20230030</t>
  </si>
  <si>
    <t>Materiálne zabezpečenie súťaží-návrh plagátu s programom, web upútavka a facebook, banner</t>
  </si>
  <si>
    <t>23FA40536</t>
  </si>
  <si>
    <t>590148/512268470/2023</t>
  </si>
  <si>
    <t>Nákup pohonných hmôt do služobného vozidla BT707DT, za obdobie 1.-15.7.2023, servisný poplatok, prevádzkové náplne</t>
  </si>
  <si>
    <t>23FA40529</t>
  </si>
  <si>
    <t>10230156</t>
  </si>
  <si>
    <t>Spotreba el.energie kanc.priestory, sklady za 2023/06</t>
  </si>
  <si>
    <t>23FA40488</t>
  </si>
  <si>
    <t>1433307712</t>
  </si>
  <si>
    <t xml:space="preserve">Prezutie služobného vozidla Caravelle BL976KD a uskladnenie pneumatík, kontrola a doplnenie kvapalín_x000D_
</t>
  </si>
  <si>
    <t>2320š1266</t>
  </si>
  <si>
    <t>23201266</t>
  </si>
  <si>
    <t>cestovné náhrady člena Rady SPF -28.6.2023 stretnutie-médiá -k univerziáde</t>
  </si>
  <si>
    <t>23FA40487</t>
  </si>
  <si>
    <t>FV49000/2023</t>
  </si>
  <si>
    <t>monitoring služobných vozidiel za 6/2023 (BT707DT, BL062GD, BL976KD, BL557MU,BT147AB)</t>
  </si>
  <si>
    <t>23FA40552</t>
  </si>
  <si>
    <t>2023070540</t>
  </si>
  <si>
    <t>Microsoft 365 Business Standard/icencie za prvý polrok 2023</t>
  </si>
  <si>
    <t>23FA40556</t>
  </si>
  <si>
    <t>1020230011</t>
  </si>
  <si>
    <t xml:space="preserve">Tvorba web.stránky za 2023/06 na základe rámcovej licenčnej zmluvy  </t>
  </si>
  <si>
    <t>23FA40491</t>
  </si>
  <si>
    <t>10230135</t>
  </si>
  <si>
    <t>Nájomné/kancelárie,sklady,garáž a parkovacie státia za 7/2023</t>
  </si>
  <si>
    <t>23FA40490</t>
  </si>
  <si>
    <t>1233489</t>
  </si>
  <si>
    <t>Prenájom kopírovacieho zariadenia za obdobie 6/2023</t>
  </si>
  <si>
    <t>23FA40555</t>
  </si>
  <si>
    <t>070230188</t>
  </si>
  <si>
    <t>doručovateľský servis v zmysle mandátnej zmluvy za 2023/06</t>
  </si>
  <si>
    <t>23FA40474</t>
  </si>
  <si>
    <t>2023060120</t>
  </si>
  <si>
    <t>23FA40492</t>
  </si>
  <si>
    <t>1023071959</t>
  </si>
  <si>
    <t>výkon zodpov.osoby 7/2023 v zmysle Zmluvy PS/2019Z21032 o poskyt.služieb v oblasti ochrany osobných údajov</t>
  </si>
  <si>
    <t>23STR014</t>
  </si>
  <si>
    <t>Finančný príspevok na stravné na 07/2023-doplatok</t>
  </si>
  <si>
    <t>Finančný príspevok na stravné na 08/2023</t>
  </si>
  <si>
    <t>2320š1092</t>
  </si>
  <si>
    <t>6826766544</t>
  </si>
  <si>
    <t>Hav.poistenie služobného automobilu BT707DT na obdobie 9.7.21023 - 8.7.2024</t>
  </si>
  <si>
    <t>2320š1261</t>
  </si>
  <si>
    <t>6614291364</t>
  </si>
  <si>
    <t>PZ poistenie Citroen Jamper BT707DT 12.7.23-11.7.24</t>
  </si>
  <si>
    <t>00585441</t>
  </si>
  <si>
    <t>KOOPERATIVA poisťovňa, a.s. Vienna Insurance Group</t>
  </si>
  <si>
    <t>2320š1290</t>
  </si>
  <si>
    <t>6817630645</t>
  </si>
  <si>
    <t>Hav.poistenie služobného automobilu BL976KD na obdobie 28.7.21023 - 28.7.2024</t>
  </si>
  <si>
    <t>Poplatok za vedenie účtu za júl 2023</t>
  </si>
  <si>
    <t>23FA40532</t>
  </si>
  <si>
    <t>2307000759</t>
  </si>
  <si>
    <t>karty multisport 4 x za 7/2023</t>
  </si>
  <si>
    <t>23š048</t>
  </si>
  <si>
    <t>2023-DBD-00010</t>
  </si>
  <si>
    <t>záloha na diapolo -plavky 50 ks, čiapky 110 ks pre ženy</t>
  </si>
  <si>
    <t>23FA40779</t>
  </si>
  <si>
    <t>2023-D-00230</t>
  </si>
  <si>
    <t>Vyúčtovanie zálohy e.č. 23š048 na športový materiál -plavky 50 ks, čiapky 110 ks pre ženy</t>
  </si>
  <si>
    <t>2320š1315</t>
  </si>
  <si>
    <t>cestovné náhrady účastníka Konferencie SPF</t>
  </si>
  <si>
    <t>23FA40589</t>
  </si>
  <si>
    <t>FV230822</t>
  </si>
  <si>
    <t>prepis hlasového záznamu z mimoriadnej konferencie SPF 14.7.2023</t>
  </si>
  <si>
    <t>Hrubé mzdy vyplatené osobám (zamestnancom) vrátane odvodov zamestnávateľa
počet fyzických osôb: 9 TPP+3 dohody
obdobie 07/2023</t>
  </si>
  <si>
    <t>12 osôb</t>
  </si>
  <si>
    <t>Hrubé mzdy vyplatené osobám (zamestnancom) vrátane odvodov zamestnávateľa
počet fyzických osôb: 2 TPP+10 dohôd
obdobie: 07/2023</t>
  </si>
  <si>
    <t>Hrubé mzdy vyplatené osobám (zamestnancom) vrátane odvodov zamestnávateľa
počet fyzických osôb: 1 TPP+ 11 dohôd
obdobie: 07/2023</t>
  </si>
  <si>
    <t>23FA40580</t>
  </si>
  <si>
    <t>23/05/0145</t>
  </si>
  <si>
    <t xml:space="preserve">plavecké čiapky pre reprezentáciu plávania 60 ks </t>
  </si>
  <si>
    <t>23DPH012</t>
  </si>
  <si>
    <t>DPH k faktúre č. 23FA40580</t>
  </si>
  <si>
    <t>23FA40591</t>
  </si>
  <si>
    <t>23/05/0137</t>
  </si>
  <si>
    <t xml:space="preserve">nákup pre reprezentáciu diaľkového plávania-nohavice  8 ks, šortky 30 ks, tričko 1 ks, pre reprezentáciu plávania-bermudy 10 ks </t>
  </si>
  <si>
    <t>23DPH013</t>
  </si>
  <si>
    <t>DPH k faktúre č. 23FA40591</t>
  </si>
  <si>
    <t>23FA40621</t>
  </si>
  <si>
    <t xml:space="preserve">tričká s potlačou 42 ks, polokošele s potlačou 17 ks, kraťasy -potlač 3 ks  pre reprezentáciu plávania </t>
  </si>
  <si>
    <t>23FA40587</t>
  </si>
  <si>
    <t>22020028</t>
  </si>
  <si>
    <t>trénerská činnosť SP za 2023/06</t>
  </si>
  <si>
    <t>23FA40600</t>
  </si>
  <si>
    <t>17/2023</t>
  </si>
  <si>
    <t>Činnosť športového odborníka -asistent trénera juniorskej reprezentácie v zmysle Zmluvy č. 02/2023 za mesiac 07/2023</t>
  </si>
  <si>
    <t>23FA40606</t>
  </si>
  <si>
    <t>220230701</t>
  </si>
  <si>
    <t>trénerská činnosť SP za 07/2023</t>
  </si>
  <si>
    <t>23FA40619</t>
  </si>
  <si>
    <t>administratívne služby asistenta vodného póla za 07/2023</t>
  </si>
  <si>
    <t>23FA40620</t>
  </si>
  <si>
    <t>činnosť športového odborníka na základe Zmluvy o poskytnutí služieb manažmentu reprezentácie VP muži za 07/2023</t>
  </si>
  <si>
    <t>23FA40631</t>
  </si>
  <si>
    <t>činnosť športového odborníka na základe Zmluvy č. RVP021/2023- rozhodcu VP na podujatí ME U17 ženy 29.7.-4.8.2023 v Manise</t>
  </si>
  <si>
    <t>USRetail CZ s.r.o.</t>
  </si>
  <si>
    <t>23FA40648</t>
  </si>
  <si>
    <t>22020029</t>
  </si>
  <si>
    <t>trénerská činnosť SP za 2023/07</t>
  </si>
  <si>
    <t>23FA40652</t>
  </si>
  <si>
    <t>administratívne služby na základe Zmluvy o poskytovaní služieb matrike vodného póla za 7/2023</t>
  </si>
  <si>
    <t>23š052</t>
  </si>
  <si>
    <t>ZV2300004</t>
  </si>
  <si>
    <t>záloha na nákup športového oblečenia pre reprezentáciu SP -tieľka 24 ks , šortky 10 ks</t>
  </si>
  <si>
    <t>07195559</t>
  </si>
  <si>
    <t>23FA40653</t>
  </si>
  <si>
    <t>vyúčtovanie zálohy e.č. 23š052 na nákup športového oblečenia pre reprezentáciu SP -tieľka 24 ks , šortky 10 ks   /387,45 eur/</t>
  </si>
  <si>
    <t>23DPH014</t>
  </si>
  <si>
    <t>DPH k faktúre č. 23FA40653</t>
  </si>
  <si>
    <t>23FA40635</t>
  </si>
  <si>
    <t>593576/512268529/2023</t>
  </si>
  <si>
    <t xml:space="preserve">Nákup pohonných hmôt do služobného vozidla BT707DT, BL976KD, BT147AB za obdobie 1.-15.8.2023, servisný a prevádzkový poplatok </t>
  </si>
  <si>
    <t>23FA40632</t>
  </si>
  <si>
    <t>20233281</t>
  </si>
  <si>
    <t>Kancelársky papier A4 30 bal., pero 20 ks, zvýrazňovač 10 ks, bločky 10 ks, ceruzky 24 ks</t>
  </si>
  <si>
    <t>23FA40630</t>
  </si>
  <si>
    <t>2023080627</t>
  </si>
  <si>
    <t>nákup RAM DDR3-4GB, 480GB SSD- pre zrýchlenie Notebooku LENOVO N14608 Z546</t>
  </si>
  <si>
    <t>23FA40637</t>
  </si>
  <si>
    <t>10230174</t>
  </si>
  <si>
    <t>Spotreba el.energie kanc.priestory, sklady za 2023/07</t>
  </si>
  <si>
    <t>23FA40585</t>
  </si>
  <si>
    <t>591843/512268500/2023</t>
  </si>
  <si>
    <t xml:space="preserve">Nákup pohonných hmôt do služobného vozidla BT707DT, BA976KD, BT147AB za obdobie 16.-31.7.2023, servisný a prevádzkový poplatok </t>
  </si>
  <si>
    <t>23FA40602</t>
  </si>
  <si>
    <t>FV-57903/2023</t>
  </si>
  <si>
    <t>monitoring služobných vozidiel za 7/2023 (BT707DT, BL062GD, BL976KD, BL557MU,BT147AB)</t>
  </si>
  <si>
    <t>23FA40601</t>
  </si>
  <si>
    <t>202307001</t>
  </si>
  <si>
    <t>implementačné práce platformy sportnet za 3-6/2023</t>
  </si>
  <si>
    <t>23FA40649</t>
  </si>
  <si>
    <t>1020230012</t>
  </si>
  <si>
    <t xml:space="preserve">Tvorba web.stránky za 2023/07 na základe rámcovej licenčnej zmluvy  </t>
  </si>
  <si>
    <t>23FA40650</t>
  </si>
  <si>
    <t>2023080632</t>
  </si>
  <si>
    <t>Microsoft 365 Business Standard/icencie za 07/ 2023</t>
  </si>
  <si>
    <t>23FA40608</t>
  </si>
  <si>
    <t>10230160</t>
  </si>
  <si>
    <t>Nájomné /kancelárie,sklady,garáž a parkovacie státia za 8/2023</t>
  </si>
  <si>
    <t>23FA40607</t>
  </si>
  <si>
    <t>1234053</t>
  </si>
  <si>
    <t>Prenájom kopírovacieho zariadenia za obdobie 7/2023</t>
  </si>
  <si>
    <t>23FA40586</t>
  </si>
  <si>
    <t>5742064956</t>
  </si>
  <si>
    <t>23FA40633</t>
  </si>
  <si>
    <t>070230220</t>
  </si>
  <si>
    <t>doručovateľský servis v zmysle mandátnej zmluvy za 2023/07</t>
  </si>
  <si>
    <t>23FA40590</t>
  </si>
  <si>
    <t>20230275</t>
  </si>
  <si>
    <t>prenájom miestnosti pre účely zasadnutia sekcie VP 15.7.2023</t>
  </si>
  <si>
    <t>30499097</t>
  </si>
  <si>
    <t>Ľubomír Kuzma</t>
  </si>
  <si>
    <t>2320š1357</t>
  </si>
  <si>
    <t>23201357</t>
  </si>
  <si>
    <t>Cestovné náhrady člena konferencie 14.7.2023</t>
  </si>
  <si>
    <t>23FA40629</t>
  </si>
  <si>
    <t>20230701</t>
  </si>
  <si>
    <t>technické zabezpečenie Konferencie SPF 14.7.2023</t>
  </si>
  <si>
    <t>23FA40613</t>
  </si>
  <si>
    <t>20230072</t>
  </si>
  <si>
    <t>výkon zodpov.osoby 16.-31.7.2023 v zmysle Zmluvy o poskytovaní služby v oblasti ochrany osobných údajov zo dňa 16.7.2023</t>
  </si>
  <si>
    <t>47706171</t>
  </si>
  <si>
    <t>LS Legal, s.r.o.</t>
  </si>
  <si>
    <t>23FA40634</t>
  </si>
  <si>
    <t>2023070170</t>
  </si>
  <si>
    <t>IT služby za mesiac 7/2023 v zmysle zmluvy o poskytovaní služieb z 28.02.2022 +monitorovací systém nad rámec zmluvy</t>
  </si>
  <si>
    <t>23FA40597</t>
  </si>
  <si>
    <t>FA2306105</t>
  </si>
  <si>
    <t>poskytnuté služby verejného obstarávania za 2023/06</t>
  </si>
  <si>
    <t>2320š1325</t>
  </si>
  <si>
    <t>6817474689</t>
  </si>
  <si>
    <t>Povinné zákonné poistenie sl.vozidla BL976KD za obdobie 5.5.2023 do 4.8.2024</t>
  </si>
  <si>
    <t>2320š1377</t>
  </si>
  <si>
    <t>6820101357</t>
  </si>
  <si>
    <t>Povinné zákonné poistenie sl.vozidla BL557MU za obdobie 24.8.2023 do 23.8.2024</t>
  </si>
  <si>
    <t>2320š1378</t>
  </si>
  <si>
    <t>6820183751</t>
  </si>
  <si>
    <t>Havarijné poistenie sl.vozidla BL557MU za obdobie 24.8.2023 do 23.8.2024</t>
  </si>
  <si>
    <t>2320š1358</t>
  </si>
  <si>
    <t>511085072</t>
  </si>
  <si>
    <t>Komplexné poistenie-hnuteľné veci (prevádzkové zariadenia, zásoby), poistenie všeobecnej zodpovednosti za škodu 15.8.2023-14.8.2024</t>
  </si>
  <si>
    <t>23FA40622</t>
  </si>
  <si>
    <t>FA20230032</t>
  </si>
  <si>
    <t>Potlač športového materiálu ARENA pre reprezentantáciu DP (tričká,bundy, mikiny, kraťasy, tašky) 212 ks</t>
  </si>
  <si>
    <t>23FA40639</t>
  </si>
  <si>
    <t>FA20230033</t>
  </si>
  <si>
    <t>Potlač športového materiálu ARENA pre reprezentantáciu plávania -vlajka SVK na kraťasy 40 ks</t>
  </si>
  <si>
    <t>2320š1355</t>
  </si>
  <si>
    <t>022023</t>
  </si>
  <si>
    <t xml:space="preserve">činnosť asistenta pre diaľkové plávanie v zmysle Príkaznej zmluvy č.02/2023v mesiaci júl 2023 </t>
  </si>
  <si>
    <t>2320š1356</t>
  </si>
  <si>
    <t>23201356</t>
  </si>
  <si>
    <t xml:space="preserve">činnosť asistenta generálneho sekretára SPF v oblasti implementáciou úpravy rozpočtu, metodika, organizácia a príprava športovcov na vrchoilné podujatia v zmysle Príkaznej zmluvy z 30.06.2023 v mesiaci júl 2023 </t>
  </si>
  <si>
    <t>52495051</t>
  </si>
  <si>
    <t>Martina Moravcová Valko</t>
  </si>
  <si>
    <t>23FA40636</t>
  </si>
  <si>
    <t>2323</t>
  </si>
  <si>
    <t>anylýza plaveckej techniky 4.8.2023 -2 športovci v rámci sústr.seniorov pred ME U23 ,Šamorín 1.-9.8.2023 - Elite repre. Slušná Lilien</t>
  </si>
  <si>
    <t>09217151</t>
  </si>
  <si>
    <t>umimplavat.cz s.r.o.</t>
  </si>
  <si>
    <t xml:space="preserve">anylýza plaveckej techniky 4.8.2023 -2 športovci v rámci sústr.seniorov pred ME U23 ,Šamorín 1.-9.8.2023 - Elite repre. Teresa Ivan </t>
  </si>
  <si>
    <t>Finančný príspevok na stravné na 09/2023</t>
  </si>
  <si>
    <t>Poplatok za vedenie účtu za august 2023</t>
  </si>
  <si>
    <t>23FA40594</t>
  </si>
  <si>
    <t>5020233766</t>
  </si>
  <si>
    <t xml:space="preserve">Pobytové náklady a prenájom bazéna (3 osoby-2 športovci+1 real.tím) počas Sústredenia plaveckej reprezentácie 4.-9.06.2023, Šamorín - Teresa Ivan </t>
  </si>
  <si>
    <t>Pobytové náklady a prenájom bazéna (3 osoby-2 športovci+1 real.tím) počas Sústredenia plaveckej reprezentácie 4.-9.06.2023, Šamorín - Slušná Lilien</t>
  </si>
  <si>
    <t>23FA40596</t>
  </si>
  <si>
    <t>010623</t>
  </si>
  <si>
    <t>športovo gymnastický tréning SP-4 športovkyne SP za 2023/04-05</t>
  </si>
  <si>
    <t xml:space="preserve">Organizácia podujatia
názov podujatia: MSR 11-roční 2.kolo                Miesto konania:  Vrútky Slovensko                                               termín podujatia: 23.06.-25.06.2023           
počet aktívnych účastníkov: 76 športovcov a   4 členovia rozhodcovského zboru
počet odpracovaných hodín spolu  40 </t>
  </si>
  <si>
    <t>23FA40660</t>
  </si>
  <si>
    <t>892023</t>
  </si>
  <si>
    <t>Pobytové náklady 2 osoby-rozhodcovia počas LM 11-roční 2.kolo 23-25.6.2023 Vrútky</t>
  </si>
  <si>
    <t xml:space="preserve">Organizácia podujatia
názov podujatia: Extraliga muži                Miesto konania:Nováky Slovensko                                               termín podujatia: 07.10.-08.10.2023           
počet aktívnych účastníkov: 42 športovcov a    3 členovia rozhodcovského zboru
počet odpracovaných hodín spolu  15  </t>
  </si>
  <si>
    <t>2320š1655</t>
  </si>
  <si>
    <t>23201655</t>
  </si>
  <si>
    <t xml:space="preserve">Činnosť člena rozhodcovského zboru počas Extraliga muži 7-8.10.2023 Nováky, Topoľčany </t>
  </si>
  <si>
    <t>2320š1656</t>
  </si>
  <si>
    <t>23201656</t>
  </si>
  <si>
    <t>2320š1657</t>
  </si>
  <si>
    <t>23201657</t>
  </si>
  <si>
    <t xml:space="preserve">Organizácia podujatia
názov podujatia: Extraliga muži                Miesto konania:Nováky Slovensko                                               termín podujatia: 28.10.-29.10.2023          
počet aktívnych účastníkov:37 športovcov a    3 členovia rozhodcovského zboru
počet odpracovaných hodín spolu  15  </t>
  </si>
  <si>
    <t>2320š2022</t>
  </si>
  <si>
    <t>23202022</t>
  </si>
  <si>
    <t>Činnosť člena rozhodcovského zboru počas podujatia Extraliga muži 28-29.10.2023 Nováky</t>
  </si>
  <si>
    <t>2320š2023</t>
  </si>
  <si>
    <t>23202023</t>
  </si>
  <si>
    <t>2320š2024</t>
  </si>
  <si>
    <t>23202024</t>
  </si>
  <si>
    <t>23FA41114</t>
  </si>
  <si>
    <t>2023400</t>
  </si>
  <si>
    <t>ubytovanie pre 2 osoby- rozhodcovia počas Extraliga muži 28-29.10.2023 Nováky, ubytovanie pre 4 osoby- rozhodcovia počas ZM juniori 30.11.-3.12.2023 Nováky</t>
  </si>
  <si>
    <t>2320š1498</t>
  </si>
  <si>
    <t>23201498</t>
  </si>
  <si>
    <t>Činnosť člena rozhodcovského zboru počas NL kadetky 2022/2023  Košice, 2.-3.9.2023</t>
  </si>
  <si>
    <t>2320š1499</t>
  </si>
  <si>
    <t>23201499</t>
  </si>
  <si>
    <t>2320š1500</t>
  </si>
  <si>
    <t>23201500</t>
  </si>
  <si>
    <t xml:space="preserve">Organizácia podujatia
názov podujatia: ZM juniori sk.východ              Miesto konania: Nováky Slovensko                                               termín podujatia: 29.09.-01.10.2023           
počet aktívnych účastníkov: 69 športovcov a    5 členov rozhodcovského zboru
počet odpracovaných hodín spolu 75  </t>
  </si>
  <si>
    <t>2320š1588</t>
  </si>
  <si>
    <t>23201588</t>
  </si>
  <si>
    <t>Činnosť člena rozhodcovského zboru počas ZM juniori sk. východ 29.9.-1.10.2023 Nováky</t>
  </si>
  <si>
    <t>2320š1589</t>
  </si>
  <si>
    <t>23201589</t>
  </si>
  <si>
    <t>2320š1590</t>
  </si>
  <si>
    <t>23201590</t>
  </si>
  <si>
    <t>2320š1591</t>
  </si>
  <si>
    <t>23201591</t>
  </si>
  <si>
    <t>2320š1592</t>
  </si>
  <si>
    <t>23201592</t>
  </si>
  <si>
    <t>d - Trníková Nikoleta</t>
  </si>
  <si>
    <t>2320š1385</t>
  </si>
  <si>
    <t>1653</t>
  </si>
  <si>
    <t>1654</t>
  </si>
  <si>
    <t>4755</t>
  </si>
  <si>
    <t>2320š1386</t>
  </si>
  <si>
    <t>12535</t>
  </si>
  <si>
    <t>44974841</t>
  </si>
  <si>
    <t>DUHA Studio, s. r. o.</t>
  </si>
  <si>
    <t>13883</t>
  </si>
  <si>
    <t>14261</t>
  </si>
  <si>
    <t>15824</t>
  </si>
  <si>
    <t>16129</t>
  </si>
  <si>
    <t>16316</t>
  </si>
  <si>
    <t>2320š1387</t>
  </si>
  <si>
    <t>1543</t>
  </si>
  <si>
    <t>2320š1388</t>
  </si>
  <si>
    <t>23031801345</t>
  </si>
  <si>
    <t>17973660</t>
  </si>
  <si>
    <t>Marián Chovanec</t>
  </si>
  <si>
    <t>23051701076</t>
  </si>
  <si>
    <t>23010200099</t>
  </si>
  <si>
    <t>23021100781</t>
  </si>
  <si>
    <t>23032501784</t>
  </si>
  <si>
    <t>2320š1389</t>
  </si>
  <si>
    <t>00517</t>
  </si>
  <si>
    <t>NIKE</t>
  </si>
  <si>
    <t>2320š1390</t>
  </si>
  <si>
    <t>006</t>
  </si>
  <si>
    <t>54006813</t>
  </si>
  <si>
    <t>BS clinique, s.r.o.</t>
  </si>
  <si>
    <t>0010</t>
  </si>
  <si>
    <t>0009</t>
  </si>
  <si>
    <t>0013</t>
  </si>
  <si>
    <t>0019</t>
  </si>
  <si>
    <t>0021</t>
  </si>
  <si>
    <t>23FA40609</t>
  </si>
  <si>
    <t>2023075</t>
  </si>
  <si>
    <t xml:space="preserve">Refundácia nákladov súvisiach s účelom rozvoja športovcov zaradených do TOP Team SPF Senior: náklady športovca na prenájom športoviska bazénu v mes. 01/2023 - Mestské športové kluby Považská Bystrica; /1000,-eur/, cestovné - konečný dodávateľ: PaedDr.Karel Procházka,PhD. /102,-eur/
</t>
  </si>
  <si>
    <t>23FA40610</t>
  </si>
  <si>
    <t>Refundácia nákladov súvisiach s účelom rozvoja športovcov zaradených do TOP Team SPF Senior: náklady športovca na cestovné náklady v mes. 01/2023 - konečný dodávateľ: PaedDr.Karol Procházka, PhD./183,69 eur/</t>
  </si>
  <si>
    <t>Refundácia nákladov súvisiach s účelom rozvoja športovcov zaradených do TOP Team SPF Senior: náklady športovca na cestovné náklady v mes. 02/2023- konečný dodávateľ: PaedDr.Karol Procházka, PhD./298,11 eur/</t>
  </si>
  <si>
    <t>Refundácia nákladov súvisiach s účelom rozvoja športovcov zaradených do TOP Team SPF Senior: náklady športovca na cestovné náklady v mes. 03/2023 - konečný dodávateľ: PaedDr.Karol Procházka, PhD./174,50 eur/</t>
  </si>
  <si>
    <t>Refundácia nákladov súvisiach s účelom rozvoja športovcov zaradených do TOP Team SPF Senior: náklady športovca na cestovné náklady v mes. 04/2023- konečný dodávateľ: PaedDr.Karol Procházka, PhD./225,24 eur/</t>
  </si>
  <si>
    <t>20230028</t>
  </si>
  <si>
    <t>Refundácia nákladov súvisiach s účelom rozvoja športovcov zaradených do TOP Team SPF Senior: náklady športovca na cestovné náklady v mes. 05/2023 - konečný dodávateľ: PaedDr.Karol Procházka, PhD. /436,02 eur/</t>
  </si>
  <si>
    <t xml:space="preserve">Refundácia nákladov súvisiach s účelom rozvoja športovcov zaradených do TOP Team SPF Senior: náklady športovca na prenájom športoviska bazénu v mes. 04/2023 - konečný dodávateľ: Mestské športové kluby Považská Bystrica;/1200,-eur(
</t>
  </si>
  <si>
    <t>2023250</t>
  </si>
  <si>
    <t xml:space="preserve">Refundácia nákladov súvisiach s účelom rozvoja športovcov zaradených do TOP Team SPF Senior: náklady športovca na prenájom športoviska bazénu v mes. 05/2023 - konečný dodávateľ: Mestské športové kluby Považská Bystrica; /2075,-eur/
</t>
  </si>
  <si>
    <t>0043</t>
  </si>
  <si>
    <t>Refundácia nákladov súvisiach s účelom rozvoja športovcov zaradených do TOP Team SPF Senior: čiastočné náklady športovca na športový materiál-pretekové plavky - konečný dodávateľ: Ing.Jozef Valček LINOVA; /858,-eur/</t>
  </si>
  <si>
    <t>d - Slušná Lilian</t>
  </si>
  <si>
    <t>23FA40583</t>
  </si>
  <si>
    <t>FA1-230011</t>
  </si>
  <si>
    <t>Refundácia nákladov súvisiacich s účelom rozvoja športovcov zaradených do zoznamu športovcov Top tímu a podpory národného športového projektu:náklady športovca na trénerske služby v mes. 01,03,04/2023 - konečný dodávateľ: Pavol Sirotný;</t>
  </si>
  <si>
    <t>54787751</t>
  </si>
  <si>
    <t>Podtatranská akadémia plávania Svit</t>
  </si>
  <si>
    <t>23FA40997</t>
  </si>
  <si>
    <t>10230005</t>
  </si>
  <si>
    <t>Refundácia nákladov súvisiacich s účelom rozvoja športovcov zaradených do zoznamu športovcov Top tímu a podpory národného športového projektu: náklady športovca na trénerske služby v mes. 05,06/2023 - Pavol Sirotný; Zmluva č.108/TOP TÍM SR/
28.8.23/4000</t>
  </si>
  <si>
    <t>23VF00035</t>
  </si>
  <si>
    <t>Refundácia nákladov súvisiacich s účelom rozvoja športovcov zaradených do zoznamu športovcov Top tímu a podpory národného športového projektu: náklady športovca na regeneráciu a rehabilitáciu - regeneračné nohavice - konečný dodávateľ: Pro Vital Akadémia s.r.o.;</t>
  </si>
  <si>
    <t>VF-STSK10305/2023</t>
  </si>
  <si>
    <t>Refundácia nákladov súvisiacich s účelom rozvoja športovcov zaradených do zoznamu športovcov Top tímu a podpory národného športového projektu:náklady športovca na materiálne zabezpečenie tréningovej prípravy - respiračný trenažer - Škola tejpovania-konečný dodávateľ: Fixtape s.r.o.;</t>
  </si>
  <si>
    <t>23š051</t>
  </si>
  <si>
    <t>8712-1</t>
  </si>
  <si>
    <t xml:space="preserve">Zmluva č.108/TOP TÍM SR/Slušná/2023-záloha 1.časť na  náklady súvisiace s účelom rozvoja športovcov zaradených do zoznamu športovcov Top tímu a podpory národného športového projektu: pobytové náklady trénera a prenájom športoviska </t>
  </si>
  <si>
    <t>Turistica Konrad SL</t>
  </si>
  <si>
    <t>23š059</t>
  </si>
  <si>
    <t>8712-2</t>
  </si>
  <si>
    <t>Zmluva č.108/TOP TÍM SR/Slušná/2023-záloha 2.časť na  náklady súvisiace s účelom rozvoja športovcov zaradených do zoznamu športovcov Top tímu a podpory národného športového projektu: pobytové náklady trénera a prenájom športoviska</t>
  </si>
  <si>
    <t>23FA40967</t>
  </si>
  <si>
    <t>JCT3-F002259</t>
  </si>
  <si>
    <t>vyúčtovanie zálohy e.č. 23š051 a 23š059 za náklady súvisiace s účelom rozvoja športovcov zaradených do zoznamu športovcov Top tímu a podpory národného športového projektu: pobytové náklady a prenájom športoviska trénera a sparinga počas sústredenia na Tenerife v termíne 27.09.-10.10.2023 - Turistica Konrad S.L.;</t>
  </si>
  <si>
    <t>23FA40654</t>
  </si>
  <si>
    <t>230180</t>
  </si>
  <si>
    <t>Pobytové náklady 9 osôb-8 športovcov+1 real.tím počas  VT U17 ženy 11-16.7.2023 Košice</t>
  </si>
  <si>
    <t>23FA40665</t>
  </si>
  <si>
    <t>23FV00100</t>
  </si>
  <si>
    <t xml:space="preserve">strava pre 9 osôb- 8 športovcov+1 real.tím počas VT U17 ženy 11-16.7.2023 Košice </t>
  </si>
  <si>
    <t xml:space="preserve">prenájom bazéna počas VT ženy U17 11-16.07.2023 Košice </t>
  </si>
  <si>
    <t>činnosť športového odborníka -trénerské služby v mesiaci júl 2023 počas VT ženy U17,  11.-16.7.2023 Košice:</t>
  </si>
  <si>
    <t>23FA40658</t>
  </si>
  <si>
    <t>20230038</t>
  </si>
  <si>
    <t xml:space="preserve">služby kondičného trénera počas VT ženy U17  6-9.7.2023 Košice, VT U17 ženy 11-16.7.2023 Košice a VT ženy U17  19-23.7.2023 Budapešť-Piešťany </t>
  </si>
  <si>
    <t>2320š1578</t>
  </si>
  <si>
    <t>23201578</t>
  </si>
  <si>
    <t>cestovné náhrady preprava 5 osôb -1 športovcov+1 real.tím počas VT U17 ženy 11-16.7.2023 Košice</t>
  </si>
  <si>
    <t>Organizácia podujatia
názov podujatia: MSR a 7.kolo Slovenského pohára v DP                                                 Miesto konania: Šamorín Slovensko                                                                                   Termín podujatia: 17.08..2023           
počet aktívnych účastníkov: 119  športovcov a  15 členov rozhodcovského zboru
počet odpracovaných hodín spolu  105</t>
  </si>
  <si>
    <t>2320š1391</t>
  </si>
  <si>
    <t>23201391</t>
  </si>
  <si>
    <t>Činnosť člena rozhodcovského zboru počas podujatia M SR a 7.kolo Slovenského pohára v DP  Šamorín, 17.08.2023</t>
  </si>
  <si>
    <t>2320š1392</t>
  </si>
  <si>
    <t>23201392</t>
  </si>
  <si>
    <t>2320š1393</t>
  </si>
  <si>
    <t>23201393</t>
  </si>
  <si>
    <t>2320š1394</t>
  </si>
  <si>
    <t>23201394</t>
  </si>
  <si>
    <t>2320š1395</t>
  </si>
  <si>
    <t>23201395</t>
  </si>
  <si>
    <t>2320š1396</t>
  </si>
  <si>
    <t>23201396</t>
  </si>
  <si>
    <t>2320š1397</t>
  </si>
  <si>
    <t>23201397</t>
  </si>
  <si>
    <t>2320š1398</t>
  </si>
  <si>
    <t>23201398</t>
  </si>
  <si>
    <t>2320š1399</t>
  </si>
  <si>
    <t>23201399</t>
  </si>
  <si>
    <t>Schwartzová (Hofericová) Ivana</t>
  </si>
  <si>
    <t>2320š1400</t>
  </si>
  <si>
    <t>23201400</t>
  </si>
  <si>
    <t>2320š1401</t>
  </si>
  <si>
    <t>23201401</t>
  </si>
  <si>
    <t>2320š1402</t>
  </si>
  <si>
    <t>23201402</t>
  </si>
  <si>
    <t>Baloun Karel</t>
  </si>
  <si>
    <t>2320š1403</t>
  </si>
  <si>
    <t>23201403</t>
  </si>
  <si>
    <t>2320š1404</t>
  </si>
  <si>
    <t>23201404</t>
  </si>
  <si>
    <t>2320š1405</t>
  </si>
  <si>
    <t>23201405</t>
  </si>
  <si>
    <t>technicko-odborné zabezpečenie podujatíia: MSR a 7.kolo SP v DP Šamorín</t>
  </si>
  <si>
    <t>23FA40756</t>
  </si>
  <si>
    <t>23033</t>
  </si>
  <si>
    <t>technické zabezpečenie -časomiera-M SR a 7.kolo Sl. pohára v DP 17.8.2023 Šamorín</t>
  </si>
  <si>
    <t xml:space="preserve">Pracovná cesta
názov podujatia: MS juniorov                                      Miesto konania: Netanya Izrael                                            termín podujatia: 01.09.-10.09.2023                               Spôsob prepravy: letecky
Počet všetkých osôb na pracovnej ceste: 12                                                     z toho:
- športovci: 8
- realizačný tím: 4                                      </t>
  </si>
  <si>
    <t>23š055</t>
  </si>
  <si>
    <t>1010</t>
  </si>
  <si>
    <t>záloha na pobytové náklady pre 12 osôb-8 športovcov+4 real. tím počas MS J 1-10.9.2023 v Netanyi Israel</t>
  </si>
  <si>
    <t>Israel Swimming Association</t>
  </si>
  <si>
    <t>poplatok banke za zahraničnú platbu k ZF č. 23š055</t>
  </si>
  <si>
    <t>23FA41085</t>
  </si>
  <si>
    <t>1027</t>
  </si>
  <si>
    <t>VUB0122023</t>
  </si>
  <si>
    <t>poplatok za odoslanú platbu k faktúre 23FA41085</t>
  </si>
  <si>
    <t>záloha na MS J Netanya 1.-10.9.2023</t>
  </si>
  <si>
    <t>2320š1454</t>
  </si>
  <si>
    <t>678</t>
  </si>
  <si>
    <t>SHUPERSAL</t>
  </si>
  <si>
    <t>2320š1455</t>
  </si>
  <si>
    <t>2320š1456</t>
  </si>
  <si>
    <t>1432</t>
  </si>
  <si>
    <t>vyúčtovanie zálohy z 30.8.2023 (2000 Púzser)-obed pre 12 osôb -8 športovcov+4 real.tím počas podujatia Majstrovstvá sveta juniorov 2023 , Netanya(ISR)  /332,57 eur/</t>
  </si>
  <si>
    <t>MCDONALD</t>
  </si>
  <si>
    <t>2320š1457</t>
  </si>
  <si>
    <t>1101244234</t>
  </si>
  <si>
    <t>vyúčtovanie zálohy z 30.8.2023 (2000 Púzser)-obed pre 12 osôb -8 športovcov+4 real.tím počas podujatia Majstrovstvá sveta juniorov 2023 , Netanya(ISR)  /358,68 eur/</t>
  </si>
  <si>
    <t>DEMEL/HENRY</t>
  </si>
  <si>
    <t xml:space="preserve">vratenie zostatku zálohy z 30.8.2023 (2000 Púzser/ na Majstrovstvá sveta juniorov 2023 , Netanya(ISR)  </t>
  </si>
  <si>
    <t>23FA40612</t>
  </si>
  <si>
    <t>10232376</t>
  </si>
  <si>
    <t>Letenky pre 12 osôb/8 športovcov + 4 real.tím/ na podujatie Majstrovstvá sveta juniorov 2023 , Netanya(ISR) 1.-10.9.2023</t>
  </si>
  <si>
    <t>2320š1406</t>
  </si>
  <si>
    <t>8828</t>
  </si>
  <si>
    <t>Materiálne zabezpečenie podujatia -materiál pre fyzioterapeuta Majstrovstvá sveta juniorov 2023 , Netanya(ISR) 1.-10.9.2023</t>
  </si>
  <si>
    <t>23FA40675</t>
  </si>
  <si>
    <t>10232630</t>
  </si>
  <si>
    <t xml:space="preserve">Poplatok za 1 extra kus batožiny na podujatie Majstrovstvá sveta juniorov 2023, Netanya (ISR) </t>
  </si>
  <si>
    <t>23FA40700</t>
  </si>
  <si>
    <t>0098/2023</t>
  </si>
  <si>
    <t xml:space="preserve">preprava reprezentácie PL 12 osôb-8 športovcov+4 real tím autobusom  na letisko 1.9.2023 a z letiska 10.9.2023 na a z podujatia Majstrovstvá sveta juniorov 2023 , Netanya(ISR) </t>
  </si>
  <si>
    <t>23FA40732</t>
  </si>
  <si>
    <t>222023</t>
  </si>
  <si>
    <t>Činnosť športového odborníka-tréner- počas Majstrovstvá sveta juniorov 2023 , Netanya(ISR) 1.-10.9.2023</t>
  </si>
  <si>
    <t>Činnosť športového odborníka -tréner počas  MS J 01.-10.09.2023 Netanya</t>
  </si>
  <si>
    <t>23FA40809</t>
  </si>
  <si>
    <t>FA1-230019</t>
  </si>
  <si>
    <t>Trénerská činnosť počas Majstrovstvá sveta juniorov 2023 , Netanya(ISR) 1.-10.9.2023</t>
  </si>
  <si>
    <t>23FA41027</t>
  </si>
  <si>
    <t>88910146653/10</t>
  </si>
  <si>
    <t xml:space="preserve">cestovné poistenie počas podujatí:  Majstrovstvá sveta juniorov 2023 , Netanya(ISR), </t>
  </si>
  <si>
    <t>23FA40766</t>
  </si>
  <si>
    <t>10223215</t>
  </si>
  <si>
    <t>športová príprava 1 športovca /Osadského /na MSJ Netanya, schválená Radou č.SPF/2023/R/U185P,prenájom plaveckej dráhy v Žiline</t>
  </si>
  <si>
    <t>23FA40783</t>
  </si>
  <si>
    <t>20230071</t>
  </si>
  <si>
    <t>23FA40789</t>
  </si>
  <si>
    <t>10230004</t>
  </si>
  <si>
    <t>2320š1658</t>
  </si>
  <si>
    <t>23201658</t>
  </si>
  <si>
    <t>Činnosť člena rozhodcovského zboru počas Extraliga muži 13.10.2023 Piešťany</t>
  </si>
  <si>
    <t>2320š1659</t>
  </si>
  <si>
    <t>23201659</t>
  </si>
  <si>
    <t>2320š1660</t>
  </si>
  <si>
    <t>23201660</t>
  </si>
  <si>
    <t xml:space="preserve">Organizácia podujatia
názov podujatia: Extraliga muži  1.-2.kolo             Miesto konania: Piešťany Slovensko                                                                                       termín podujatia: 07.10.-08.10.2023     
počet aktívnych účastníkov: 38 športovcov a    3 členovia rozhodcovského zboru
počet odpracovaných hodín spolu: 15  </t>
  </si>
  <si>
    <t>2320š1566</t>
  </si>
  <si>
    <t>293</t>
  </si>
  <si>
    <t>pobytové náklady pre 1 osobu-rozhodca počas Extraliga muži 1-2.kolo 7-8.10.2023 Piešťany</t>
  </si>
  <si>
    <t>2320š1567</t>
  </si>
  <si>
    <t>291</t>
  </si>
  <si>
    <t>2320š1568</t>
  </si>
  <si>
    <t>2320š1766</t>
  </si>
  <si>
    <t>23201766</t>
  </si>
  <si>
    <t>Činnosť člena rozhodcovského zboru počas podujatia Extraliga muži 1-2.kolo 7-8.10.2023 Piešťany</t>
  </si>
  <si>
    <t>2320š1767</t>
  </si>
  <si>
    <t>23201767</t>
  </si>
  <si>
    <t>2320š1768</t>
  </si>
  <si>
    <t>23201768</t>
  </si>
  <si>
    <t xml:space="preserve">Organizácia podujatia
názov podujatia: Extraliga muži  3.kolo             Miesto konania: Piešťany Slovensko                                                                                       termín podujatia: 20.10.-21.10.2023    
počet aktívnych účastníkov: 27 športovcov a    3 členovia rozhodcovského zboru
počet odpracovaných hodín spolu  7,5 </t>
  </si>
  <si>
    <t>23FA40866</t>
  </si>
  <si>
    <t>FA 2023990027</t>
  </si>
  <si>
    <t>ubytovanie pre 1 osobu- rozhodca Extraliga muži 3.kolo 20-21.10.2023 Piešťany</t>
  </si>
  <si>
    <t>2320š1769</t>
  </si>
  <si>
    <t>23201769</t>
  </si>
  <si>
    <t>Činnosť člena rozhodcovského zboru počas podujatia Extraliga muži 3.kolo 20.10.2023 Piešťany</t>
  </si>
  <si>
    <t>2320š1770</t>
  </si>
  <si>
    <t>23201770</t>
  </si>
  <si>
    <t>2320š1771</t>
  </si>
  <si>
    <t>23201771</t>
  </si>
  <si>
    <t>2320š1931</t>
  </si>
  <si>
    <t>23201931</t>
  </si>
  <si>
    <t>Činnosť člena rozhodcovského zboru počas podujatia Extraliga muži 8.11.2023 Nováky</t>
  </si>
  <si>
    <t>2320š1932</t>
  </si>
  <si>
    <t>23201932</t>
  </si>
  <si>
    <t>2320š1933</t>
  </si>
  <si>
    <t>23201933</t>
  </si>
  <si>
    <t xml:space="preserve">Organizácia podujatia
názov podujatia: Jesenné M-SSO-dlhé trate                       Miesto konania: Dolný Kubín Slovensko                                                                                       termín podujatia: 30.09.2023        
počet aktívnych účastníkov: 152 športovcov a 25 členov rozhodcovského zboru
počet odpracovaných hodín spolu: 270,5  </t>
  </si>
  <si>
    <t>2320š1540</t>
  </si>
  <si>
    <t>23201540</t>
  </si>
  <si>
    <t>Činnosť člena rozhodcovského zboru počas Jesenné M SSO-dlhé trate 30.9.2023 Dolný Kubín</t>
  </si>
  <si>
    <t>2320š1541</t>
  </si>
  <si>
    <t>23201541</t>
  </si>
  <si>
    <t>Mesárošová Martina</t>
  </si>
  <si>
    <t>2320š1542</t>
  </si>
  <si>
    <t>23201542</t>
  </si>
  <si>
    <t>2320š1543</t>
  </si>
  <si>
    <t>23201543</t>
  </si>
  <si>
    <t>Foltinová Kistína</t>
  </si>
  <si>
    <t>2320š1544</t>
  </si>
  <si>
    <t>23201544</t>
  </si>
  <si>
    <t>2320š1545</t>
  </si>
  <si>
    <t>23201545</t>
  </si>
  <si>
    <t>2320š1546</t>
  </si>
  <si>
    <t>23201546</t>
  </si>
  <si>
    <t>Beluš Kristián</t>
  </si>
  <si>
    <t>2320š1547</t>
  </si>
  <si>
    <t>23201547</t>
  </si>
  <si>
    <t>2320š1548</t>
  </si>
  <si>
    <t>23201548</t>
  </si>
  <si>
    <t>2320š1549</t>
  </si>
  <si>
    <t>23201549</t>
  </si>
  <si>
    <t>2320š1550</t>
  </si>
  <si>
    <t>23201550</t>
  </si>
  <si>
    <t>2320š1551</t>
  </si>
  <si>
    <t>23201551</t>
  </si>
  <si>
    <t>2320š1552</t>
  </si>
  <si>
    <t>23201552</t>
  </si>
  <si>
    <t>2320š1553</t>
  </si>
  <si>
    <t>23201553</t>
  </si>
  <si>
    <t>2320š1554</t>
  </si>
  <si>
    <t>23201554</t>
  </si>
  <si>
    <t>2320š1555</t>
  </si>
  <si>
    <t>23201555</t>
  </si>
  <si>
    <t>2320š1556</t>
  </si>
  <si>
    <t>23201556</t>
  </si>
  <si>
    <t>2320š1557</t>
  </si>
  <si>
    <t>23201557</t>
  </si>
  <si>
    <t>2320š1558</t>
  </si>
  <si>
    <t>23201558</t>
  </si>
  <si>
    <t>2320š1559</t>
  </si>
  <si>
    <t>23201559</t>
  </si>
  <si>
    <t>2320š1560</t>
  </si>
  <si>
    <t>23201560</t>
  </si>
  <si>
    <t>2320š1561</t>
  </si>
  <si>
    <t>23201561</t>
  </si>
  <si>
    <t>2320š1562</t>
  </si>
  <si>
    <t>23201562</t>
  </si>
  <si>
    <t>2320š1563</t>
  </si>
  <si>
    <t>23201563</t>
  </si>
  <si>
    <t>2320š1564</t>
  </si>
  <si>
    <t>23201564</t>
  </si>
  <si>
    <t>23FA40785</t>
  </si>
  <si>
    <t>230263</t>
  </si>
  <si>
    <t>vstupy do plaveckého bazéna počas Jesenné M SSO-dlhé trate, 30.9.2023 Dolný Kubín</t>
  </si>
  <si>
    <t>23FA40804</t>
  </si>
  <si>
    <t>2023035</t>
  </si>
  <si>
    <t>Finančný príspevok za usporiadanie a prípravu podujatia Jesenné M SSO-dlhé trate 30.9.2023 Dolný Kubín -refakturácia vzniknutých nákladov na základe zmluvy č.17/2023-tecnický materiál - konečný dodávateľ: NIKKA Papierníctvo s.r.o.</t>
  </si>
  <si>
    <t>Finančný príspevok za usporiadanie a prípravu podujatia Jesenné M SSO-dlhé trate 30.9.2023 Dolný Kubín -refakturácia vzniknutých nákladov na základe zmluvy č.17/2023-tecnický materiál čiastočne /2,20 eur/ - konečný dodávateľ: Miloš Huba Orsa;</t>
  </si>
  <si>
    <t>23FA40805</t>
  </si>
  <si>
    <t>Finančný príspevok za usporiadanie a prípravu podujatia Jesenné M SSO-dlhé trate 30.9.2023 Dolný Kubín -refakturácia vzniknutých nákladov na základe zmluvy č.17/2023-občerstvenie čiastočne /38,10 eur/ - konečný dodávateľ: TESCO STORES SR,  a.s.</t>
  </si>
  <si>
    <t>Finančný príspevok za usporiadanie a prípravu podujatia Jesenné M SSO-dlhé trate 30.9.2023 Dolný Kubín -refakturácia vzniknutých nákladov na základe zmluvy č.17/2023-občerstvenie - konečný dodávateľ: Kaufland SR v.o.s.;</t>
  </si>
  <si>
    <t>23FA40806</t>
  </si>
  <si>
    <t>2023033</t>
  </si>
  <si>
    <t xml:space="preserve">Finančný príspevok za usporiadanie a prípravu podujatia Jesenné M SSO-dlhé trate 30.9.2023 Dolný Kubín </t>
  </si>
  <si>
    <t>2320š1629</t>
  </si>
  <si>
    <t>2473872</t>
  </si>
  <si>
    <t>ubytovanie športového odborníka-1 rozhodca počas LM kadeti 14-15.10.2023 Topoľčany</t>
  </si>
  <si>
    <t>Stredná odborná škola obchodu a služieb</t>
  </si>
  <si>
    <t>2320š1781</t>
  </si>
  <si>
    <t>23201781</t>
  </si>
  <si>
    <t>Činnosť člena rozhodcovského zboru počas podujatia LM kadeti 14-15.10.2023 Topoľčany</t>
  </si>
  <si>
    <t>2320š1782</t>
  </si>
  <si>
    <t>23201782</t>
  </si>
  <si>
    <t>2320š1783</t>
  </si>
  <si>
    <t>23201783</t>
  </si>
  <si>
    <t>2320š1934</t>
  </si>
  <si>
    <t>23201934</t>
  </si>
  <si>
    <t>Činnosť člena rozhodcovského zboru počas podujatia LM kadeti 11-12.11.2023 Komárno</t>
  </si>
  <si>
    <t>2320š1935</t>
  </si>
  <si>
    <t>23201935</t>
  </si>
  <si>
    <t>2320š1936</t>
  </si>
  <si>
    <t>23201936</t>
  </si>
  <si>
    <t>23FA41043</t>
  </si>
  <si>
    <t>202311002</t>
  </si>
  <si>
    <t>pobytové náklady pre 3 osoby-rozhodcovia  počas LM kadeti 11-12.11.2023 Komárno</t>
  </si>
  <si>
    <t>23FA41044</t>
  </si>
  <si>
    <t>230305</t>
  </si>
  <si>
    <t>Pobytové náklady 1 osoba-rozhodca počas I. liga ženy 25-26.11.2023 Košice</t>
  </si>
  <si>
    <t>2320š2110</t>
  </si>
  <si>
    <t>23202110</t>
  </si>
  <si>
    <t>Činnosť člena rozhodcovského zboru počas podujatia I. liga ženy 25-26.11.2023 Košice</t>
  </si>
  <si>
    <t>2320š2111</t>
  </si>
  <si>
    <t>23202111</t>
  </si>
  <si>
    <t>2320š2112</t>
  </si>
  <si>
    <t>23202112</t>
  </si>
  <si>
    <t>Organizácia podujatia
názov podujatia:Slovakia Swimming Cup                      Miesto konania: Šamorín Slovensko                                                                                       termín podujatia: 20.10.-22.10.2023         
počet aktívnych účastníkov:470 športovcov a    36 členov rozhodcovského zboru
počet odpracovaných hodín spolu  1050</t>
  </si>
  <si>
    <t>23FA40768</t>
  </si>
  <si>
    <t>FA20230047</t>
  </si>
  <si>
    <t>Výroba nálepiek na medaile 240 ks</t>
  </si>
  <si>
    <t>2320š1623</t>
  </si>
  <si>
    <t>2397</t>
  </si>
  <si>
    <t>nákup občerstvenia pre zahraničných účastníkov podujatia Slovakia Swimming Cup 20.-22.10.2023 Šamorín</t>
  </si>
  <si>
    <t>31321828</t>
  </si>
  <si>
    <t>TESCO STORES SR, a.s.</t>
  </si>
  <si>
    <t>23FA40853</t>
  </si>
  <si>
    <t>230100027</t>
  </si>
  <si>
    <t>Technicko-organizačné zabezpečenie podujatia Slovakia Swimming Cup 20.-22.10.2023 Šamorín</t>
  </si>
  <si>
    <t>23FA40854</t>
  </si>
  <si>
    <t>zdravotná služba počas podujatia Slovakia Swimming Cup 20.-22.10.2023 Šamorín</t>
  </si>
  <si>
    <t>2320š1796</t>
  </si>
  <si>
    <t>23201796</t>
  </si>
  <si>
    <t>Činnosť člena rozhodcovského zboru počas podujatia Slovakia Swimming Cup 20.-22.10.2023 Šamorín</t>
  </si>
  <si>
    <t>2320š1797</t>
  </si>
  <si>
    <t>23201797</t>
  </si>
  <si>
    <t>Straka Svätoslav</t>
  </si>
  <si>
    <t>2320š1798</t>
  </si>
  <si>
    <t>23201798</t>
  </si>
  <si>
    <t>2320š1799</t>
  </si>
  <si>
    <t>23201799</t>
  </si>
  <si>
    <t>2320š1800</t>
  </si>
  <si>
    <t>23201800</t>
  </si>
  <si>
    <t>2320š1801</t>
  </si>
  <si>
    <t>23201801</t>
  </si>
  <si>
    <t>2320š1802</t>
  </si>
  <si>
    <t>23201802</t>
  </si>
  <si>
    <t>2320š1803</t>
  </si>
  <si>
    <t>23201803</t>
  </si>
  <si>
    <t>2320š1804</t>
  </si>
  <si>
    <t>23201804</t>
  </si>
  <si>
    <t>2320š1805</t>
  </si>
  <si>
    <t>23201805</t>
  </si>
  <si>
    <t>2320š1806</t>
  </si>
  <si>
    <t>23201806</t>
  </si>
  <si>
    <t>2320š1807</t>
  </si>
  <si>
    <t>23201807</t>
  </si>
  <si>
    <t>2320š1808</t>
  </si>
  <si>
    <t>23201808</t>
  </si>
  <si>
    <t>2320š1809</t>
  </si>
  <si>
    <t>23201809</t>
  </si>
  <si>
    <t>2320š1810</t>
  </si>
  <si>
    <t>23201810</t>
  </si>
  <si>
    <t>2320š1811</t>
  </si>
  <si>
    <t>23201811</t>
  </si>
  <si>
    <t>2320š1812</t>
  </si>
  <si>
    <t>23201812</t>
  </si>
  <si>
    <t>2320š1813</t>
  </si>
  <si>
    <t>23201813</t>
  </si>
  <si>
    <t>2320š1814</t>
  </si>
  <si>
    <t>23201814</t>
  </si>
  <si>
    <t>2320š1815</t>
  </si>
  <si>
    <t>23201815</t>
  </si>
  <si>
    <t>2320š1816</t>
  </si>
  <si>
    <t>23201816</t>
  </si>
  <si>
    <t>2320š1817</t>
  </si>
  <si>
    <t>23201817</t>
  </si>
  <si>
    <t>2320š1818</t>
  </si>
  <si>
    <t>23201818</t>
  </si>
  <si>
    <t>2320š1819</t>
  </si>
  <si>
    <t>23201819</t>
  </si>
  <si>
    <t>2320š1820</t>
  </si>
  <si>
    <t>23201820</t>
  </si>
  <si>
    <t>2320š1821</t>
  </si>
  <si>
    <t>23201821</t>
  </si>
  <si>
    <t>2320š1822</t>
  </si>
  <si>
    <t>23201822</t>
  </si>
  <si>
    <t>2320š1823</t>
  </si>
  <si>
    <t>23201823</t>
  </si>
  <si>
    <t>2320š1824</t>
  </si>
  <si>
    <t>23201824</t>
  </si>
  <si>
    <t>2320š1825</t>
  </si>
  <si>
    <t>23201825</t>
  </si>
  <si>
    <t>2320š1826</t>
  </si>
  <si>
    <t>23201826</t>
  </si>
  <si>
    <t>2320š1827</t>
  </si>
  <si>
    <t>23201827</t>
  </si>
  <si>
    <t>2320š1828</t>
  </si>
  <si>
    <t>23201828</t>
  </si>
  <si>
    <t>2320š1829</t>
  </si>
  <si>
    <t>23201829</t>
  </si>
  <si>
    <t>2320š1830</t>
  </si>
  <si>
    <t>23201830</t>
  </si>
  <si>
    <t>2320š1831</t>
  </si>
  <si>
    <t>23201831</t>
  </si>
  <si>
    <t>23FA40917</t>
  </si>
  <si>
    <t>20230009</t>
  </si>
  <si>
    <t>ubytovanie 1 osoba-rozhodca počas Slovakia Swimming Cup 20.-22.10.2023 Šamorín</t>
  </si>
  <si>
    <t>23FA41011</t>
  </si>
  <si>
    <t>5020238146</t>
  </si>
  <si>
    <t>pobytové náklady pre 31 osôb-rozhodcovský zbor a prenájom bazéna  počas Slovakia Swimming Cup 20.-22.10.2023 Šamorín</t>
  </si>
  <si>
    <t>23FA41012</t>
  </si>
  <si>
    <t>FV2023003</t>
  </si>
  <si>
    <t>pobytové náklady pre 1 osobu-rozhodca počas Slovakia Swimming Cup 20.-22.10.2023 Šamorín</t>
  </si>
  <si>
    <t xml:space="preserve">Organizácia podujatia
názov podujatia: Jesenné M-BAO-dlhé trate                      Miesto konania: Bratislava Slovensko                                                                                       termín podujatia: 08.10.2023         
počet aktívnych účastníkov: 109 športovcov a  26 členov rozhodcovského zboru
počet odpracovaných hodín spolu: 291,5 </t>
  </si>
  <si>
    <t>2320š1593</t>
  </si>
  <si>
    <t>23201593</t>
  </si>
  <si>
    <t>Činnosť člena rozhodcovského zboru počas Jesenné M-BAO-dlhé trate 8.10.2023 Bratislava</t>
  </si>
  <si>
    <t>2320š1594</t>
  </si>
  <si>
    <t>23201594</t>
  </si>
  <si>
    <t>2320š1595</t>
  </si>
  <si>
    <t>23201595</t>
  </si>
  <si>
    <t>2320š1596</t>
  </si>
  <si>
    <t>23201596</t>
  </si>
  <si>
    <t>2320š1597</t>
  </si>
  <si>
    <t>23201597</t>
  </si>
  <si>
    <t>2320š1598</t>
  </si>
  <si>
    <t>23201598</t>
  </si>
  <si>
    <t>2320š1599</t>
  </si>
  <si>
    <t>23201599</t>
  </si>
  <si>
    <t>2320š1600</t>
  </si>
  <si>
    <t>23201600</t>
  </si>
  <si>
    <t>2320š1601</t>
  </si>
  <si>
    <t>23201601</t>
  </si>
  <si>
    <t>2320š1602</t>
  </si>
  <si>
    <t>23201602</t>
  </si>
  <si>
    <t>2320š1603</t>
  </si>
  <si>
    <t>23201603</t>
  </si>
  <si>
    <t>2320š1604</t>
  </si>
  <si>
    <t>23201604</t>
  </si>
  <si>
    <t>2320š1605</t>
  </si>
  <si>
    <t>23201605</t>
  </si>
  <si>
    <t>2320š1606</t>
  </si>
  <si>
    <t>23201606</t>
  </si>
  <si>
    <t>2320š1607</t>
  </si>
  <si>
    <t>23201607</t>
  </si>
  <si>
    <t>2320š1608</t>
  </si>
  <si>
    <t>23201608</t>
  </si>
  <si>
    <t>2320š1609</t>
  </si>
  <si>
    <t>23201609</t>
  </si>
  <si>
    <t>2320š1610</t>
  </si>
  <si>
    <t>23201610</t>
  </si>
  <si>
    <t>2320š1611</t>
  </si>
  <si>
    <t>23201611</t>
  </si>
  <si>
    <t>2320š1612</t>
  </si>
  <si>
    <t>23201612</t>
  </si>
  <si>
    <t>2320š1613</t>
  </si>
  <si>
    <t>23201613</t>
  </si>
  <si>
    <t>2320š1614</t>
  </si>
  <si>
    <t>23201614</t>
  </si>
  <si>
    <t>2320š1615</t>
  </si>
  <si>
    <t>23201615</t>
  </si>
  <si>
    <t>2320š1616</t>
  </si>
  <si>
    <t>23201616</t>
  </si>
  <si>
    <t>2320š1617</t>
  </si>
  <si>
    <t>23201617</t>
  </si>
  <si>
    <t>Schwartzová Ivana</t>
  </si>
  <si>
    <t>2320š1618</t>
  </si>
  <si>
    <t>23201618</t>
  </si>
  <si>
    <t>23FA40818</t>
  </si>
  <si>
    <t>3230004457</t>
  </si>
  <si>
    <t>prenájom bazéna počas Jesenné M-BAO-dlhé trate 8.10.2023 Bratislava</t>
  </si>
  <si>
    <t>003978650</t>
  </si>
  <si>
    <t>Fakulta telesnej výchovy a športu</t>
  </si>
  <si>
    <t>23FA40887</t>
  </si>
  <si>
    <t>23007</t>
  </si>
  <si>
    <t>Finančný príspevok za usporiadanie, organizáciu  a prípravu podujatia SPF na základe zmluvy o zabezpečení podujatia SPF č. 19/2023,</t>
  </si>
  <si>
    <t xml:space="preserve">Organizácia podujatia
názov podujatia:Jesenné M-BAO BAJS 1.kolo                      Miesto konania: Šamorín Slovensko                                                                                       termín podujatia: 11.11.2023         
počet aktívnych účastníkov: 276 športovcov a  33 členov rozhodcovského zboru
počet odpracovaných hodín spolu: 322 </t>
  </si>
  <si>
    <t>2320š1846</t>
  </si>
  <si>
    <t>23201846</t>
  </si>
  <si>
    <t>Činnosť člena rozhodcovského zboru počas podujatia Jesenné M-BAO BAJS 1.kolo 11.11.2023 Šamorín</t>
  </si>
  <si>
    <t>Čech Dalibor Jozef</t>
  </si>
  <si>
    <t>2320š1847</t>
  </si>
  <si>
    <t>23201847</t>
  </si>
  <si>
    <t>Bošanský Bohuš</t>
  </si>
  <si>
    <t>2320š1848</t>
  </si>
  <si>
    <t>23201848</t>
  </si>
  <si>
    <t>2320š1849</t>
  </si>
  <si>
    <t>23201849</t>
  </si>
  <si>
    <t>2320š1850</t>
  </si>
  <si>
    <t>23201850</t>
  </si>
  <si>
    <t>Zvanciger Marek</t>
  </si>
  <si>
    <t>2320š1851</t>
  </si>
  <si>
    <t>23201851</t>
  </si>
  <si>
    <t>Bartoš Šimon</t>
  </si>
  <si>
    <t>2320š1852</t>
  </si>
  <si>
    <t>23201852</t>
  </si>
  <si>
    <t>Orth Lukáš</t>
  </si>
  <si>
    <t>2320š1853</t>
  </si>
  <si>
    <t>23201853</t>
  </si>
  <si>
    <t>2320š1854</t>
  </si>
  <si>
    <t>23201854</t>
  </si>
  <si>
    <t>2320š1855</t>
  </si>
  <si>
    <t>23201855</t>
  </si>
  <si>
    <t>Farkaš Alexander Xavier</t>
  </si>
  <si>
    <t>2320š1856</t>
  </si>
  <si>
    <t>23201856</t>
  </si>
  <si>
    <t>2320š1857</t>
  </si>
  <si>
    <t>23201857</t>
  </si>
  <si>
    <t>Fekete Nina</t>
  </si>
  <si>
    <t>2320š1858</t>
  </si>
  <si>
    <t>23201858</t>
  </si>
  <si>
    <t>2320š1859</t>
  </si>
  <si>
    <t>23201859</t>
  </si>
  <si>
    <t xml:space="preserve">Heričová Simona </t>
  </si>
  <si>
    <t>2320š1860</t>
  </si>
  <si>
    <t>23201860</t>
  </si>
  <si>
    <t>2320š1861</t>
  </si>
  <si>
    <t>23201861</t>
  </si>
  <si>
    <t>2320š1862</t>
  </si>
  <si>
    <t>23201862</t>
  </si>
  <si>
    <t>2320š1863</t>
  </si>
  <si>
    <t>23201863</t>
  </si>
  <si>
    <t>2320š1864</t>
  </si>
  <si>
    <t>23201864</t>
  </si>
  <si>
    <t>2320š1865</t>
  </si>
  <si>
    <t>23201865</t>
  </si>
  <si>
    <t>2320š1866</t>
  </si>
  <si>
    <t>23201866</t>
  </si>
  <si>
    <t>Godarský Šimon</t>
  </si>
  <si>
    <t>2320š1867</t>
  </si>
  <si>
    <t>23201867</t>
  </si>
  <si>
    <t>2320š1868</t>
  </si>
  <si>
    <t>23201868</t>
  </si>
  <si>
    <t>2320š1869</t>
  </si>
  <si>
    <t>23201869</t>
  </si>
  <si>
    <t>Martinovič Matej</t>
  </si>
  <si>
    <t>2320š1870</t>
  </si>
  <si>
    <t>23201870</t>
  </si>
  <si>
    <t>2320š1871</t>
  </si>
  <si>
    <t>23201871</t>
  </si>
  <si>
    <t>Mocný Matej</t>
  </si>
  <si>
    <t>2320š1872</t>
  </si>
  <si>
    <t>23201872</t>
  </si>
  <si>
    <t>2320š1873</t>
  </si>
  <si>
    <t>23201873</t>
  </si>
  <si>
    <t>2320š1874</t>
  </si>
  <si>
    <t>23201874</t>
  </si>
  <si>
    <t>2320š1875</t>
  </si>
  <si>
    <t>23201875</t>
  </si>
  <si>
    <t>2320š1876</t>
  </si>
  <si>
    <t>23201876</t>
  </si>
  <si>
    <t>Šarmírová Pivková Iveta</t>
  </si>
  <si>
    <t>2320š1907</t>
  </si>
  <si>
    <t>23201907</t>
  </si>
  <si>
    <t>2320š1908</t>
  </si>
  <si>
    <t>23201908</t>
  </si>
  <si>
    <t>Schwartzová Timea</t>
  </si>
  <si>
    <t>23FA41014</t>
  </si>
  <si>
    <t>5020238158</t>
  </si>
  <si>
    <t>prenájom bazéna počas Jesenné M-BAO BAJS 1.kolo 11.11.2023 Šamorín</t>
  </si>
  <si>
    <t>23FA41105</t>
  </si>
  <si>
    <t>23009</t>
  </si>
  <si>
    <t xml:space="preserve">Finančný príspevok za usporiadanie, organizáciu  a prípravu podujatia Jesenné M-BAO BAJS 1.kolo 11.11.2023 Šamorín na základe zmluvy o zabezpečení podujatia č. 25/2023, </t>
  </si>
  <si>
    <t>Finančný príspevok za usporiadanie, organizáciu  a prípravu podujatia Jesenné M-BAO BAJS 1.kolo 11.11.2023 Šamorín na základe zmluvy o zabezpečení podujatia č. 25/2023, refundácia výdavkov na občerstvenie čiastočne - Metro cash and carry;</t>
  </si>
  <si>
    <t>Finančný príspevok za usporiadanie, organizáciu  a prípravu podujatia Jesenné M-BAO BAJS 1.kolo 11.11.2023 Šamorín na základe zmluvy o zabezpečení podujatia č. 25/2023, refundácia výdavkov na občerstvenie - Lidl Slovenská republika;</t>
  </si>
  <si>
    <t xml:space="preserve">Organizácia podujatia
názov podujatia:Jesenné M-BAO BAJS 2.kolo                      Miesto konania: Šamorín Slovensko                                                                                       termín podujatia: 12.11.2023         
počet aktívnych účastníkov: 238 športovcov a  31 členov rozhodcovského zboru
počet odpracovaných hodín spolu: 316 </t>
  </si>
  <si>
    <t>2320š1877</t>
  </si>
  <si>
    <t>23201877</t>
  </si>
  <si>
    <t>Činnosť člena rozhodcovského zboru počas podujatia Jesenné M-BAO BAJS 2.kolo 12.11.2023 Šamorín</t>
  </si>
  <si>
    <t>2320š1878</t>
  </si>
  <si>
    <t>23201878</t>
  </si>
  <si>
    <t>2320š1879</t>
  </si>
  <si>
    <t>23201879</t>
  </si>
  <si>
    <t>2320š1880</t>
  </si>
  <si>
    <t>23201880</t>
  </si>
  <si>
    <t>2320š1881</t>
  </si>
  <si>
    <t>23201881</t>
  </si>
  <si>
    <t>2320š1882</t>
  </si>
  <si>
    <t>23201882</t>
  </si>
  <si>
    <t>2320š1883</t>
  </si>
  <si>
    <t>23201883</t>
  </si>
  <si>
    <t>2320š1884</t>
  </si>
  <si>
    <t>23201884</t>
  </si>
  <si>
    <t>2320š1885</t>
  </si>
  <si>
    <t>23201885</t>
  </si>
  <si>
    <t>2320š1886</t>
  </si>
  <si>
    <t>23201886</t>
  </si>
  <si>
    <t>2320š1887</t>
  </si>
  <si>
    <t>23201887</t>
  </si>
  <si>
    <t>2320š1888</t>
  </si>
  <si>
    <t>23201888</t>
  </si>
  <si>
    <t>2320š1889</t>
  </si>
  <si>
    <t>23201889</t>
  </si>
  <si>
    <t>2320š1890</t>
  </si>
  <si>
    <t>23201890</t>
  </si>
  <si>
    <t>2320š1891</t>
  </si>
  <si>
    <t>23201891</t>
  </si>
  <si>
    <t>2320š1892</t>
  </si>
  <si>
    <t>23201892</t>
  </si>
  <si>
    <t>2320š1893</t>
  </si>
  <si>
    <t>23201893</t>
  </si>
  <si>
    <t>2320š1894</t>
  </si>
  <si>
    <t>23201894</t>
  </si>
  <si>
    <t>2320š1895</t>
  </si>
  <si>
    <t>23201895</t>
  </si>
  <si>
    <t>2320š1896</t>
  </si>
  <si>
    <t>23201896</t>
  </si>
  <si>
    <t>2320š1897</t>
  </si>
  <si>
    <t>23201897</t>
  </si>
  <si>
    <t>2320š1898</t>
  </si>
  <si>
    <t>23201898</t>
  </si>
  <si>
    <t>2320š1899</t>
  </si>
  <si>
    <t>23201899</t>
  </si>
  <si>
    <t>2320š1900</t>
  </si>
  <si>
    <t>23201900</t>
  </si>
  <si>
    <t>2320š1901</t>
  </si>
  <si>
    <t>23201901</t>
  </si>
  <si>
    <t>2320š1902</t>
  </si>
  <si>
    <t>23201902</t>
  </si>
  <si>
    <t>2320š1903</t>
  </si>
  <si>
    <t>23201903</t>
  </si>
  <si>
    <t>2320š1904</t>
  </si>
  <si>
    <t>23201904</t>
  </si>
  <si>
    <t>2320š1905</t>
  </si>
  <si>
    <t>23201905</t>
  </si>
  <si>
    <t>2320š1906</t>
  </si>
  <si>
    <t>23201906</t>
  </si>
  <si>
    <t>2320š1988</t>
  </si>
  <si>
    <t>23201988</t>
  </si>
  <si>
    <t>23FA41013</t>
  </si>
  <si>
    <t>5020238159</t>
  </si>
  <si>
    <t>prenájom bazéna počas Jesenné M-BAO BAJS 2.kolo 12.11.2023 Šamorín</t>
  </si>
  <si>
    <t>23FA41024</t>
  </si>
  <si>
    <t>014/2023</t>
  </si>
  <si>
    <t xml:space="preserve">Finančný príspevok za usporiadanie a prípravu podujatia Jesenné M-BAO BAJS-2.kolo 12.11.2023 Šamorín </t>
  </si>
  <si>
    <t xml:space="preserve">Organizácia podujatia
názov podujatia: Jesenné M-ZSO 1.kolo                      Miesto konania: Myjava Slovensko                                                                                       termín podujatia: 14.10.2023         
počet aktívnych účastníkov: 235 športovcov a  23 členov rozhodcovského zboru
počet odpracovaných hodín spolu: 228  </t>
  </si>
  <si>
    <t>23FA40863</t>
  </si>
  <si>
    <t>2230442</t>
  </si>
  <si>
    <t>prenájom bazéna počas Jesenné M-ZSO BAJS 1.kolo 14.10.2023 Myjava</t>
  </si>
  <si>
    <t>36268071</t>
  </si>
  <si>
    <t>Správa majetku Mesta Myjava, s.r.o.</t>
  </si>
  <si>
    <t>23FA41086</t>
  </si>
  <si>
    <t>2023138</t>
  </si>
  <si>
    <t>34004416</t>
  </si>
  <si>
    <t>TJ SPARTAK Myjava</t>
  </si>
  <si>
    <t>2320š1661</t>
  </si>
  <si>
    <t>23201661</t>
  </si>
  <si>
    <t>Činnosť člena rozhodcovského zboru počas Jesenné M-ZSO 1.kolo 14.10.2023 Myjava</t>
  </si>
  <si>
    <t>2320š1662</t>
  </si>
  <si>
    <t>23201662</t>
  </si>
  <si>
    <t>Pítková Barbora</t>
  </si>
  <si>
    <t>2320š1663</t>
  </si>
  <si>
    <t>23201663</t>
  </si>
  <si>
    <t>2320š1664</t>
  </si>
  <si>
    <t>23201664</t>
  </si>
  <si>
    <t>Slováková Monika</t>
  </si>
  <si>
    <t>2320š1665</t>
  </si>
  <si>
    <t>23201665</t>
  </si>
  <si>
    <t>Koníková Jana</t>
  </si>
  <si>
    <t>2320š1666</t>
  </si>
  <si>
    <t>23201666</t>
  </si>
  <si>
    <t>2320š1667</t>
  </si>
  <si>
    <t>23201667</t>
  </si>
  <si>
    <t>2320š1668</t>
  </si>
  <si>
    <t>23201668</t>
  </si>
  <si>
    <t>Sedlák Daniel</t>
  </si>
  <si>
    <t>2320š1669</t>
  </si>
  <si>
    <t>23201669</t>
  </si>
  <si>
    <t>2320š1670</t>
  </si>
  <si>
    <t>23201670</t>
  </si>
  <si>
    <t>2320š1671</t>
  </si>
  <si>
    <t>23201671</t>
  </si>
  <si>
    <t>Martinkovičová Miroslava</t>
  </si>
  <si>
    <t>2320š1672</t>
  </si>
  <si>
    <t>23201672</t>
  </si>
  <si>
    <t>2320š1673</t>
  </si>
  <si>
    <t>23201673</t>
  </si>
  <si>
    <t>2320š1674</t>
  </si>
  <si>
    <t>23201674</t>
  </si>
  <si>
    <t>2320š1675</t>
  </si>
  <si>
    <t>23201675</t>
  </si>
  <si>
    <t>2320š1676</t>
  </si>
  <si>
    <t>23201676</t>
  </si>
  <si>
    <t>2320š1677</t>
  </si>
  <si>
    <t>23201677</t>
  </si>
  <si>
    <t>2320š1678</t>
  </si>
  <si>
    <t>23201678</t>
  </si>
  <si>
    <t>2320š1679</t>
  </si>
  <si>
    <t>23201679</t>
  </si>
  <si>
    <t>Nošková Jana</t>
  </si>
  <si>
    <t>2320š1680</t>
  </si>
  <si>
    <t>23201680</t>
  </si>
  <si>
    <t>Pítková Dana</t>
  </si>
  <si>
    <t>2320š1681</t>
  </si>
  <si>
    <t>23201681</t>
  </si>
  <si>
    <t>2320š1682</t>
  </si>
  <si>
    <t>23201682</t>
  </si>
  <si>
    <t>2320š1683</t>
  </si>
  <si>
    <t>23201683</t>
  </si>
  <si>
    <t xml:space="preserve">Organizácia podujatia
názov podujatia: Jesenné M-ZSO-dlhé trate                      Miesto konania: Považská Bystrica Slovensko                                                                                       termín podujatia: 07.10.2023         
počet aktívnych účastníkov: 125 športovcov a  24 členov rozhodcovského zboru
počet odpracovaných hodín spolu: 260 </t>
  </si>
  <si>
    <t>2320š1539</t>
  </si>
  <si>
    <t>5223535000</t>
  </si>
  <si>
    <t>toner do tlačiarne na podujatie Jesenné M-ZSO-dlhé trate 7.10.2023 Považská Bystrica</t>
  </si>
  <si>
    <t>23FA40811</t>
  </si>
  <si>
    <t>zdravotná služba počas Jesenné M-ZSO-dlhé trate 7.10.2023 Považská Bystrica</t>
  </si>
  <si>
    <t>23FA40812</t>
  </si>
  <si>
    <t>Finančný príspevok za usporiadanie a prípravu podujatia Jesenné M-ZSO-dlhé trate 7.10.2023 Považská Bystrica na základe zmluvy č. 20/2023</t>
  </si>
  <si>
    <t>23FA40816</t>
  </si>
  <si>
    <t>2023456</t>
  </si>
  <si>
    <t>prenájom bazéna počas Jesenné M-ZSO-dlhé trate 7.10.2023 Považská Bystrica</t>
  </si>
  <si>
    <t>31637655</t>
  </si>
  <si>
    <t>MESTSKÉ ŠPORTOVÉ KLUBY POVAŽSKÁ BYSTRICA, s. r. o.</t>
  </si>
  <si>
    <t>2320š1631</t>
  </si>
  <si>
    <t>23201631</t>
  </si>
  <si>
    <t>Činnosť člena rozhodcovského zboru počas Jesenné M-ZSO-dlhé trate 7.10.2023 Považská Bystrica</t>
  </si>
  <si>
    <t>2320š1632</t>
  </si>
  <si>
    <t>23201632</t>
  </si>
  <si>
    <t>Krištofík Martin</t>
  </si>
  <si>
    <t>2320š1633</t>
  </si>
  <si>
    <t>23201633</t>
  </si>
  <si>
    <t xml:space="preserve">Draková Ingrid </t>
  </si>
  <si>
    <t>2320š1634</t>
  </si>
  <si>
    <t>23201634</t>
  </si>
  <si>
    <t>Novák Dušan</t>
  </si>
  <si>
    <t>2320š1635</t>
  </si>
  <si>
    <t>23201635</t>
  </si>
  <si>
    <t>Tomanová Katarína</t>
  </si>
  <si>
    <t>2320š1636</t>
  </si>
  <si>
    <t>23201636</t>
  </si>
  <si>
    <t>2320š1637</t>
  </si>
  <si>
    <t>23201637</t>
  </si>
  <si>
    <t>2320š1638</t>
  </si>
  <si>
    <t>23201638</t>
  </si>
  <si>
    <t>2320š1639</t>
  </si>
  <si>
    <t>23201639</t>
  </si>
  <si>
    <t>2320š1640</t>
  </si>
  <si>
    <t>23201640</t>
  </si>
  <si>
    <t>2320š1641</t>
  </si>
  <si>
    <t>23201641</t>
  </si>
  <si>
    <t>2320š1642</t>
  </si>
  <si>
    <t>23201642</t>
  </si>
  <si>
    <t>2320š1643</t>
  </si>
  <si>
    <t>23201643</t>
  </si>
  <si>
    <t>2320š1644</t>
  </si>
  <si>
    <t>23201644</t>
  </si>
  <si>
    <t>2320š1645</t>
  </si>
  <si>
    <t>23201645</t>
  </si>
  <si>
    <t>2320š1646</t>
  </si>
  <si>
    <t>23201646</t>
  </si>
  <si>
    <t>2320š1647</t>
  </si>
  <si>
    <t>23201647</t>
  </si>
  <si>
    <t>2320š1648</t>
  </si>
  <si>
    <t>23201648</t>
  </si>
  <si>
    <t>2320š1649</t>
  </si>
  <si>
    <t>23201649</t>
  </si>
  <si>
    <t>2320š1650</t>
  </si>
  <si>
    <t>23201650</t>
  </si>
  <si>
    <t>2320š1651</t>
  </si>
  <si>
    <t>23201651</t>
  </si>
  <si>
    <t>2320š1652</t>
  </si>
  <si>
    <t>23201652</t>
  </si>
  <si>
    <t>2320š1653</t>
  </si>
  <si>
    <t>23201653</t>
  </si>
  <si>
    <t>2320š1654</t>
  </si>
  <si>
    <t>23201654</t>
  </si>
  <si>
    <t xml:space="preserve">Organizácia podujatia
názov podujatia: Jesenné M-SSO-BAJS 1.kolo                                                                                                                Miesto konania: Dolný Kubín Slovensko                                                                                       termín podujatia: 14.10.2023         
počet aktívnych účastníkov: 318 športovcov a 23 členov rozhodcovského zboru
počet odpracovaných hodín spolu 238 </t>
  </si>
  <si>
    <t>23FA40828</t>
  </si>
  <si>
    <t>230291</t>
  </si>
  <si>
    <t>vstupy do plaveckého bazéna počas Jesenné M SSO-BAJS-1.kolo 14.10.2023 Dolný Kubín</t>
  </si>
  <si>
    <t>2320š1684</t>
  </si>
  <si>
    <t>23201684</t>
  </si>
  <si>
    <t>Činnosť člena rozhodcovského zboru počas Jesenné M SSO-BAJS-1.kolo 14.10.2023 Dolný Kubín</t>
  </si>
  <si>
    <t>Kecerová Dorota</t>
  </si>
  <si>
    <t>2320š1685</t>
  </si>
  <si>
    <t>23201685</t>
  </si>
  <si>
    <t>Mjartanová Jana</t>
  </si>
  <si>
    <t>2320š1686</t>
  </si>
  <si>
    <t>23201686</t>
  </si>
  <si>
    <t>2320š1687</t>
  </si>
  <si>
    <t>23201687</t>
  </si>
  <si>
    <t>2320š1688</t>
  </si>
  <si>
    <t>23201688</t>
  </si>
  <si>
    <t>2320š1689</t>
  </si>
  <si>
    <t>23201689</t>
  </si>
  <si>
    <t>2320š1690</t>
  </si>
  <si>
    <t>23201690</t>
  </si>
  <si>
    <t>2320š1691</t>
  </si>
  <si>
    <t>23201691</t>
  </si>
  <si>
    <t>2320š1692</t>
  </si>
  <si>
    <t>23201692</t>
  </si>
  <si>
    <t>2320š1693</t>
  </si>
  <si>
    <t>23201693</t>
  </si>
  <si>
    <t>2320š1694</t>
  </si>
  <si>
    <t>23201694</t>
  </si>
  <si>
    <t>2320š1695</t>
  </si>
  <si>
    <t>23201695</t>
  </si>
  <si>
    <t>2320š1696</t>
  </si>
  <si>
    <t>23201696</t>
  </si>
  <si>
    <t>2320š1697</t>
  </si>
  <si>
    <t>23201697</t>
  </si>
  <si>
    <t>2320š1698</t>
  </si>
  <si>
    <t>23201698</t>
  </si>
  <si>
    <t>2320š1699</t>
  </si>
  <si>
    <t>23201699</t>
  </si>
  <si>
    <t>2320š1700</t>
  </si>
  <si>
    <t>23201700</t>
  </si>
  <si>
    <t>2320š1701</t>
  </si>
  <si>
    <t>23201701</t>
  </si>
  <si>
    <t>2320š1702</t>
  </si>
  <si>
    <t>23201702</t>
  </si>
  <si>
    <t>2320š1703</t>
  </si>
  <si>
    <t>23201703</t>
  </si>
  <si>
    <t>2320š1704</t>
  </si>
  <si>
    <t>23201704</t>
  </si>
  <si>
    <t>Katreniaková Zuzana st.</t>
  </si>
  <si>
    <t>2320š1705</t>
  </si>
  <si>
    <t>23201705</t>
  </si>
  <si>
    <t>2320š1706</t>
  </si>
  <si>
    <t>23201706</t>
  </si>
  <si>
    <t>23FA40874</t>
  </si>
  <si>
    <t>2023038</t>
  </si>
  <si>
    <t>23FA40875</t>
  </si>
  <si>
    <t>2023036</t>
  </si>
  <si>
    <t>Finančný príspevok na usporiadanie-prípravu podujatia a vzniknuté náklady na základe zmluvy č.22/2023</t>
  </si>
  <si>
    <t>23FA40876</t>
  </si>
  <si>
    <t>2023037</t>
  </si>
  <si>
    <t xml:space="preserve">Organizácia podujatia
názov podujatia: MSR v DP na 5 km + 5.kolo SPDP na 5 km, 3 km a 1 km                       Miesto konania: Piešťany-Sĺňava Slovensko                                                                                       termín podujatia: 06.08.2023          
počet aktívnych účastníkov: 74 športovcov a   12 členov rozhodcovského zboru
počet odpracovaných hodín spolu 54 </t>
  </si>
  <si>
    <t>23FA40614</t>
  </si>
  <si>
    <t>23029</t>
  </si>
  <si>
    <t>technické zabezpečenie -časomiera MSR v DP na 5 km + 5.kolo SPDP na 5 km, 3km a 1 km, Piešťany-Sĺňava 6.8.2023</t>
  </si>
  <si>
    <t>2320š1359</t>
  </si>
  <si>
    <t>23201359</t>
  </si>
  <si>
    <t>Činnosť člena rozhodcovského zboru počas podujatia MSR v DP na 5 km + 5.kolo SPDP na 5 km, 3km a 1 km, Piešťany-Sĺňava 6.8.2023</t>
  </si>
  <si>
    <t>2320š1360</t>
  </si>
  <si>
    <t>23201360</t>
  </si>
  <si>
    <t>2320š1361</t>
  </si>
  <si>
    <t>23201361</t>
  </si>
  <si>
    <t>2320š1362</t>
  </si>
  <si>
    <t>23201362</t>
  </si>
  <si>
    <t>2320š1363</t>
  </si>
  <si>
    <t>23201363</t>
  </si>
  <si>
    <t>2320š1364</t>
  </si>
  <si>
    <t>23201364</t>
  </si>
  <si>
    <t>2320š1365</t>
  </si>
  <si>
    <t>23201365</t>
  </si>
  <si>
    <t>2320š1366</t>
  </si>
  <si>
    <t>23201366</t>
  </si>
  <si>
    <t>2320š1367</t>
  </si>
  <si>
    <t>23201367</t>
  </si>
  <si>
    <t>2320š1368</t>
  </si>
  <si>
    <t>23201368</t>
  </si>
  <si>
    <t>2320š1369</t>
  </si>
  <si>
    <t>23201369</t>
  </si>
  <si>
    <t>2320š1370</t>
  </si>
  <si>
    <t>23201370</t>
  </si>
  <si>
    <t>23FA40718</t>
  </si>
  <si>
    <t>020230020</t>
  </si>
  <si>
    <t xml:space="preserve">Finančný príspevok na usporiadanie - organizáciu a prípravu podujatia na  základe zmluvy č. 3/2023/DP </t>
  </si>
  <si>
    <t>36102181</t>
  </si>
  <si>
    <t>Športový klub Delfín Nitra</t>
  </si>
  <si>
    <t>2320š1371</t>
  </si>
  <si>
    <t>AD1364607</t>
  </si>
  <si>
    <t>35914939</t>
  </si>
  <si>
    <t>Železničná spoločnosť Slovensko a.s.</t>
  </si>
  <si>
    <t>AD1364610</t>
  </si>
  <si>
    <t>2320š1372</t>
  </si>
  <si>
    <t>1025</t>
  </si>
  <si>
    <t>2320š1373</t>
  </si>
  <si>
    <t>2320š1374</t>
  </si>
  <si>
    <t>43909973</t>
  </si>
  <si>
    <t>PreRelax s. r. o.</t>
  </si>
  <si>
    <t>2320š1375</t>
  </si>
  <si>
    <t>040723</t>
  </si>
  <si>
    <t>2320š1376</t>
  </si>
  <si>
    <t>24683</t>
  </si>
  <si>
    <t>00603520</t>
  </si>
  <si>
    <t>Mestská časť Bratislava - Karlova Ves</t>
  </si>
  <si>
    <t>23FA40599</t>
  </si>
  <si>
    <t>5020234912</t>
  </si>
  <si>
    <t>zmluva č.103/TOP TÍM/Diky/2023 náklady súvisiace s účelom rozvoja športovcov zaradených do zoznamu športovcov Top tímu a podpory národného športového projektu: prenájom bazéna počas športovej prípravy 2-6.7.2023, 26.-29.7.2023</t>
  </si>
  <si>
    <t>23FA40623</t>
  </si>
  <si>
    <t>BA-2023-286</t>
  </si>
  <si>
    <t>zmluva č.104/TOP TÍM/Dikácz/2023 náklady súvisiace s účelom rozvoja športovcov zaradených do zoznamu športovcov Top tímu a podpory národného športového projektu: náklady športovca na trénerske služby počas sústredenia 01.-08.08.2023 v Šamoríne - Balorea Team Kft.;</t>
  </si>
  <si>
    <t>HU25090620</t>
  </si>
  <si>
    <t>2320š1379</t>
  </si>
  <si>
    <t>278631</t>
  </si>
  <si>
    <t>47240458</t>
  </si>
  <si>
    <t>Sportsdirect.com Slovakia s.r.o.</t>
  </si>
  <si>
    <t>2320š1380</t>
  </si>
  <si>
    <t>1026</t>
  </si>
  <si>
    <t>2320š1381</t>
  </si>
  <si>
    <t>EU20230032</t>
  </si>
  <si>
    <t>04192761</t>
  </si>
  <si>
    <t>Born To Swim s.r.o.</t>
  </si>
  <si>
    <t>2320š1382</t>
  </si>
  <si>
    <t>SK-NL P371721454</t>
  </si>
  <si>
    <t>Handelnine Global LLC</t>
  </si>
  <si>
    <t>2320š1383</t>
  </si>
  <si>
    <t>INV-007141652</t>
  </si>
  <si>
    <t>END.</t>
  </si>
  <si>
    <t>23š056</t>
  </si>
  <si>
    <t>902023420</t>
  </si>
  <si>
    <t>záloha 80% na pobytové náklady +strava počas Prípravného tréningového zrazu reprezentácie PL pred MS J 29.8.-1.9.2023 v Šamoríne</t>
  </si>
  <si>
    <t>23FA40691</t>
  </si>
  <si>
    <t>5020236067</t>
  </si>
  <si>
    <t xml:space="preserve">vyúčtovanie zálohy e.č.23š056 na pobytové náklady +strava počas Prípravného tréningového zrazu reprezentácie PL pred MS J 29.8.-1.9.2023 v Šamoríne /spolu: 3124,-eur/ </t>
  </si>
  <si>
    <t>23FA40731</t>
  </si>
  <si>
    <t>212023</t>
  </si>
  <si>
    <t>Činnosť športového odborníka-tréner- počas Prípravný tréningový zraz pred Majstrovstvami sveta juniorov 2023, Šamorín 29.08. – 01.09.2023</t>
  </si>
  <si>
    <t>Činnosť športového odborníka -tréner počas prípravný tréningový zraz pred Majstrovstvami sveta juniorov 2023 Netany, Šamorín 29.08. – 01.09.2023</t>
  </si>
  <si>
    <t>23FA40807</t>
  </si>
  <si>
    <t>FA1-230018</t>
  </si>
  <si>
    <t>Trénerská činnosť počas Prípravný tréningový zraz pred Majstrovstvami sveta juniorov 2023, Šamorín 29.08. – 01.09.2023</t>
  </si>
  <si>
    <t>23š058</t>
  </si>
  <si>
    <t>90713643</t>
  </si>
  <si>
    <t xml:space="preserve">záloha na ubytovanie pre 4 osoby- rozhodcov počas LEN WP CLINIC REFEREES and DELEGATES 1-3.9.2023 v Barcelone </t>
  </si>
  <si>
    <t>SERCOTEL OPERADORA, S.L.</t>
  </si>
  <si>
    <t>23FA40705</t>
  </si>
  <si>
    <t>03/09/23</t>
  </si>
  <si>
    <t>vyúčtovanie zálohy e.č. 23š058 na ubytovanie pre 4 osoby- rozhodcov počas LEN WP CLINIC REFEREES and DELEGATES 1-3.9.2023 v Barcelone  /spolu: 1085,28 eur/</t>
  </si>
  <si>
    <t xml:space="preserve">Pracovná cesta
názov podujatia: Sústredenie plaveckej reprezentácie  juniorov                                        Miesto konania: Šamorín Slovensko                                          termín podujatia: 21.-26.08.2023                                Spôsob prepravy: 
Počet všetkých osôb na pracovnej ceste: 2                                                             z toho:
- športovci: 1 
- realizačný tím: 1                                         
</t>
  </si>
  <si>
    <t>23š054</t>
  </si>
  <si>
    <t>902023393</t>
  </si>
  <si>
    <t>záloha 80% na pobytové náklady +strava počas sústredenia PL 21-26.8.2023</t>
  </si>
  <si>
    <t>23FA40677</t>
  </si>
  <si>
    <t>5020236053</t>
  </si>
  <si>
    <t>vyúčovanie zálohy e.č. 23š054 na pobytové náklady +strava počas sústredenia plaveckej reprezentácie  juniorov 21.-26.08.2023 Šamorín  /spolu: 1295,-eur/</t>
  </si>
  <si>
    <t xml:space="preserve">Pracovná cesta
názov podujatia: Sústredenie plaveckej reprezentácie juniorov                                     Miesto konania: Šamorín Slovensko                                          termín podujatia: 14.-18.08.2023                               Spôsob prepravy: vlastná
Počet všetkých osôb na pracovnej ceste: 6                                                             z toho:
- športovci: 4
- realizačný tím: 2                                       
</t>
  </si>
  <si>
    <t>23š053</t>
  </si>
  <si>
    <t>902023392</t>
  </si>
  <si>
    <t>záloha 80% na pobytové náklady +strava počas sústredenia PL 14-18.8.2023</t>
  </si>
  <si>
    <t>23FA40676</t>
  </si>
  <si>
    <t>5020236051</t>
  </si>
  <si>
    <t>vyúčtovanie zálohy e.č. 23š053 na pobytové náklady +strava počas sústredenia pl. reprezentácie juniorov  14-18.8.2023 v Šamoríne  /spolu: 2610,-eur/</t>
  </si>
  <si>
    <t>23š071</t>
  </si>
  <si>
    <t>3.738-B</t>
  </si>
  <si>
    <t>záloha na pobytové náklady, starava a prenájom športoviska pre 2 osoby-2 športovci /Košťál, Potocká/ počas Sústredenia PL reprezentácie 30.12.2023-17.1.2024 v Lignano Saddiadoro, Taliansko</t>
  </si>
  <si>
    <t>23š072</t>
  </si>
  <si>
    <t>20230094</t>
  </si>
  <si>
    <t>záloha na letenky pre 3 osoby - real.tím na World Aquatics Championships 29.1.-18.2.2024 v Dohe -Synchronizované plávanie</t>
  </si>
  <si>
    <t>23FA41151</t>
  </si>
  <si>
    <t>10233889</t>
  </si>
  <si>
    <t>Letenka pre 1 osobu- športovec na podujatie MS DP Doha/QAT-3.-9.2.2024</t>
  </si>
  <si>
    <t>23FA41150</t>
  </si>
  <si>
    <t>10233800</t>
  </si>
  <si>
    <t>Letenky pre 4 osoby- 3 športovci+ 1 real.tím na podujatie MS DP Doha/QAT-3.-9.2.2024</t>
  </si>
  <si>
    <t xml:space="preserve">Pracovná cesta
názov podujatia:VT U17 muži                                    Miesto konania: Nováky Slovensko                                          termín podujatia: 26.11.-29.11.2023                             Spôsob prepravy: bus
Počet všetkých osôb na pracovnej ceste: 19                                                             z toho:
- športovci: 17
- realizačný tím: 2                                       
</t>
  </si>
  <si>
    <t>23FA41059</t>
  </si>
  <si>
    <t>2023375</t>
  </si>
  <si>
    <t>pobytové náklady vrátane stravy U17 muuži počas tréningového kempu v NCVP Nováky v termíne 26.-29.11.2023 pre 19 osôb</t>
  </si>
  <si>
    <t>f - Plnenie úloh verejného záujmu v športe - podpora a rozvoj športu mládeže v plávaní</t>
  </si>
  <si>
    <t>23FA40624</t>
  </si>
  <si>
    <t>Refundácia nákladov súvisiach s účelom rozvoja športovcov z príspevku NŠP: strava počas pretekov v Trenčíne v termíne 27.02.2023 (23 športovcov + RT) - konečný dodávateľ: Timi Tn s.r.o.;</t>
  </si>
  <si>
    <t>štartovné počas pretekov v Trenčíne v termíne 27.02.2023 (23 športovcov) - konečný dodávateľ: Slávia Trenčín, o.z.;</t>
  </si>
  <si>
    <t>náklady na výživové doplnky športovcov - konečný dodávateľ: Dr. Max 51 s.r.o.; (2x 9,90 €)</t>
  </si>
  <si>
    <t>štartovné počas Orca Children Cup 2023 v Bratislave v termíne 11.-12.02.2023 ( 6 športovcov) - konečný dodávateľ: Plavecký klub Orca Sport;</t>
  </si>
  <si>
    <t>prenájom športoviska - bazénu v mes. 01-02/2023 - konečný dodávateľ: Mestské športové kluby P.Bystrica;čiastočne</t>
  </si>
  <si>
    <t>ubytovanie + strava počas sústredenia v Jizerských horách (CZE) v termíne 01.-05.01.2023 (9 športovcov + RT) - konečný dodávateľ: Miadel s.r.o.; (5x BV)</t>
  </si>
  <si>
    <t>strava počas sústredenia v Jizerských horách (CZE) v termíne 01.-05.01.2023 (9 športovcov + RT) - konečný dodávateľ: Huť Marie s.r.o.;</t>
  </si>
  <si>
    <t>cestovné počas sústredenia v Jizerských horách (CZE) v termíne 01.-05.01.2023 (9 športovcov + RT) - konečný dodávateľ: Karel Procházka</t>
  </si>
  <si>
    <t>23FA40625</t>
  </si>
  <si>
    <t>Refundácia nákladov súvisiach s účelom rozvoja športovcov z príspevku NŠP: štartovné počas preteku Jarná cena Žiliny 2023 v termíne 17.-19.03.2023 (11 športovcov) - konečný dodávateľ: Plavecký klub Tenax, o.z.;</t>
  </si>
  <si>
    <t>štartovné počas pretekov VC Opavy (CZE) v termíne 11.03.2023 ( 8 športovcov) - konečný dodávateľ: Klub plaveckých sportú Opava z.s.;</t>
  </si>
  <si>
    <t>strava počas pretekov VC Opavy (CZE) v termíne 11.03.2023 ( 8 športovcov +RT) - konečný dodávateľ: Klub plaveckých sportú Opava z.s.;</t>
  </si>
  <si>
    <t>prenájom športoviska - bazénu v mes. 03/2023 - konečný dodávateľ: Mestské športové kluby P.Bystrica;čiastočne</t>
  </si>
  <si>
    <t>prenájom športoviska - bazénu v mes. 04/2023 - konečný dodávateľ: Mestské športové kluby P.Bystrica;čiastočne</t>
  </si>
  <si>
    <t>štartovné počas pretekov Swim4life 2023 v Bratislave v termíne 01.-02.04.2023 (1 športovec) - konečný dodávateľ: Plavecký klub Orca Sport;</t>
  </si>
  <si>
    <t>náklady na trénerskú činnosť športového odborníka v mes. 01-02/2023 - konečný dodávateľ: Karel Procházka;</t>
  </si>
  <si>
    <t>náklady na trénerskú činnosť športového odborníka v mes. 03-04/2023 - konečný dodávateľ: Karel Procházka;</t>
  </si>
  <si>
    <t>strava počas pretekov VC Dolného Kubína v termíne 29.-30.04.2023 (13 športovcov + RT) - konečný dodávateľ: Mestský plavecký klub D.Kubín o.z.;</t>
  </si>
  <si>
    <t>strava  počas pretekov VC Dolného Kubína v termíne 29.-30.04.2023 (13 športovcov + RT) - konečný dodávateľ: Mestský plavecký klub D.Kubín o.z.;</t>
  </si>
  <si>
    <t>štartovné počas pretekov VC Dolného Kubína v termíne 29.-30.04.2023 (13 športovcov + RT) - konečný dodávateľ: Mestský plavecký klub D.Kubín o.z.;</t>
  </si>
  <si>
    <t>ubytovanie počas sústredenia v Olomouci (CZE) v termíne 06.-07.02.2023 (1 športovec + RT) - konečný dodávateľ: Eva Dandová;</t>
  </si>
  <si>
    <t>strava počas počas sústredenia v Olomouci (CZE) v termíne 06.-07.02.2023 (1 športovec + RT) - konečný dodávateľ: Pekafeda s.r.o.;</t>
  </si>
  <si>
    <t>strava počas počas sústredenia v Olomouci (CZE) v termíne 06.-07.02.2023 (1 športovec + RT) - konečný dodávateľ: Matani gastro s.r.o.;</t>
  </si>
  <si>
    <t>23FA40626</t>
  </si>
  <si>
    <t>2023/03</t>
  </si>
  <si>
    <t>Refundácia nákladov súvisiach s účelom rozvoja športovcov z príspevku NŠP:prenájom športoviska - bazénu v mes. 01/2023 - konečný dodávateľ: MBB a.s.;</t>
  </si>
  <si>
    <t>31917321</t>
  </si>
  <si>
    <t>Plavecký oddiel Univerzity Mateja Bela Banská Bystrica</t>
  </si>
  <si>
    <t>Refundácia nákladov súvisiach s účelom rozvoja športovcov z príspevku NŠP:prenájom športoviska - bazénu v mes. 03/2023 - konečný dodávateľ: MBB a.s.;</t>
  </si>
  <si>
    <t>cestovne počas pretekov Banskobystrický pohár 1.kolo v Brezne v termíne 18.02.2023 (28 športovcov + RT) - konečný dodávateľ: SAD Sliač s.r.o.;</t>
  </si>
  <si>
    <t>štartovné počas pretekov Banskobystrický pohár 1.kolo v Brezne v termíne 18.02.2023 (28 športovcov) - konečný dodávateľ: SKP Brezno o.z.;</t>
  </si>
  <si>
    <t>cestovne počas pretekov Banskobystrický pohár 2.kolo v Banskej Štiavnici v termíne 25.03.2023 (28 športovcov + RT) - konečný dodávateľ: SAD Sliač s.r.o.;</t>
  </si>
  <si>
    <t>štartovné počas pretekov Banskobystrický pohár 2.kolo v Banskej Štiavnici v termíne 25.03.2023 (28 športovcov) - konečný dodávateľ: Plavecký klub Banská Štiavnica;</t>
  </si>
  <si>
    <t>Strava počas Jarných M-SSO BAJS - 1.kolo v Banskej Bystrici v termíne 15.04.2023 ( 15 športovcov + RT) - konečný dodávateľ: Reštaurácia Ancora s.r.o.;</t>
  </si>
  <si>
    <t>cestovne počas pretekov Banskobystrický pohár 3.kolo v Rimavskej Sobote v termíne 22.04.2023 (21 športovcov + RT) - konečný dodávateľ: SAD Sliač s.r.o.;</t>
  </si>
  <si>
    <t>štartovné počas pretekov Banskobystrický pohár 3.kolo v Rimavskej Sobote v termíne 22.04.2023 (21 športovcov) - konečný dodávateľ: Plavecký klub R.Sobota;</t>
  </si>
  <si>
    <t>cestovné počas sJarných M-SSO BAJS - 2.kolo v Žiline v termíne 13.05.2023 ( 13 športovcov + RT) - konečný dodávateľ: SAD Sliač s.r.o.;</t>
  </si>
  <si>
    <t>23FA40627</t>
  </si>
  <si>
    <t>12300004</t>
  </si>
  <si>
    <t>Refundácia nákladov súvisiach s účelom rozvoja športovcov z príspevku NŠP: cestovné náklady počas MSR Open a Juniorov 2023 v termíne 09.-11.06.2023 v Šamoríne (3 športovci +RT) - konečný dodávateľ: Karol Béber;</t>
  </si>
  <si>
    <t>42209021</t>
  </si>
  <si>
    <t>Plavecký oddiel KomKo Komárno</t>
  </si>
  <si>
    <t>cestovné náklady počas VC 2023 v termíne 26.-28.05.2023 v Šamoríne (1 športovec +RT) - konečný dodávateľ: Karol Béber;</t>
  </si>
  <si>
    <t>stravné počas Jarných M-ZSO BAJS - 1.kolo v temíne 15.04.2023 v Trenčíne (4 športovci +RT) - konečný dodávateľ: Karol Béber;</t>
  </si>
  <si>
    <t>Cestovné počas Jarných M-ZSO BAJS - 1.kolo v temíne 15.04.2023 v Trenčíne (4 športovci +RT) - konečný dodávateľ: Karol Béber;</t>
  </si>
  <si>
    <t>23FA40640</t>
  </si>
  <si>
    <t>Refundácia nákladov súvisiach s účelom rozvoja športovcov z príspevku NŠP: prenájom športoviska - bazénu v mes. 03/2023 - konečný dodávateľ: Tepelno hospodárstvo Košice s.r.o.;</t>
  </si>
  <si>
    <t>52406067</t>
  </si>
  <si>
    <t>ŠK Olympia - SŠŠ Košice - vodné pólo</t>
  </si>
  <si>
    <t>prenájom športoviska - bazénu v mes. 02/2023 - konečný dodávateľ: Tepelno hospodárstvo Košice s.r.o.;1.platba</t>
  </si>
  <si>
    <t>prenájom športoviska - bazénu v mes. 02/2023 - konečný dodávateľ: Tepelno hospodárstvo Košice s.r.o.;2.platba</t>
  </si>
  <si>
    <t>23FA40641</t>
  </si>
  <si>
    <t>20238804</t>
  </si>
  <si>
    <t>Refundácia nákladov súvisiach s účelom rozvoja športovcov z príspevku NŠP: prenájom športoviska - bazénu v mes. 01/2023 - konečný dodávateľ: STU v Bratislave; čiastočne</t>
  </si>
  <si>
    <t>42135460</t>
  </si>
  <si>
    <t>Plavecký klub ORCA SPORT</t>
  </si>
  <si>
    <t>23FA40642</t>
  </si>
  <si>
    <t>20230123</t>
  </si>
  <si>
    <t>Refundácia nákladov súvisiach s účelom rozvoja športovcov z príspevku NŠP: služby k prenájmu športoviska - bazénu v mes. 01/2023 - konečný dodávateľ: Gymnázium Nitra;</t>
  </si>
  <si>
    <t>42333326</t>
  </si>
  <si>
    <t>AQUATICS  Nitra</t>
  </si>
  <si>
    <t>Refundácia nákladov súvisiach s účelom rozvoja športovcov z príspevku NŠP:prenájom športoviska - bazénu v mes. 01/2023 - konečný dodávateľ: Gymnázium Nitra;</t>
  </si>
  <si>
    <t>Refundácia nákladov súvisiach s účelom rozvoja športovcov z príspevku NŠP:služby k prenájmu športoviska - bazénu v mes. 02/2023 - konečný dodávateľ: Gymnázium Nitra;</t>
  </si>
  <si>
    <t>Refundácia nákladov súvisiach s účelom rozvoja športovcov z príspevku NŠP:prenájom športoviska - bazénu v mes. 02/2023 - konečný dodávateľ: Gymnázium Nitra;</t>
  </si>
  <si>
    <t>Refundácia nákladov súvisiach s účelom rozvoja športovcov z príspevku NŠP:služby k prenájmu športoviska - bazénu v mes. 03/2023 - konečný dodávateľ: Gymnázium Nitra;</t>
  </si>
  <si>
    <t>Refundácia nákladov súvisiach s účelom rozvoja športovcov z príspevku NŠP:prenájom športoviska - bazénu v mes. 03/2023 - konečný dodávateľ: Gymnázium Nitra;</t>
  </si>
  <si>
    <t>Refundácia nákladov súvisiach s účelom rozvoja športovcov z príspevku NŠP:služby k prenájmu športoviska - bazénu v mes. 04/2023 - konečný dodávateľ: Gymnázium Nitra;</t>
  </si>
  <si>
    <t>Refundácia nákladov súvisiach s účelom rozvoja športovcov z príspevku NŠP:prenájom športoviska - bazénu v mes. 04/2023 - konečný dodávateľ: Gymnázium Nitra; čiastočne</t>
  </si>
  <si>
    <t>23FA40643</t>
  </si>
  <si>
    <t>007/2023</t>
  </si>
  <si>
    <t>Refundácia nákladov súvisiach s účelom rozvoja športovcov z príspevku NŠP: náklady na prenájom športoviska - bazénu v mes. 04/2023 - konečný dodávateľ: X-Bionic Sphere a.s.;</t>
  </si>
  <si>
    <t>23FA40644</t>
  </si>
  <si>
    <t>006/2023</t>
  </si>
  <si>
    <t>Refundácia nákladov súvisiach s účelom rozvoja športovcov z príspevku NŠP: prenájom športoviska - bazénu v mes. 03/2023 - konečný dodávateľ: X-BionicSphere a.s.;</t>
  </si>
  <si>
    <t>23FA40645</t>
  </si>
  <si>
    <t>2300015</t>
  </si>
  <si>
    <t>Refundácia nákladov súvisiach s účelom rozvoja športovcov z príspevku NŠP: náklady na prenájom športoviska - bazénu v mes. 01/2023 - konečný dodávateľ:Aquathermal Senec a.s.;</t>
  </si>
  <si>
    <t>náklady na prenájom športoviska - bazénu v mes. 02/2023 - konečný dodávateľ: Aquathermal Senec a.s.;</t>
  </si>
  <si>
    <t>23FA40646</t>
  </si>
  <si>
    <t>04/2023</t>
  </si>
  <si>
    <t>Refundácia nákladov súvisiach s účelom rozvoja športovcov z príspevku NŠP: prenájom športoviska - bazénu v mes. 01/2023 - konečný dodávateľ: Správa majetku mesta Trnava p.o.;</t>
  </si>
  <si>
    <t>42164281</t>
  </si>
  <si>
    <t>Plavecký klub STU Trnava</t>
  </si>
  <si>
    <t>prenájom športoviska - bazénu v mes. 02/2023 - konečný dodávateľ: Správa majetku mesta Trnava p.o.;</t>
  </si>
  <si>
    <t>prenájom športoviska - bazénu v mes. 03/2023 - konečný dodávateľ: Správa majetku mesta Trnava p.o.;</t>
  </si>
  <si>
    <t>stravné počas preteku Jarná cena Žiliny 2023 v termíne 17.-19.03.2023 (RT + 31 športovcov) - konečný dodávateľ:Plavecký klub Tenax, o.z.; čiastočne</t>
  </si>
  <si>
    <t>23FA40647</t>
  </si>
  <si>
    <t>20230153</t>
  </si>
  <si>
    <t>Refundácia nákladov súvisiach s účelom rozvoja športovcov z príspevku NŠP: náklady na prenájom športoviska - bazénu v mes. 04/2023 čiastočne - konečný dodávateľ: X-Bionic Sphere a.s.;</t>
  </si>
  <si>
    <t>51769671</t>
  </si>
  <si>
    <t>XBS swimming academy</t>
  </si>
  <si>
    <t>Hrubé mzdy vyplatené osobám (zamestnancom) vrátane odvodov zamestnávateľa
počet fyzických osôb: 9 TPP+2 dohody
obdobie 08/2023</t>
  </si>
  <si>
    <t>Hrubé mzdy vyplatené osobám (zamestnancom) vrátane odvodov zamestnávateľa
počet fyzických osôb: 2 TPP+10 dohôd
obdobie: 08/2023</t>
  </si>
  <si>
    <t>Hrubé mzdy vyplatené osobám (zamestnancom) vrátane odvodov zamestnávateľa
počet fyzických osôb: 1 TPP+ 11 dohôd
obdobie: 08/2023</t>
  </si>
  <si>
    <t>23FA40689</t>
  </si>
  <si>
    <t>administratívne služby asistenta vodného póla za 08/2023</t>
  </si>
  <si>
    <t>23FA40684</t>
  </si>
  <si>
    <t>2023/010</t>
  </si>
  <si>
    <t>prenájom priestorov a stravy na zasadnutie sekcie VP (17 osôb)</t>
  </si>
  <si>
    <t>23FA40690</t>
  </si>
  <si>
    <t>20230016</t>
  </si>
  <si>
    <t>činnosť športového odborníka na základe Zmluvy o poskytnutí služieb manažmentu reprezentácie VP muži za 08/2023</t>
  </si>
  <si>
    <t>23FA40696</t>
  </si>
  <si>
    <t>administratívne služby na základe Zmluvy o poskytovaní služieb matrike vodného póla za 8/2023</t>
  </si>
  <si>
    <t>23FA40711</t>
  </si>
  <si>
    <t>220230801</t>
  </si>
  <si>
    <t>trénerská činnosť SP za 08/2023</t>
  </si>
  <si>
    <t>23FA40725</t>
  </si>
  <si>
    <t>202323</t>
  </si>
  <si>
    <t>Manažér reprezentácie žien VP na základe zmluvy za obdobie 1-15.9.2023</t>
  </si>
  <si>
    <t>23FA40695</t>
  </si>
  <si>
    <t>20230282</t>
  </si>
  <si>
    <t xml:space="preserve">trof. poháre 9 ks, štítky 162 ks, gravírovanie 171 ks na súťaže v DP </t>
  </si>
  <si>
    <t>23FA40736</t>
  </si>
  <si>
    <t>23/05/0121</t>
  </si>
  <si>
    <t>nákup pre reprezentáciu plávania- bermudy 4 ks</t>
  </si>
  <si>
    <t>23DPH015</t>
  </si>
  <si>
    <t>DPH k faktúre č. 23FA40736</t>
  </si>
  <si>
    <t>23š062</t>
  </si>
  <si>
    <t>130926005</t>
  </si>
  <si>
    <t>záloha na úložný box 120x46x57 cm-antracit pre synchro.plávanie</t>
  </si>
  <si>
    <t>ZAHRADNYNABYTOK.ORG</t>
  </si>
  <si>
    <t>23FA40761</t>
  </si>
  <si>
    <t>20232000940</t>
  </si>
  <si>
    <t>Vyúčtovanie zálohy e.č. 23š062 na úložný box 120x46x57 cm-antracit pre synchro.plávanie /spolu: 50,90eur/</t>
  </si>
  <si>
    <t>23FA40694</t>
  </si>
  <si>
    <t>595289/512268557/2023</t>
  </si>
  <si>
    <t>23FA40720</t>
  </si>
  <si>
    <t>596996/512268586/2023</t>
  </si>
  <si>
    <t>Nákup pohonných hmôt do služobného vozidla BT707DT, BT147AB,  za obdobie 1.-15.9.2023, servisný poplatok, prevádzkové náplne</t>
  </si>
  <si>
    <t>2320š1492</t>
  </si>
  <si>
    <t>1060</t>
  </si>
  <si>
    <t>23FA40742</t>
  </si>
  <si>
    <t>FA20230045</t>
  </si>
  <si>
    <t>výroba nálepiek na medaile 2720 ks na domáce oblastné jesenné majstrovstvá</t>
  </si>
  <si>
    <t>23FA40752</t>
  </si>
  <si>
    <t>FA20230044</t>
  </si>
  <si>
    <t>príprava grafiky podkladov pre výrobu medailí a štítkov na poháre</t>
  </si>
  <si>
    <t>2320š1466</t>
  </si>
  <si>
    <t>07975</t>
  </si>
  <si>
    <t>nákup PHM do služobného vozidla BT707DT 18.8.2023</t>
  </si>
  <si>
    <t>ČS OMV 2307</t>
  </si>
  <si>
    <t>23FA40733</t>
  </si>
  <si>
    <t>10230195</t>
  </si>
  <si>
    <t>Spotreba el.energie kanc.priestory, sklady za 2023/08</t>
  </si>
  <si>
    <t>2320š1427</t>
  </si>
  <si>
    <t>578</t>
  </si>
  <si>
    <t>výmena bateriek do stopiek 7 ks na plavecké súťaze</t>
  </si>
  <si>
    <t>44914334</t>
  </si>
  <si>
    <t>23FA40697</t>
  </si>
  <si>
    <t>FV-66963/2023</t>
  </si>
  <si>
    <t>monitoring služobných vozidiel za 8/2023 (BT707DT, BL062GD, BL976KD, BL557MU,BT147AB)</t>
  </si>
  <si>
    <t>23FA40727</t>
  </si>
  <si>
    <t>1020230014</t>
  </si>
  <si>
    <t xml:space="preserve">Tvorba web.stránky za 2023/08 na základe rámcovej licenčnej zmluvy  </t>
  </si>
  <si>
    <t>23FA40743</t>
  </si>
  <si>
    <t>2023090707</t>
  </si>
  <si>
    <t>Microsoft 365 Business Standard/icencie za 08/ 2023</t>
  </si>
  <si>
    <t>23FA40699</t>
  </si>
  <si>
    <t>10230179</t>
  </si>
  <si>
    <t>Nájomné/kancelárie,sklady,garáž a parkovacie státia za 9/2023</t>
  </si>
  <si>
    <t>23FA40698</t>
  </si>
  <si>
    <t>1234610</t>
  </si>
  <si>
    <t>Prenájom kopírovacieho zariadenia za obdobie 8/2023</t>
  </si>
  <si>
    <t>23FA40701</t>
  </si>
  <si>
    <t>5746516330</t>
  </si>
  <si>
    <t>Pevná linka, mobilné čísla /11ks/mobilný internet 11ks za obdobie 24.8.2023-23.9.2023</t>
  </si>
  <si>
    <t>23FA40755</t>
  </si>
  <si>
    <t>5751047838</t>
  </si>
  <si>
    <t>Pevná linka, mobilné čísla /11ks/mobilný internet 11ks za obdobie 24.9.2023-23.10.2023</t>
  </si>
  <si>
    <t>23FA40726</t>
  </si>
  <si>
    <t>070230252</t>
  </si>
  <si>
    <t>doručovateľský servis v zmysle mandátnej zmluvy za 2023/08</t>
  </si>
  <si>
    <t>23FA40672</t>
  </si>
  <si>
    <t>2023080214</t>
  </si>
  <si>
    <t xml:space="preserve"> IT služby za mesiac 8/2023 v zmysle zmluvy o poskytovaní služieb z 28.02.2022 +monitorovací systém nad rámec zmluvy</t>
  </si>
  <si>
    <t>2320š1430</t>
  </si>
  <si>
    <t>23201430</t>
  </si>
  <si>
    <t>činnosť asistenta pre diaľkové plávanie v zmysle Príkaznej zmluvy č.02/2023 v mesiaci  august 2023</t>
  </si>
  <si>
    <t>23FA40710</t>
  </si>
  <si>
    <t>20230079</t>
  </si>
  <si>
    <t>výkon zodpov.osoby 08/2023 v zmysle Zmluvy o poskytovaní služby v oblasti ochrany osobných údajov zo dňa 16.7.2023</t>
  </si>
  <si>
    <t>2320š1494</t>
  </si>
  <si>
    <t>23201494</t>
  </si>
  <si>
    <t xml:space="preserve">činnosť asistenta generálneho sekretára SPF v oblasti implementáciou úpravy rozpočtu, metodika, organizácia a príprava športovcov na vrcholné podujatia v zmysle Príkaznej zmluvy z 30.06.2023 v mesiaci august 2023 </t>
  </si>
  <si>
    <t>23FA40668</t>
  </si>
  <si>
    <t>FA2307118</t>
  </si>
  <si>
    <t>poskytnuté služby verejného obstarávania za 2023/07</t>
  </si>
  <si>
    <t>23FA40735</t>
  </si>
  <si>
    <t>FA2308148</t>
  </si>
  <si>
    <t>poskytnuté služby verejného obstarávania za 2023/08</t>
  </si>
  <si>
    <t>2320š1431</t>
  </si>
  <si>
    <t>6103023147</t>
  </si>
  <si>
    <t>Povinné zákonné poistenie sl.vozidla BL062GD za obdobie od 19.9.2023 do 18.9.2024</t>
  </si>
  <si>
    <t>Wustenrot poisťovňa a.s.</t>
  </si>
  <si>
    <t>Poplatok za vedenie účtu za september 2023</t>
  </si>
  <si>
    <t>finančný príspevok na stravné na 10/2023 vopred</t>
  </si>
  <si>
    <t>23FA40744</t>
  </si>
  <si>
    <t>2023300716</t>
  </si>
  <si>
    <t>prenájom plaveckej dráhy vrámci  prípravy športovca-Tamary Potockej 28.8.-2.9.2023 v Poprade</t>
  </si>
  <si>
    <t xml:space="preserve">Pracovná cesta
názov podujatia: Sústredenie plaveckej reprezentácie pred ME U23                                     Miesto konania: Šamorín Slovensko                                          termín podujatia: 01.-09.08.2023                             Spôsob prepravy: vlastná
Počet všetkých osôb na pracovnej ceste:                                                              z toho:
- športovci: 
- realizačný tím:                                        
</t>
  </si>
  <si>
    <t>23FA40651</t>
  </si>
  <si>
    <t>202023</t>
  </si>
  <si>
    <t>Činnosť športového odborníka-tréner- počas sústr.seniorov pred ME U23 ,Šamorín 1.-9.8.2023</t>
  </si>
  <si>
    <t>23FA40693</t>
  </si>
  <si>
    <t>5020236049</t>
  </si>
  <si>
    <t>pobytové náklady 1 športovec Slušná Lilien počas Sústredenia plaveckej reprezentácie pred ME U23 Šamorín 1-9.8.2023</t>
  </si>
  <si>
    <t>pobytové náklady 1 športovec Teresa Ivan počas Sústredenia plaveckej reprezentácie pred ME U23 Šamorín 1-9.8.2023</t>
  </si>
  <si>
    <t>pobytové náklady 1 športovec Poliačik počas Sústredenia plaveckej reprezentácie pred ME U23 Šamorín 1-9.8.2023</t>
  </si>
  <si>
    <t>pobytové náklady 1 športovec Folťan počas Sústredenia plaveckej reprezentácie pred ME U23 Šamorín 1-9.8.2023</t>
  </si>
  <si>
    <t>pobytové náklady 1 športovec Dikacz počas Sústredenia plaveckej reprezentácie pred ME U23 Šamorín 1-9.8.2023</t>
  </si>
  <si>
    <t xml:space="preserve">Pracovná cesta
názov podujatia: Sústredenie plaveckej reprezentácie počas sústredenia pred LSU                                  Miesto konania: Šamorín Slovensko                                          termín podujatia: 10.-14.07.2023                         Spôsob prepravy: vlastná
Počet všetkých osôb na pracovnej ceste: 2                                                             z toho:
- športovci:: 2
- realizačný tím: 0                                       
</t>
  </si>
  <si>
    <t>23FA40683</t>
  </si>
  <si>
    <t>5020236066</t>
  </si>
  <si>
    <t>pobytové náklady B reprezentant Kupčová počas sústredenia pred LSU 10-14.7.2023 v Šamoríne</t>
  </si>
  <si>
    <t>pobytové náklady A reprezentant Ripková počas sústredenia pred LSU 10-14.7.2023 v Šamoríne</t>
  </si>
  <si>
    <t xml:space="preserve">Pracovná cesta
názov podujatia: Sústredenie plaveckej reprezentácie počas sústredenia pred LSU                                  Miesto konania: Šamorín Slovensko                                          termín podujatia:17.-21.07.2023                      Spôsob prepravy: vlastná
Počet všetkých osôb na pracovnej ceste: 2                                                             z toho:
- športovci: 2  
- realizačný tím: 0:                                        
</t>
  </si>
  <si>
    <t>23FA40682</t>
  </si>
  <si>
    <t>5020236048</t>
  </si>
  <si>
    <t>pobytové náklady B reprezentant Kupčová počas sústredenia pred LSU 17-21.7.2023 v Šamoríne</t>
  </si>
  <si>
    <t>pobytové náklady A reprezentant Ripková počas sústredenia pred LSU 17-21.7.2023 v Šamoríne</t>
  </si>
  <si>
    <t>23FA40669</t>
  </si>
  <si>
    <t>44023011</t>
  </si>
  <si>
    <t>Refundácia nákladov súvisiach s účelom rozvoja športovcov z príspevku NŠP: čiastočný prenájom športoviska - bazénu v mes. 01/2023 /3597,20 eur/ - konečný dodávateľ: Správa telovýchovných a rekreačných zariadení hlavného mesta SR Bratislavy;</t>
  </si>
  <si>
    <t>Refundácia nákladov súvisiach s účelom rozvoja športovcov z príspevku NŠP: čiastočný prenájom športoviska - bazénu v mes. 02/2023 /3242,25 eur/ - konečný dodávateľ: Správa telovýchovných a rekreačných zariadení hlavného mesta SR Bratislavy;</t>
  </si>
  <si>
    <t>Refundácia nákladov súvisiach s účelom rozvoja športovcov z príspevku NŠP: čiastočný prenájom športoviska - bazénu v mes. 03/2023 /4146,40 eur/ - konečný dodávateľ: Správa telovýchovných a rekreačných zariadení hlavného mesta SR Bratislavy;</t>
  </si>
  <si>
    <t>23FA40685</t>
  </si>
  <si>
    <t>44023012</t>
  </si>
  <si>
    <t>Refundácia nákladov súvisiach s účelom rozvoja športovcov z príspevku NŠP: čiastočný prenájom športoviska - bazéna v mes. 02/2023 /7320 - 1880 = 5440 eur/ - konečný dodávateľ. STU Bratislava;</t>
  </si>
  <si>
    <t>Refundácia nákladov súvisiach s účelom rozvoja športovcov z príspevku NŠP: čiastočný prenájom športoviska - bazéna v mes. 03/2023 /7320 -940 = 8260 eur/ - konečný dodávateľ:STU Bratislava;</t>
  </si>
  <si>
    <t>2320š1464</t>
  </si>
  <si>
    <t>23201464</t>
  </si>
  <si>
    <t>preplatenie letenky 1 športovec v rámci športovej prípravy počas tréningového pobytu a pretekov VC Slovenska a MSR seniorov v termíne 12.5.-17.6.2023  uznesenie SPF/2023/R/U75/P - letenka Lexington-Viedeň a späť /1749,55 USD/ - konečný dodávateľ: UNITED Austrian;</t>
  </si>
  <si>
    <t>preplatenie letenky 1 športovec v rámci športovej prípravy počas tréningového pobytu a pretekov VC Slovenska a MSR seniorov v termíne 12.5.-17.6.2023  uznesenie SPF/2023/R/U75/P - poplatok za prebukovanie letenky Viedeň-Lexington /364,-USD/ - konečný dodávateľ: UNITED Austrian;</t>
  </si>
  <si>
    <t>2320š1432</t>
  </si>
  <si>
    <t>50</t>
  </si>
  <si>
    <t>2320š1433</t>
  </si>
  <si>
    <t>0186</t>
  </si>
  <si>
    <t>51771934</t>
  </si>
  <si>
    <t>eXtreme FIT, s.r.o.</t>
  </si>
  <si>
    <t>2320š1434</t>
  </si>
  <si>
    <t>1080/172</t>
  </si>
  <si>
    <t>45847525</t>
  </si>
  <si>
    <t>PANDA - Ázijské špeciality N Hung s. r. o.</t>
  </si>
  <si>
    <t>2320š1435</t>
  </si>
  <si>
    <t>100115898</t>
  </si>
  <si>
    <t>44156979</t>
  </si>
  <si>
    <t>SPORTISIMO SK s.r.o.</t>
  </si>
  <si>
    <t>2320š1436</t>
  </si>
  <si>
    <t>9944</t>
  </si>
  <si>
    <t>26476215</t>
  </si>
  <si>
    <t>AmRest s.r.o.</t>
  </si>
  <si>
    <t>2320š1437</t>
  </si>
  <si>
    <t>230200039</t>
  </si>
  <si>
    <t>29294851</t>
  </si>
  <si>
    <t>VITAR Sport, s.r.o.</t>
  </si>
  <si>
    <t>2320š1438</t>
  </si>
  <si>
    <t>22004</t>
  </si>
  <si>
    <t>34369864</t>
  </si>
  <si>
    <t>Ing. Elena Viszlayová - ŠPORT ŠTÝL</t>
  </si>
  <si>
    <t>2320š1439</t>
  </si>
  <si>
    <t>16</t>
  </si>
  <si>
    <t>3301</t>
  </si>
  <si>
    <t>65</t>
  </si>
  <si>
    <t>292</t>
  </si>
  <si>
    <t>454</t>
  </si>
  <si>
    <t>42</t>
  </si>
  <si>
    <t>317</t>
  </si>
  <si>
    <t>2320š1440</t>
  </si>
  <si>
    <t>48257</t>
  </si>
  <si>
    <t>2320š1441</t>
  </si>
  <si>
    <t>SKADIN0000495221</t>
  </si>
  <si>
    <t>35739738</t>
  </si>
  <si>
    <t>adidas Slovakia s.r.o.</t>
  </si>
  <si>
    <t>2320š1442</t>
  </si>
  <si>
    <t>76261</t>
  </si>
  <si>
    <t>2320š1443</t>
  </si>
  <si>
    <t>64087</t>
  </si>
  <si>
    <t>adidas</t>
  </si>
  <si>
    <t>2320š1444</t>
  </si>
  <si>
    <t>39498</t>
  </si>
  <si>
    <t>39517</t>
  </si>
  <si>
    <t>23FA40714</t>
  </si>
  <si>
    <t>0242023</t>
  </si>
  <si>
    <t>Refundácia nákladov súvisiach s účelom rozvoja športovcov z príspevku NŠP: pobytové náklady počas sústredenia v Liptovskom Jáne v termíne 06.-10.03.2023 (13 športovcov + 4 členovia RT) - konečný dodávateľ: Alexandra wellness hotel s.r.o.;</t>
  </si>
  <si>
    <t>42105846</t>
  </si>
  <si>
    <t>Športový klub Iglovia, o.z.</t>
  </si>
  <si>
    <t>23FA40713</t>
  </si>
  <si>
    <t xml:space="preserve">Refundácia nákladov súvisiach s účelom rozvoja športovcov z príspevku NŠP: náklady na prenájom športoviska - bazénu v mes. 01/2023 - konečný dodávateľ: Mesto Zvolen;
</t>
  </si>
  <si>
    <t xml:space="preserve">Refundácia nákladov súvisiach s účelom rozvoja športovcov z príspevku NŠP: náklady na prenájom športoviska - bazénu v mes. 00/2023 - konečný dodávateľ: Mesto Zvolen;
</t>
  </si>
  <si>
    <t xml:space="preserve">Refundácia nákladov súvisiach s účelom rozvoja športovcov z príspevku NŠP: náklady na prenájom športoviska - bazénu v mes. 03/2023 - konečný dodávateľ: Mesto Zvolen;
</t>
  </si>
  <si>
    <t xml:space="preserve">Refundácia nákladov súvisiach s účelom rozvoja športovcov z príspevku NŠP: náklady na prenájom športoviska - bazénu v mes. 04/2023 - konečný dodávateľ: Mesto Zvolen;
</t>
  </si>
  <si>
    <t xml:space="preserve">Refundácia nákladov súvisiach s účelom rozvoja športovcov z príspevku NŠP: náklady na prenájom športoviska - bazénu v mes. 05/2023 - konečný dodávateľ: Mesto Zvolen;
</t>
  </si>
  <si>
    <t xml:space="preserve">Refundácia nákladov súvisiach s účelom rozvoja športovcov z príspevku NŠP: náklady na prenájom športoviska - bazénu v mes. 06/2023 - konečný dodávateľ: Mesto Zvolen;
</t>
  </si>
  <si>
    <t>23FA40712</t>
  </si>
  <si>
    <t>23002</t>
  </si>
  <si>
    <t xml:space="preserve">Refundácia nákladov súvisiach s účelom rozvoja športovcov z príspevku NŠP:  štartovné počas pretekov Putovný pohár Sl.raja v Spišskej novej Vsi v termíne 11.-12.02.2023 (6 športovcov) - konečný dodávateľ: Športový klub Iglovia o.z.;
</t>
  </si>
  <si>
    <t>31931863</t>
  </si>
  <si>
    <t>Mestský plavecký klub Delfín</t>
  </si>
  <si>
    <t>Refundácia nákladov súvisiach s účelom rozvoja športovcov z príspevku NŠP:  štartovné počas pretekov Severoslovenská plavecká liga 2023 - I.kolo Žilina v termíne 04.03.2023 /31 športovcov/ - konečný dodávateľ: Klub plaveckých športov Nereus Žilina;</t>
  </si>
  <si>
    <t xml:space="preserve">Refundácia nákladov súvisiach s účelom rozvoja športovcov z príspevku NŠP:  preprava počas pretekov Severoslovenská liga I.kolo Žilina v termíne 04.03.2023  /31 športovcov+RT/ - konečný dodávateľ: Peter MitrengaMiMi; </t>
  </si>
  <si>
    <t xml:space="preserve">Refundácia nákladov súvisiach s účelom rozvoja športovcov z príspevku NŠP:  štartovné počas pretekov Cena mesta Humenné v termíne 25.03.2023  /10 športovcov/ - konečný dodávateľ: Plavecký klub Chemes Humenné; </t>
  </si>
  <si>
    <t xml:space="preserve">Refundácia nákladov súvisiach s účelom rozvoja športovcov z príspevku NŠP:  pobytové náklady počas pretekov Cena mesta Humenné v termíne 25.03.2023  /10 športovcov+RT/ - konečný dodávateľ: Kaisar s.r.o; </t>
  </si>
  <si>
    <t>Refundácia nákladov súvisiach s účelom rozvoja športovcov z príspevku NŠP:  štartovné počas pretekov Severoslovenská plavecká liga - 2.kolo Žilina v termíne 22.04.2023 /13 športovcov/ - konečný dodávateľ: Klub plaveckých športov Nereus Žilina;</t>
  </si>
  <si>
    <t>Refundácia nákladov súvisiach s účelom rozvoja športovcov z príspevku NŠP:  preprava počas pretekov Severoslovenská plavecká liga - 2.kolo Žilina v termíne 22.04.2023 /13 športovcov+RT/ - konečný dodávateľ: Peter Mitrenga-MiMi;;</t>
  </si>
  <si>
    <t>23FA40702</t>
  </si>
  <si>
    <t>230100001</t>
  </si>
  <si>
    <t xml:space="preserve">Refundácia nákladov súvisiach s účelom rozvoja športovcov z príspevku NŠP: štartovné počas pretekov Swim4life v Bratislave v termíne 01.-02.04.2023 ( 5 športovcov) - konečný dodávateľ: Plavecký klub Orca Sport;
</t>
  </si>
  <si>
    <t>36103756</t>
  </si>
  <si>
    <t>DELTA KLUB KOMÁRNO,o.z.</t>
  </si>
  <si>
    <t xml:space="preserve">Refundácia nákladov súvisiach s účelom rozvoja športovcov z príspevku NŠP: pobytové náklady počas pretekov Swim4life v Bratislave v termíne 01.-02.04.2023 ( 5 športovcov+RT) - konečný dodávateľ: Hotel Blue s.r.o.;
</t>
  </si>
  <si>
    <t xml:space="preserve">Refundácia nákladov súvisiach s účelom rozvoja športovcov z príspevku NŠP: pobytové náklady počas pretekov Jarná cena Žiliny v termíne 17.-19.03.2023 /5 športovcov+RT/ - konečný dodávateľ: Doxx Restaurant s.r.o. </t>
  </si>
  <si>
    <t>Refundácia nákladov súvisiach s účelom rozvoja športovcov z príspevku NŠP: štartovné počas pretekov Orca Cup 2023 v Bratislave v termíne 05.-07.05.2023 /2 športovci/ - konečný dodávateľ: Plavecký klub Orca Bratislava;</t>
  </si>
  <si>
    <t>Refundácia nákladov súvisiach s účelom rozvoja športovcov z príspevku NŠP: pobytové náklady počas pretekov Orca Cup 2023 v Bratislave v termíne 05.-07.05.2023 /2 športovci+RT/ - konečný dodávateľ: Hotel Blue s.r.o.;</t>
  </si>
  <si>
    <t xml:space="preserve">Refundácia nákladov súvisiach s účelom rozvoja športovcov z príspevku NŠP: pobytové náklady počas pretekov MSR st.žiakov v Poprade v termíne 23.-25.06.2023 /1 športovec+RT/ - konečný dodávateľ: Satel Slovakia s.r.o.;  </t>
  </si>
  <si>
    <t>Refundácia nákladov súvisiach s účelom rozvoja športovcov z príspevku NŠP: cestovné náklady počas pretekov MSR st.žiakov v Poprade v termíne 23.-25.06.2023 /1 športovec+RT/ čiastočne - konečný dodávateľ: Michal Knihár;</t>
  </si>
  <si>
    <t>23FA40666</t>
  </si>
  <si>
    <t>231420</t>
  </si>
  <si>
    <t>Refundácia nákladov súvisiach s účelom rozvoja športovcov z príspevku NŠP: prenájom športoviska - bazénu v mes. 01/2023 - konečný dodávateľ: STU v Bratislave;</t>
  </si>
  <si>
    <t>Refundácia nákladov súvisiach s účelom rozvoja športovcov z príspevku NŠP: prenájom športoviska - bazénu v mes. 02/2023 - konečný dodávateľ: STU v Bratislave;</t>
  </si>
  <si>
    <t>Refundácia nákladov súvisiach s účelom rozvoja športovcov z príspevku NŠP: prenájom športoviska - bazénu v mes. 03/2023 - konečný dodávateľ: STU v Bratislave;</t>
  </si>
  <si>
    <t>Refundácia nákladov súvisiach s účelom rozvoja športovcov z príspevku NŠP: prenájom športoviska - bazénu v mes. 04/2023 - konečný dodávateľ: STU v Bratislave;</t>
  </si>
  <si>
    <t>Refundácia nákladov súvisiach s účelom rozvoja športovcov z príspevku NŠP: prenájom športoviska - bazénu v mes. 05/2023 - konečný dodávateľ: STU v Bratislave;</t>
  </si>
  <si>
    <t>Refundácia nákladov súvisiach s účelom rozvoja športovcov z príspevku NŠP: prenájom športoviska - bazénu v mes. 06/2023 - konečný dodávateľ: STU v Bratislave - čiastočne;</t>
  </si>
  <si>
    <t>Refundácia nákladov súvisiach s účelom rozvoja športovcov z príspevku NŠP: prenájom športoviska - bazénu v mes. 06/2023 - konečný dodávateľ: STU v Bratislave;</t>
  </si>
  <si>
    <t>23FA40686</t>
  </si>
  <si>
    <t>23005</t>
  </si>
  <si>
    <t>Refundácia nákladov súvisiach s účelom rozvoja športovcov z príspevku NŠP: pobytové náklady počas sústredenia v termíne 01.-05.02.2023  v Spišskej Novej Vsi /15 športovcov+RT/ - konečný dodávateľ: Hotel Preveza;</t>
  </si>
  <si>
    <t>51169479</t>
  </si>
  <si>
    <t>Diamond Swimming Club Prešov</t>
  </si>
  <si>
    <t xml:space="preserve">Refundácia nákladov súvisiach s účelom rozvoja športovcov z príspevku NŠP: náklady na prenájom športoviska - bazéna v mes. 01/2023 čiastočne- konečný dodávateľ: ZŠ Májové námestie Prešov; </t>
  </si>
  <si>
    <t>Refundácia nákladov súvisiach s účelom rozvoja športovcov z príspevku NŠP: pobytové náklady počas sústredenia v Drienici termíne 21.-25.08.2023  /18 športovcov+RT/ - konečný dodávateľ: MXM s.r.o.;</t>
  </si>
  <si>
    <t>23FA40687</t>
  </si>
  <si>
    <t>20230002</t>
  </si>
  <si>
    <t>Refundácia nákladov súvisiach s účelom rozvoja športovcov z príspevku NŠP: pobytové náklady počas sústredenia v Dudinciach v termíne 31.01.-05.02.2023 ( 7 športovcov + RT) - konečný dodávateľ: Hotel Jantár Dudince;</t>
  </si>
  <si>
    <t>42070783</t>
  </si>
  <si>
    <t>Aquapark - triatlon, o. z.</t>
  </si>
  <si>
    <t>23FA40688</t>
  </si>
  <si>
    <t>2023_055</t>
  </si>
  <si>
    <t xml:space="preserve">Refundácia nákladov súvisiach s účelom rozvoja športovcov z príspevku NŠP: náklady na prenájom športoviska - bazénu v mes. 02/2023 - konečný dodávateľ: MBB a.s.;
</t>
  </si>
  <si>
    <t>14223970</t>
  </si>
  <si>
    <t xml:space="preserve">Športový klub Univerzita Mateja Bela </t>
  </si>
  <si>
    <t xml:space="preserve">Refundácia nákladov súvisiach s účelom rozvoja športovcov z príspevku NŠP: náklady na prenájom športoviska - bazénu v mes. 03/2023 - konečný dodávateľ: MBB a.s.;
</t>
  </si>
  <si>
    <t xml:space="preserve">Refundácia nákladov súvisiach s účelom rozvoja športovcov z príspevku NŠP: náklady na prenájom športoviska - bazénu v mes. 04/2023 - konečný dodávateľ: MBB a.s.;
</t>
  </si>
  <si>
    <t xml:space="preserve">Refundácia nákladov súvisiach s účelom rozvoja športovcov z príspevku NŠP: náklady na prenájom športoviska - bazénu v mes. 05/2023 - konečný dodávateľ: MBB a.s.;
</t>
  </si>
  <si>
    <t xml:space="preserve">Refundácia nákladov súvisiach s účelom rozvoja športovcov z príspevku NŠP: náklady na prenájom športoviska - bazénu v mes. 06/2023 - konečný dodávateľ: MBB a.s.;
</t>
  </si>
  <si>
    <t>23FA40667</t>
  </si>
  <si>
    <t>230100020</t>
  </si>
  <si>
    <t xml:space="preserve">Refundácia nákladov súvisiach s účelom rozvoja športovcov z príspevku NŠP: prenájom športoviska - bazénu v mes. 02/2023 čiastočne -konečný dodávateľ: Stredná odborná škola hotelových služieb a obchodu Bratislava; </t>
  </si>
  <si>
    <t>42272581</t>
  </si>
  <si>
    <t>Plavecký Klub Azeta, o. z.</t>
  </si>
  <si>
    <t xml:space="preserve">Refundácia nákladov súvisiach s účelom rozvoja športovcov z príspevku NŠP: prenájom športoviska - bazénu v mes. 03/2023 -konečný dodávateľ: Stredná odborná škola hotelových služieb a obchodu Bratislava; </t>
  </si>
  <si>
    <t>23FA40728</t>
  </si>
  <si>
    <t>Refundácia nákladov súvisiach s účelom rozvoja športovcov z príspevku NŠP: preprava športovcov na tréningové jednotky mimo miesta sídla klubu v období 01/2023 - konečný dodávateľ: Fralen s.r.o.;</t>
  </si>
  <si>
    <t>52790436</t>
  </si>
  <si>
    <t>Plavecký oddiel MŠK Kežmarok LITTLE SHARK o.z.</t>
  </si>
  <si>
    <t>Refundácia nákladov súvisiach s účelom rozvoja športovcov z príspevku NŠP: preprava športovcov na tréningové jednotky mimo miesta sídla klubu v období 02/2023 - konečný dodávateľ: Fralen s.r.o.;</t>
  </si>
  <si>
    <t>Refundácia nákladov súvisiach s účelom rozvoja športovcov z príspevku NŠP: preprava športovcov na tréningové jednotky mimo miesta sídla klubu v období 03/2023 - konečný dodávateľ: Fralen s.r.o.;</t>
  </si>
  <si>
    <t>Refundácia nákladov súvisiach s účelom rozvoja športovcov z príspevku NŠP: preprava športovcov na tréningové jednotky mimo miesta sídla klubu v období 04/2023 - konečný dodávateľ: Fralen s.r.o.;</t>
  </si>
  <si>
    <t>Refundácia nákladov súvisiach s účelom rozvoja športovcov z príspevku NŠP: preprava športovcov na tréningové jednotky mimo miesta sídla klubu v období 05/2023 - konečný dodávateľ: Fralen s.r.o.;</t>
  </si>
  <si>
    <t>23FA40729</t>
  </si>
  <si>
    <t xml:space="preserve">Refundácia nákladov súvisiach s účelom rozvoja športovcov z príspevku NŠP: náklady na prenájom športoviska - bazénu v mes. 01/2023  - konečný dodávateľ: TEHO Tepelné hospodárstvo s.r.o. Košice;
</t>
  </si>
  <si>
    <t>35555661</t>
  </si>
  <si>
    <t>ŠK Hornets Košice - mládež o.z.</t>
  </si>
  <si>
    <t xml:space="preserve">Refundácia nákladov súvisiach s účelom rozvoja športovcov z príspevku NŠP: náklady na prenájom športoviska - bazénu v mes. 04/2023  čiastočne  - konečný dodávateľ: TEHO Tepelné hospodárstvo s.r.o. Košice;
</t>
  </si>
  <si>
    <t>23FA40730</t>
  </si>
  <si>
    <t>20230007</t>
  </si>
  <si>
    <t xml:space="preserve">Refundácia nákladov súvisiach s účelom rozvoja športovcov z príspevku NŠP: náklady na služby športového odborníka - trénera v mes. 01/2023 - konečný dodávateľ: Martina Žeňuchová;
</t>
  </si>
  <si>
    <t xml:space="preserve">Refundácia nákladov súvisiach s účelom rozvoja športovcov z príspevku NŠP: náklady na služby športového odborníka - trénera v mes. 02/2023 - konečný dodávateľ: Martina Žeňuchová;
</t>
  </si>
  <si>
    <t xml:space="preserve">Refundácia nákladov súvisiach s účelom rozvoja športovcov z príspevku NŠP: náklady na služby športového odborníka - trénera v mes. 03/2023 - konečný dodávateľ: Martina Žeňuchová;
</t>
  </si>
  <si>
    <t>Refundácia nákladov súvisiach s účelom rozvoja športovcov z príspevku NŠP: náklady na štartovné počas pretekov Cena Popradu v termíne 28.-30.04.2023  /29 športovcov/ - konečný dodávateľ: Klub plávania Aquacity Poprad;</t>
  </si>
  <si>
    <t xml:space="preserve">Refundácia nákladov súvisiach s účelom rozvoja športovcov z príspevku NŠP: náklady na služby športového odborníka - trénera v mes. 04/2023 - konečný dodávateľ: Martina Žeňuchová;
</t>
  </si>
  <si>
    <t xml:space="preserve">Refundácia nákladov súvisiach s účelom rozvoja športovcov z príspevku NŠP: náklady na služby športového odborníka - trénera v mes. 05/2023 - konečný dodávateľ: Martina Žeňuchová;
</t>
  </si>
  <si>
    <t xml:space="preserve">Refundácia nákladov súvisiach s účelom rozvoja športovcov z príspevku NŠP: náklady na prenájom športoviska - bazéna za mes. 05/2023 - konečný dodávateľ: Tepelné hospodárstvo Košice;
</t>
  </si>
  <si>
    <t xml:space="preserve">Refundácia nákladov súvisiach s účelom rozvoja športovcov z príspevku NŠP: náklady na služby športového odborníka - trénera v mes. 06/2023 - konečný dodávateľ: Martina Žeňuchová;
</t>
  </si>
  <si>
    <t xml:space="preserve">Refundácia nákladov súvisiach s účelom rozvoja športovcov z príspevku NŠP: náklady na prenájom športoviska - bazéna za mes. 06/2023 - konečný dodávateľ: Tepelné hospodárstvo Košice;
</t>
  </si>
  <si>
    <t xml:space="preserve">Refundácia nákladov súvisiach s účelom rozvoja športovcov z príspevku NŠP: náklady na prenájom športoviska - bazéna za mes. 07-08/2023 - konečný dodávateľ: Tepelné hospodárstvo Košice;
</t>
  </si>
  <si>
    <t xml:space="preserve">Refundácia nákladov súvisiach s účelom rozvoja športovcov z príspevku NŠP: náklady na služby športového odborníka - trénera v mes. 07/2023 - konečný dodávateľ: Martina Žeňuchová;
</t>
  </si>
  <si>
    <t>23FA40757</t>
  </si>
  <si>
    <t>230002</t>
  </si>
  <si>
    <t xml:space="preserve">Refundácia nákladov súvisiach s účelom rozvoja športovcov z príspevku NŠP: náklady na štartovné počas preteku Orca Cup v Bratislave v termíne 05.-07.05.2023 (46 pretekárov) čiastočne - konečný dodávateľ: Plavecký klub Orca Bratislava;
</t>
  </si>
  <si>
    <t>30856957</t>
  </si>
  <si>
    <t>Plavecký klub Pezinok, o.z.</t>
  </si>
  <si>
    <t>Refundácia nákladov súvisiach s účelom rozvoja športovcov z príspevku NŠP: 
náklady na prenájom športoviska - bazénu v mes. 04/2023 - konečný dodávateľ: Mestský podnik služieb Pezinok;</t>
  </si>
  <si>
    <t>Refundácia nákladov súvisiach s účelom rozvoja športovcov z príspevku NŠP: 
náklady na prenájom športoviska - bazénu v mes. 05/2023 - konečný dodávateľ: Mestský podnik služieb Pezinok;</t>
  </si>
  <si>
    <t>Refundácia nákladov súvisiach s účelom rozvoja športovcov z príspevku NŠP: 
náklady na prenájom športoviska - bazénu v mes. 06/2023 čiastočne - konečný dodávateľ: Mestský podnik služieb Pezinok;</t>
  </si>
  <si>
    <t>23FA40759</t>
  </si>
  <si>
    <t>2023/01</t>
  </si>
  <si>
    <t xml:space="preserve">Refundácia nákladov súvisiach s účelom rozvoja športovcov z príspevku NŠP: prenájom športoviska - bazénu v mes. 01/2023 - konečný dodávateľ: Správa telovýchovných a rekreačných zariadení hlavného mesta SR Bratislavy;
</t>
  </si>
  <si>
    <t>30792584</t>
  </si>
  <si>
    <t>Plavecký klub Sharks BRATISLAVA</t>
  </si>
  <si>
    <t xml:space="preserve">Refundácia nákladov súvisiach s účelom rozvoja športovcov z príspevku NŠP: prenájom športoviska - bazénu v mes. 02/2023 - konečný dodávateľ: Správa telovýchovných a rekreačných zariadení hlavného mesta SR Bratislavy;
</t>
  </si>
  <si>
    <t xml:space="preserve">Refundácia nákladov súvisiach s účelom rozvoja športovcov z príspevku NŠP: prenájom športoviska - bazénu v mes. 03/2023 - konečný dodávateľ: Správa telovýchovných a rekreačných zariadení hlavného mesta SR Bratislavy;
</t>
  </si>
  <si>
    <t xml:space="preserve">Refundácia nákladov súvisiach s účelom rozvoja športovcov z príspevku NŠP: prenájom športoviska - bazénu v mes. 04/2023 - konečný dodávateľ: Správa telovýchovných a rekreačných zariadení hlavného mesta SR Bratislavy;
</t>
  </si>
  <si>
    <t xml:space="preserve">Refundácia nákladov súvisiach s účelom rozvoja športovcov z príspevku NŠP: prenájom športoviska - bazénu v mes. 05/2023 - konečný dodávateľ: Správa telovýchovných a rekreačných zariadení hlavného mesta SR Bratislavy;
</t>
  </si>
  <si>
    <t xml:space="preserve">Refundácia nákladov súvisiach s účelom rozvoja športovcov z príspevku NŠP: prenájom športoviska - bazénu v mes. 06/2023 čiastočne - konečný dodávateľ: Správa telovýchovných a rekreačných zariadení hlavného mesta SR Bratislavy;
</t>
  </si>
  <si>
    <t>23FA40760</t>
  </si>
  <si>
    <t>20230067</t>
  </si>
  <si>
    <t xml:space="preserve">Refundácia nákladov súvisiach s účelom rozvoja športovcov z príspevku NŠP: náklady na prenájom športoviska - bazénu v mes. 02/2023 - konečný dodávateľ: Správa športových zariadení mesta Žilina s.r.o.;
</t>
  </si>
  <si>
    <t xml:space="preserve">Refundácia nákladov súvisiach s účelom rozvoja športovcov z príspevku NŠP: náklady na prenájom športoviska - bazénu v mes. 03/2023 - konečný dodávateľ: Správa športových zariadení mesta Žilina s.r.o.;
</t>
  </si>
  <si>
    <t xml:space="preserve">Refundácia nákladov súvisiach s účelom rozvoja športovcov z príspevku NŠP: náklady na prenájom športoviska - bazénu v mes. 06/2023 - konečný dodávateľ: Správa športových zariadení mesta Žilina s.r.o.;
</t>
  </si>
  <si>
    <t>23FA40758</t>
  </si>
  <si>
    <t>20230459</t>
  </si>
  <si>
    <t xml:space="preserve">Refundácia nákladov súvisiach s účelom rozvoja športovcov z príspevku NŠP: prenájom športoviska - bazénu v mes. 02/2023 - konečný dodávateľ: MBB a.s.;
</t>
  </si>
  <si>
    <t>Plavecký oddiel Univerzity Mateja Bela</t>
  </si>
  <si>
    <t>2023/04</t>
  </si>
  <si>
    <t xml:space="preserve">Refundácia nákladov súvisiach s účelom rozvoja športovcov z príspevku NŠP: prenájom športoviska - bazénu v mes. 05/2023 - konečný dodávateľ: MBB a.s.;
</t>
  </si>
  <si>
    <t xml:space="preserve">Refundácia nákladov súvisiach s účelom rozvoja športovcov z príspevku NŠP: prenájom športoviska - bazénu v mes. 06/2023 čiastočne - konečný dodávateľ: MBB a.s.;
</t>
  </si>
  <si>
    <t>23FA40708</t>
  </si>
  <si>
    <t>10232675</t>
  </si>
  <si>
    <t>Zmluva č.108/TOP TIM SR/Slušná/2023-náklady súvisiace s účelom rozvoja športovcov zaradených do zoznamu športovcov Top tímu a podpory národného športového projektu-letenky pre 2 osoby-real.tím sústredenie na Tenerife v termíne 27.9.-10.10.</t>
  </si>
  <si>
    <t xml:space="preserve">Pracovná cesta
názov podujatia:  MEJ v diaľkovom plávaní                            Miesto konania: Korfu Grécko                                  termín podujatia:24.09.-02.10.2023                           Spôsob prepravy: letecky
Počet všetkých osôb na pracovnej ceste  12                                                             z toho:
- športovci: 9
- realizačný tím: 3 
</t>
  </si>
  <si>
    <t>23š061</t>
  </si>
  <si>
    <t>000942</t>
  </si>
  <si>
    <t>záloha na pobytové náklady pre 12 osôb-9 športovcov +3 real.tím počas podujatia MEJ v diaľkovom plávaní 29.9.-2.10.2023 Korfu</t>
  </si>
  <si>
    <t>23FA40841</t>
  </si>
  <si>
    <t>2340841</t>
  </si>
  <si>
    <t>vyúčtovanie zálohy e.č. 23š061 na pobytové náklady pre 12 osôb-9 športovcov +3 real.tím počas podujatia MEJ v diaľkovom plávaní 24.9.-2.10.2023 Korfu  /11830,- eur/</t>
  </si>
  <si>
    <t>vyúčtovanie zálohy e.č. 23š061 na pobytové náklady pre 12 osôb-9 športovcov +3 real.tím počas podujatia MEJ v diaľkovom plávaní 24.9.-2.10.2023 Korfu  /490,-eur/</t>
  </si>
  <si>
    <t>záloha na MEJ v DP Korfu 24.9.-2.10.2023 /Vachan 2000,-eur/</t>
  </si>
  <si>
    <t>2320š1619</t>
  </si>
  <si>
    <t>22,17,20,17</t>
  </si>
  <si>
    <t xml:space="preserve">vyúčtovanie zálohy z 21.9.2023 (2000 Vachan) -pitný režim počas MEJ v diaľk. plávaní 24.9-2.10.2023 Korfu/GRE /61,60 eur/ </t>
  </si>
  <si>
    <t>VENUS</t>
  </si>
  <si>
    <t>2320š1620</t>
  </si>
  <si>
    <t>463</t>
  </si>
  <si>
    <t>vyúčtovanie zálohy z 21.9.2023 (2000 Vachan) -transfer z letiska po podujatí  MEJ v diaľk. plávaní 24.9-2.10.2023 Korfu/GRE /325,-eur/</t>
  </si>
  <si>
    <t>45886521</t>
  </si>
  <si>
    <t>Autoconsulta,s.r.o.</t>
  </si>
  <si>
    <t>2320š1621</t>
  </si>
  <si>
    <t>9068,9067</t>
  </si>
  <si>
    <t>vyúčtovanie zálohy z 21.9.2023 (2000 Vachan) -ubytovanie 24.9.2023 pre 11 osôb-8 športovcov+3 real.tím počas podujatia MEJ v diaľk. plávaní 24.9-2.10.2023 Korfu/GRE  /567,-eur/</t>
  </si>
  <si>
    <t>KERKYRAIKE DIAKOPE AE</t>
  </si>
  <si>
    <t>VUB0102023</t>
  </si>
  <si>
    <t>vrátenie zostatku zálohy z 21.9.2023 (2000 Vachan) -ubytovanie 24.9.2023 pre 11 osôb-8 športovcov+3 real.tím počas podujatia MEJ v diaľk. plávaní 24.9-2.10.2023 Korfu/GRE  /567,-eur/</t>
  </si>
  <si>
    <t>23FA40754</t>
  </si>
  <si>
    <t>230538</t>
  </si>
  <si>
    <t>ubytovanie pre 1 osobu- športovec pred odchodom na  MEJ v diaľk. plávaní 24.9-2.10.2023 Korfu/GRE</t>
  </si>
  <si>
    <t>23FA40794</t>
  </si>
  <si>
    <t>2023/06DP</t>
  </si>
  <si>
    <t>Služby športového odborníka -tréner počas MEJ v diaľk. plávaní 24.9-2.10.2023 Korfu/GRE</t>
  </si>
  <si>
    <t>23FA40821</t>
  </si>
  <si>
    <t>10232477</t>
  </si>
  <si>
    <t>Letenky pre 10 osôb/8 športovcov + 2 real.tím/ na podujatie MEJ v diaľk. plávaní 24.9-2.10.2023 Korfu/GRE</t>
  </si>
  <si>
    <t>23FA40822</t>
  </si>
  <si>
    <t>10232687</t>
  </si>
  <si>
    <t>Letenky pre 2 osoby/1 športovec + 1 real.tím/ na podujatie MEJ v diaľk. plávaní 24.9-2.10.2023 Korfu/GRE</t>
  </si>
  <si>
    <t>23FA40849</t>
  </si>
  <si>
    <t>2023023</t>
  </si>
  <si>
    <t>trénerska činnosť počas podujatia MEJ v diaľk. plávaní 24.9-2.10.2023 Korfu/GRE</t>
  </si>
  <si>
    <t>cestovné poistenie počas podujatí:  MEJ v diaľk. plávaní 24.9-2.10.2023 Korfu/GRE</t>
  </si>
  <si>
    <t>23FA40748</t>
  </si>
  <si>
    <t>3230002368</t>
  </si>
  <si>
    <t>Refundácia nákladov súvisiacich s účelom rozvoja talentovaných športovcov zaradených do UTM SPF a Top Talent Teamu: náklady na športové lekárske prehliadky (14 športovcov) čiastočne - konečný dodávateľ: Univerzita Komenského v Bratislave;</t>
  </si>
  <si>
    <t>23FA40749</t>
  </si>
  <si>
    <t>2310504</t>
  </si>
  <si>
    <t>Refundácia nákladov súvisiacich s účelom rozvoja talentovaných športovcov zaradených do UTM SPF a Top Talent Teamu: prenájom športoviska - bazénu v mes. 04/2023 čiastočne - konečný dodávateľ: Správa telovýchovných a rekreačných zariadení hlavného mesta SR Bratislavy;</t>
  </si>
  <si>
    <t>23FA40750</t>
  </si>
  <si>
    <t>0122/0001/23</t>
  </si>
  <si>
    <t xml:space="preserve">Refundácia nákladov súvisiacich s účelom rozvoja talentovaných športovcov zaradených do UTM SPF a Top Talent Teamu: prenájom športoviska - bazénu a telocvične v mes. 01/2023 čiastočne - konečný dodávateľ: STU v Bratislave;
</t>
  </si>
  <si>
    <t>0122/0007/23</t>
  </si>
  <si>
    <t xml:space="preserve">Refundácia nákladov súvisiacich s účelom rozvoja talentovaných športovcov zaradených do UTM SPF a Top Talent Teamu: prenájom športoviska - bazénu a telocvične v mes. 02/2023 čiastočne - konečný dodávateľ: STU v Bratislave;
</t>
  </si>
  <si>
    <t>0122/0017/23</t>
  </si>
  <si>
    <t xml:space="preserve">Refundácia nákladov súvisiacich s účelom rozvoja talentovaných športovcov zaradených do UTM SPF a Top Talent Teamu: prenájom športoviska - bazénu a telocvične v mes. 03/2023 čiastočne  - konečný dodávateľ: STU v Bratislave;
</t>
  </si>
  <si>
    <t>0122/0029/23</t>
  </si>
  <si>
    <t xml:space="preserve">Refundácia nákladov súvisiacich s účelom rozvoja talentovaných športovcov zaradených do UTM SPF a Top Talent Teamu: prenájom športoviska - bazénu a telocvične v mes. 04/2023 čiastočne - konečný dodávateľ: STU v Bratislave;
</t>
  </si>
  <si>
    <t>23FA40751</t>
  </si>
  <si>
    <t>2310051</t>
  </si>
  <si>
    <t xml:space="preserve">Refundácia nákladov súvisiacich s účelom rozvoja talentovaných športovcov zaradených do UTM SPF a Top Talent Teamu: prenájom športoviska - bazénu v mes. 01/2023 čiastočne - konečný dodávateľ: Správa telovýchovných a rekreačných zariadení hlavného mesta SR Bratislavy;
</t>
  </si>
  <si>
    <t>2310207</t>
  </si>
  <si>
    <t xml:space="preserve">Refundácia nákladov súvisiacich s účelom rozvoja talentovaných športovcov zaradených do UTM SPF a Top Talent Teamu: prenájom športoviska - bazénu v mes. 02/2023 čiastočne - konečný dodávateľ: Správa telovýchovných a rekreačných zariadení hlavného mesta SR Bratislavy;
</t>
  </si>
  <si>
    <t>Organizácia podujatia
názov podujatia NL SR juniorky 2022/2023                   Miesto konania: Košice Slovensko                                               termín podujatia: 21.-22.10.2023                            
počet aktívnych účastníkov: 48 športovcov a  4 členovia rozhodcovského zboru                                           počet odpracovaných hodín spolu: 30</t>
  </si>
  <si>
    <t>2320š1784</t>
  </si>
  <si>
    <t>23201784</t>
  </si>
  <si>
    <t>Činnosť člena rozhodcovského zboru počas podujatia NL SR juniorky 2022/2023 Košice 21.-22.10.2023</t>
  </si>
  <si>
    <t>2320š1785</t>
  </si>
  <si>
    <t>23201785</t>
  </si>
  <si>
    <t>2320š1786</t>
  </si>
  <si>
    <t>23201786</t>
  </si>
  <si>
    <t>2320š1787</t>
  </si>
  <si>
    <t>23201787</t>
  </si>
  <si>
    <t>2310339</t>
  </si>
  <si>
    <t xml:space="preserve">Refundácia nákladov súvisiacich s účelom rozvoja talentovaných športovcov zaradených do UTM SPF a Top Talent Teamu: prenájom športoviska - bazénu v mes. 03/2023 čiastočne - konečný dodávateľ: Správa telovýchovných a rekreačných zariadení hlavného mesta SR Bratislavy;
</t>
  </si>
  <si>
    <t>Organizácia podujatia
názov podujatia Superfinále SP v DP 8.kolo                     Miesto konania: Štúrovo Slovensko                                               termín podujatia: 09.09.2023                            
počet aktívnych účastníkov: 63 športovcov a  25 členov rozhodcovského zboru                                           počet odpracovaných hodín spolu: 180</t>
  </si>
  <si>
    <t>technicko-odborné zabezpečenie podujatia: Superfinále SP v DP 8.kolo Štúrovo</t>
  </si>
  <si>
    <t>23FA40722</t>
  </si>
  <si>
    <t>23035</t>
  </si>
  <si>
    <t>technické zabezpečenie -časomiera-Superfinále SP v DP 8.kolo SPDP, 9.9.2023, Štúrovo</t>
  </si>
  <si>
    <t>23š060</t>
  </si>
  <si>
    <t>ZF00000004</t>
  </si>
  <si>
    <t>záloha na prenájom bazéna počas podujatia Superfinále SP v DP 8. kolo 9.9.2023 v Štúrove</t>
  </si>
  <si>
    <t>23FA40856</t>
  </si>
  <si>
    <t>2344200472</t>
  </si>
  <si>
    <t>23FA40734</t>
  </si>
  <si>
    <t xml:space="preserve">Finančný príspevok na usporiadanie - organizáciu a prípravu podujatia Superfinále SP v DP 8.kolo SPDP 9.9.2023 Štúrovo, na základe zmluvy č. 4/2023/DP </t>
  </si>
  <si>
    <t>23dš08</t>
  </si>
  <si>
    <t>D1/7/2023</t>
  </si>
  <si>
    <t xml:space="preserve">Vrátený finančný príspevok na usporiadanie - organizáciu a prípravu podujatia Superfinále SP v DP 8.kolo SPDP 9.9.2023 Štúrovo, na základe zmluvy č. 4/2023/DP </t>
  </si>
  <si>
    <t>2320š1467</t>
  </si>
  <si>
    <t>23201467</t>
  </si>
  <si>
    <t>Činnosť člena rozhodcovského zboru počas Superfinále SP v DP 8.kolo SPDP, 09.09.2023, Štúrovo</t>
  </si>
  <si>
    <t>2320š1468</t>
  </si>
  <si>
    <t>23201468</t>
  </si>
  <si>
    <t>Špek Samuel</t>
  </si>
  <si>
    <t>2320š1469</t>
  </si>
  <si>
    <t>23201469</t>
  </si>
  <si>
    <t>2320š1470</t>
  </si>
  <si>
    <t>23201470</t>
  </si>
  <si>
    <t>2320š1471</t>
  </si>
  <si>
    <t>23201471</t>
  </si>
  <si>
    <t>2320š1472</t>
  </si>
  <si>
    <t>23201472</t>
  </si>
  <si>
    <t>2320š1473</t>
  </si>
  <si>
    <t>23201473</t>
  </si>
  <si>
    <t>2320š1474</t>
  </si>
  <si>
    <t>23201474</t>
  </si>
  <si>
    <t>Koreň Branislav</t>
  </si>
  <si>
    <t>2320š1475</t>
  </si>
  <si>
    <t>23201475</t>
  </si>
  <si>
    <t>2320š1476</t>
  </si>
  <si>
    <t>23201476</t>
  </si>
  <si>
    <t>2320š1477</t>
  </si>
  <si>
    <t>23201477</t>
  </si>
  <si>
    <t>2320š1478</t>
  </si>
  <si>
    <t>23201478</t>
  </si>
  <si>
    <t>2320š1479</t>
  </si>
  <si>
    <t>23201479</t>
  </si>
  <si>
    <t>2320š1480</t>
  </si>
  <si>
    <t>23201480</t>
  </si>
  <si>
    <t>2320š1481</t>
  </si>
  <si>
    <t>23201481</t>
  </si>
  <si>
    <t>2320š1482</t>
  </si>
  <si>
    <t>23201482</t>
  </si>
  <si>
    <t>Cséry Patrik</t>
  </si>
  <si>
    <t>2320š1483</t>
  </si>
  <si>
    <t>23201483</t>
  </si>
  <si>
    <t>2320š1484</t>
  </si>
  <si>
    <t>23201484</t>
  </si>
  <si>
    <t>2320š1485</t>
  </si>
  <si>
    <t>23201485</t>
  </si>
  <si>
    <t>2320š1486</t>
  </si>
  <si>
    <t>23201486</t>
  </si>
  <si>
    <t>2320š1487</t>
  </si>
  <si>
    <t>23201487</t>
  </si>
  <si>
    <t>2320š1488</t>
  </si>
  <si>
    <t>23201488</t>
  </si>
  <si>
    <t>2320š1489</t>
  </si>
  <si>
    <t>23201489</t>
  </si>
  <si>
    <t>2320š1490</t>
  </si>
  <si>
    <t>23201490</t>
  </si>
  <si>
    <t>2320š1491</t>
  </si>
  <si>
    <t>23201491</t>
  </si>
  <si>
    <t>Organizácia podujatia
názov podujatia: Slovenský pohár muži                       Miesto konania: Piešťany, Nováky Slovensko                                                                                       termín podujatia: 22.-24.09.2023         
počet aktívnych účastníkov:93  športovcov a    9 členov rozhodcovského zboru
počet odpracovaných hodín spolu  90</t>
  </si>
  <si>
    <t>23FA40753</t>
  </si>
  <si>
    <t>FA2023990016</t>
  </si>
  <si>
    <t>Pobytové náklady 5 osôb rozhodcovia počas Slovenský pohár muži 22-24.9.2023 Piešťany</t>
  </si>
  <si>
    <t>23FA40763</t>
  </si>
  <si>
    <t>2023287</t>
  </si>
  <si>
    <t>Pobytové náklady športových odborníkov /rozhodcov VP počas podujatia /3osoby</t>
  </si>
  <si>
    <t>2320š1579</t>
  </si>
  <si>
    <t>23201579</t>
  </si>
  <si>
    <t>Činnosť člena rozhodcovského zboru počas Slovenský pohár muži 22-24.9.2023 Piešťany, Novaky</t>
  </si>
  <si>
    <t>2320š1580</t>
  </si>
  <si>
    <t>23201580</t>
  </si>
  <si>
    <t>2320š1581</t>
  </si>
  <si>
    <t>23201581</t>
  </si>
  <si>
    <t>2320š1582</t>
  </si>
  <si>
    <t>23201582</t>
  </si>
  <si>
    <t>2320š1583</t>
  </si>
  <si>
    <t>23201583</t>
  </si>
  <si>
    <t>2320š1584</t>
  </si>
  <si>
    <t>23201584</t>
  </si>
  <si>
    <t>2320š1585</t>
  </si>
  <si>
    <t>23201585</t>
  </si>
  <si>
    <t>2320š1586</t>
  </si>
  <si>
    <t>23201586</t>
  </si>
  <si>
    <t>2320š1587</t>
  </si>
  <si>
    <t>23201587</t>
  </si>
  <si>
    <t>23FA40769</t>
  </si>
  <si>
    <t>FA20230046</t>
  </si>
  <si>
    <t>Výroba nálepiek na medaile 105 ks</t>
  </si>
  <si>
    <t>23FA40879</t>
  </si>
  <si>
    <t>1312300705</t>
  </si>
  <si>
    <t>Prenájom bazéna počas podujatia 21.10.2023</t>
  </si>
  <si>
    <t>35514035</t>
  </si>
  <si>
    <t>Správa telovýchovných zariadení</t>
  </si>
  <si>
    <t>2320š1734</t>
  </si>
  <si>
    <t>23201734</t>
  </si>
  <si>
    <t>Činnosť člena rozhodcovského zboru počas podujatia Slovenský pohár plaveckých nádejí , Sp.Nová Ves ,21.10.2023</t>
  </si>
  <si>
    <t>Hudranová Janka</t>
  </si>
  <si>
    <t>2320š1735</t>
  </si>
  <si>
    <t>23201735</t>
  </si>
  <si>
    <t>Stanková Martina</t>
  </si>
  <si>
    <t>2320š1736</t>
  </si>
  <si>
    <t>23201736</t>
  </si>
  <si>
    <t>Hudranová Dominika</t>
  </si>
  <si>
    <t>2320š1737</t>
  </si>
  <si>
    <t>23201737</t>
  </si>
  <si>
    <t>Kacvinský Rastislav</t>
  </si>
  <si>
    <t>2320š1738</t>
  </si>
  <si>
    <t>23201738</t>
  </si>
  <si>
    <t>2320š1739</t>
  </si>
  <si>
    <t>23201739</t>
  </si>
  <si>
    <t>2320š1740</t>
  </si>
  <si>
    <t>23201740</t>
  </si>
  <si>
    <t>2320š1741</t>
  </si>
  <si>
    <t>23201741</t>
  </si>
  <si>
    <t>Pavolová Olívia</t>
  </si>
  <si>
    <t>2320š1742</t>
  </si>
  <si>
    <t>23201742</t>
  </si>
  <si>
    <t>Pitoňáková Agáta</t>
  </si>
  <si>
    <t>2320š1743</t>
  </si>
  <si>
    <t>23201743</t>
  </si>
  <si>
    <t>2320š1744</t>
  </si>
  <si>
    <t>23201744</t>
  </si>
  <si>
    <t>2320š1745</t>
  </si>
  <si>
    <t>23201745</t>
  </si>
  <si>
    <t>2320š1746</t>
  </si>
  <si>
    <t>23201746</t>
  </si>
  <si>
    <t>2320š1747</t>
  </si>
  <si>
    <t>23201747</t>
  </si>
  <si>
    <t>2320š1748</t>
  </si>
  <si>
    <t>23201748</t>
  </si>
  <si>
    <t>2320š1749</t>
  </si>
  <si>
    <t>23201749</t>
  </si>
  <si>
    <t>2320š1750</t>
  </si>
  <si>
    <t>23201750</t>
  </si>
  <si>
    <t>2320š1751</t>
  </si>
  <si>
    <t>23201751</t>
  </si>
  <si>
    <t>2320š1752</t>
  </si>
  <si>
    <t>23201752</t>
  </si>
  <si>
    <t>2320š1753</t>
  </si>
  <si>
    <t>23201753</t>
  </si>
  <si>
    <t>2320š1754</t>
  </si>
  <si>
    <t>23201754</t>
  </si>
  <si>
    <t>2320š1755</t>
  </si>
  <si>
    <t>23201755</t>
  </si>
  <si>
    <t>Lištinský Ladislav</t>
  </si>
  <si>
    <t>2320š1756</t>
  </si>
  <si>
    <t>23201756</t>
  </si>
  <si>
    <t>2320š1757</t>
  </si>
  <si>
    <t>23201757</t>
  </si>
  <si>
    <t>Hadidom Peter</t>
  </si>
  <si>
    <t>2320š1758</t>
  </si>
  <si>
    <t>23201758</t>
  </si>
  <si>
    <t>2320š1759</t>
  </si>
  <si>
    <t>23231759</t>
  </si>
  <si>
    <t>Havašová Alena</t>
  </si>
  <si>
    <t>23FA40901</t>
  </si>
  <si>
    <t>0282023</t>
  </si>
  <si>
    <t xml:space="preserve">Finančný príspevok za usporiadanie a prípravu podujatia Slovenský pohár plav.nádejí 21.10.2023 Sp.Nová Ves </t>
  </si>
  <si>
    <t>23FA41023</t>
  </si>
  <si>
    <t>230100033</t>
  </si>
  <si>
    <t>Finančný príspevok za usporiadanie, organizáciu  a prípravu podujatia SPF na základe zmluvy o zabezpečení podujatia č. 32/2023</t>
  </si>
  <si>
    <t>2320š2034</t>
  </si>
  <si>
    <t>23202034</t>
  </si>
  <si>
    <t>Činnosť člena rozhodcovského zboru počas podujatia Slovenský pohár plaveckých nádejí, 25.11.2023, Bratislava</t>
  </si>
  <si>
    <t>Svoboda Gerald</t>
  </si>
  <si>
    <t>2320š2035</t>
  </si>
  <si>
    <t>23202035</t>
  </si>
  <si>
    <t>2320š2036</t>
  </si>
  <si>
    <t>23202036</t>
  </si>
  <si>
    <t>2320š2037</t>
  </si>
  <si>
    <t>23202037</t>
  </si>
  <si>
    <t>2320š2038</t>
  </si>
  <si>
    <t>23202038</t>
  </si>
  <si>
    <t>Fehér Július</t>
  </si>
  <si>
    <t>2320š2039</t>
  </si>
  <si>
    <t>23202039</t>
  </si>
  <si>
    <t>2320š2040</t>
  </si>
  <si>
    <t>23202040</t>
  </si>
  <si>
    <t>2320š2041</t>
  </si>
  <si>
    <t>23202041</t>
  </si>
  <si>
    <t>2320š2042</t>
  </si>
  <si>
    <t>23202042</t>
  </si>
  <si>
    <t>2320š2043</t>
  </si>
  <si>
    <t>23202043</t>
  </si>
  <si>
    <t>2320š2044</t>
  </si>
  <si>
    <t>23202044</t>
  </si>
  <si>
    <t>2320š2045</t>
  </si>
  <si>
    <t>23202045</t>
  </si>
  <si>
    <t>2320š2046</t>
  </si>
  <si>
    <t>23202046</t>
  </si>
  <si>
    <t>2320š2047</t>
  </si>
  <si>
    <t>23202047</t>
  </si>
  <si>
    <t>2320š2048</t>
  </si>
  <si>
    <t>23202048</t>
  </si>
  <si>
    <t>2320š2049</t>
  </si>
  <si>
    <t>23202049</t>
  </si>
  <si>
    <t>2320š2050</t>
  </si>
  <si>
    <t>23202050</t>
  </si>
  <si>
    <t>Kertésová Karin</t>
  </si>
  <si>
    <t>2320š2051</t>
  </si>
  <si>
    <t>23202051</t>
  </si>
  <si>
    <t>Vojtková Linda</t>
  </si>
  <si>
    <t>2320š2052</t>
  </si>
  <si>
    <t>23202052</t>
  </si>
  <si>
    <t>Vojtko Milan</t>
  </si>
  <si>
    <t>2320š2053</t>
  </si>
  <si>
    <t>23202053</t>
  </si>
  <si>
    <t>2320š2054</t>
  </si>
  <si>
    <t>23202054</t>
  </si>
  <si>
    <t>Karin</t>
  </si>
  <si>
    <t>Kertésová Júlia</t>
  </si>
  <si>
    <t>23FA41104</t>
  </si>
  <si>
    <t>230100034</t>
  </si>
  <si>
    <t>23FA41129</t>
  </si>
  <si>
    <t>3323660</t>
  </si>
  <si>
    <t>prenájom bazéna počas Slovenský pohár plaveckých nádejí, 25.11.2023, Bratislava</t>
  </si>
  <si>
    <t>00893471</t>
  </si>
  <si>
    <t>Stredná odborná škola Hotelových služieb a obchodu</t>
  </si>
  <si>
    <t>Organizácia podujatia
názov podujatia: Slovenský pohár ženy        Miesto konania: Topoľčany Slovensko                                                                                       termín podujatia: 30.09.-01.10.2023         
počet aktívnych účastníkov 40 športovcov a 3 členovia rozhodcovského zboru
počet odpracovaných hodín spolu  22,5</t>
  </si>
  <si>
    <t>2320š1788</t>
  </si>
  <si>
    <t>23201788</t>
  </si>
  <si>
    <t>Činnosť člena rozhodcovského zboru počas podujatia SP ženy 2023 Topoľčany 30.9.-1.10.2023</t>
  </si>
  <si>
    <t>Organizácia podujatia
názov podujatia: Zimné MSR juniori                      Miesto konania: Nováky Slovensko                                                                                       termín podujatia: 29.09.-01.10.2023         
počet aktívnych účastníkov: 79 športovcov a    5 členov rozhodcovského zboru
počet odpracovaných hodín spolu  75</t>
  </si>
  <si>
    <t>Pobytové náklady športových odborníkov/rozhodcov VP počas podujatia /3osoby</t>
  </si>
  <si>
    <t>23FA40671</t>
  </si>
  <si>
    <t>FA1-230014</t>
  </si>
  <si>
    <t>Trénerská činnosť počas Sústredenia plav.reprez. 25.-30.6.2023 Šamorín</t>
  </si>
  <si>
    <t>23FA40692</t>
  </si>
  <si>
    <t>5020236050</t>
  </si>
  <si>
    <t>pobytové náklady počas Sústredenia plaveckej reprezentácie 7.-11.8.2023 Šamorín</t>
  </si>
  <si>
    <t xml:space="preserve">Pracovná cesta
názov podujatia: VT U15 muži                                            Miesto konania: Nováky Slovensko                                      termín podujatia: 08.10.-11.10.2023                             Spôsob prepravy: BUS
Počet všetkých osôb na pracovnej ceste: 21                                                               z toho:
- športovci: 19
- realizačný tím: 2                                           
</t>
  </si>
  <si>
    <t>23FA40839</t>
  </si>
  <si>
    <t>2023308</t>
  </si>
  <si>
    <t>prenájom bazéna, ubytovanie so stravou pre 21 osôb-19 športovcov+2 real.tím počas VT U15 muži 8.-11.10.2023 Nováky</t>
  </si>
  <si>
    <t>23FA40864</t>
  </si>
  <si>
    <t>202301017</t>
  </si>
  <si>
    <t>pobytové nákldy pre 18 osôb-15 športovcov, 2 real.tím a 1 rozhodca počas MT U18 muži 25-29.10.2023 Brno</t>
  </si>
  <si>
    <t>05165211</t>
  </si>
  <si>
    <t>EU WATER POLO ZS</t>
  </si>
  <si>
    <t>23FA40873</t>
  </si>
  <si>
    <t>2023340</t>
  </si>
  <si>
    <t>Preprava 17 osôb /15 hráčov + 2 realtím/ počas podujatia mužov U18</t>
  </si>
  <si>
    <t>23FA40903</t>
  </si>
  <si>
    <t>2023333</t>
  </si>
  <si>
    <t>prenájom bazéna, ubytovanie so stravou pre 17 osôb-15 športovcov+2 real.tím počas VT+MT U18 muži 25-29.10.2023, Nováky, Brno</t>
  </si>
  <si>
    <t>23FA40924</t>
  </si>
  <si>
    <t>8891014653/11</t>
  </si>
  <si>
    <t>cestovné poistenie pre 17 osôb-15 športovcov+2 real.tím počas podujatia  26-29.10.2023 v ČR</t>
  </si>
  <si>
    <t xml:space="preserve">cestovné poistenie pre Elite reprezentantku Potockú Tamaru počas podujatia 19-22.10.2023 v Maďarsku </t>
  </si>
  <si>
    <t>cestovné poistenie pre Elite reprezentantku Nikoletu Trníkovú a 1 športovca počas podujatia 6-8.10.2023v DE,</t>
  </si>
  <si>
    <t xml:space="preserve">cestovné poistenie pre Elite reprezentantku Lillien Slušnú počas podujatia   19-22.10.2023 v Maďarsku </t>
  </si>
  <si>
    <t xml:space="preserve">cestovné poistenie pre Elite reprezentanta Ivan Teresa počas počas podujatia  12-16.10.2023 v Grécku, </t>
  </si>
  <si>
    <t xml:space="preserve">cestovné poistenie pre Elite reprezentantku Andreu Podmaníkovú počas podujatia  12-16.10.2023 v Grécku, </t>
  </si>
  <si>
    <t xml:space="preserve">cestovné poistenie pre Elite reprezentanta Samuela Košťála počas podujatia   19-22.10.2023 v Maďarsku </t>
  </si>
  <si>
    <t xml:space="preserve">cestovné poistenie pre 5 osôb 3 športovcov a 2 realizačný tím počas podujatia 19-22.10.2023 v Maďarsku </t>
  </si>
  <si>
    <t xml:space="preserve">cestovné poistenie pre Top športovca počas podujatia  12-16.10.2023 v Grécku, </t>
  </si>
  <si>
    <t xml:space="preserve">cestovné poistenie pre Top športovca počas podujatíia  19-22.10.2023 v Maďarsku </t>
  </si>
  <si>
    <t>2320š1833</t>
  </si>
  <si>
    <t>70008/0063</t>
  </si>
  <si>
    <t>36673269</t>
  </si>
  <si>
    <t>AQUILA L s.r.o.</t>
  </si>
  <si>
    <t>2320š1834</t>
  </si>
  <si>
    <t>166/11,197/7, 199/6</t>
  </si>
  <si>
    <t>2320š1835</t>
  </si>
  <si>
    <t>AW2023/00814</t>
  </si>
  <si>
    <t>2320š1836</t>
  </si>
  <si>
    <t>23201836</t>
  </si>
  <si>
    <t xml:space="preserve">Na základe Zmluvy č.104/TOP TÍM/Dikácz/2023-  náklady súvisiacich s účelom rozvoja športovcov zaradených do zoznamu športovcov Top tímu a podpory národného športového projektu: cestovné náklady športovca počas M-SR Open a Juniorov v Šamoríne v termíne 09.-11.06.2023  </t>
  </si>
  <si>
    <t>2320š1837</t>
  </si>
  <si>
    <t>23201837</t>
  </si>
  <si>
    <t>Na základe Zmluvy č.104/TOP TÍM/Dikácz/2023-  náklady súvisiacich s účelom rozvoja športovcov zaradených do zoznamu športovcov Top tímu a podpory národného športového projektu: cestovné náklady športovca počas sústredenia reprezentácie plávania a ME U23 Dublin (IRL) v termíne 01.-14.08.2023;</t>
  </si>
  <si>
    <t>2320š1838</t>
  </si>
  <si>
    <t>3755</t>
  </si>
  <si>
    <t>35051566</t>
  </si>
  <si>
    <t>Ing.Martin Šupica - OPTIKA PRIMA</t>
  </si>
  <si>
    <t>23FA40746</t>
  </si>
  <si>
    <t>20230069</t>
  </si>
  <si>
    <t>refundácia nákladov športovca A.Hrnčárová počas tréningovej prípravy na MEJ 19.6-24.6.2023 v zmysle uznesenia Rady č. SPF/2023/R/U141/P  - náklady na prenájom plaveckých dráh / 458,70 eur/ čiastočne - konečný dodávateľ: Správa športových zariadení mesta Žilina s.r.o.;</t>
  </si>
  <si>
    <t>refundácia nákladov športovca A.Hrnčárová počas tréningovej prípravy na MEJ 19.6-24.6.2023 v zmysle uznesenia Rady č. SPF/2023/R/U141/P  - náklady na fyzioterapeuta a regeneráciu /120,- eur/ čiastočne - konečný dodávateľ: Mgr. Radoslava Šefferová Žilina;</t>
  </si>
  <si>
    <t>refundácia nákladov športovca A.Hrnčárová počas tréningovej prípravy na MEJ 19.6-24.6.2023 v zmysle uznesenia Rady č. SPF/2023/R/U141/P  - náklady na kondičnú prípravu /185,-eur/ čiastočne - konečný dodávateľ: Hockey Skills Centre s.r.o. Žilina;</t>
  </si>
  <si>
    <t>23FA40747</t>
  </si>
  <si>
    <t>20230068</t>
  </si>
  <si>
    <t>refundácia nákladov športovca A.Hrnčárová počas tréningovej prípravy na MEJ 12.6-17.6.2023 v zmysle uznesenia Rady č. SPF/2023/R/U137/P - náklady na klasickú masáž /135,-eur/ čiastočne - konečný dodávateľ: Richard Šomodský-KING MASSAGE;</t>
  </si>
  <si>
    <t>refundácia nákladov športovca A.Hrnčárová počas tréningovej prípravy na MEJ 12.6-17.6.2023 v zmysle uznesenia Rady č. SPF/2023/R/U137/P - náklady na prenájom plaveckých dráh / 458,70 eur/ čiastočne - konečný dodávateľ: Správa športových zariadení mesta Žilina s.r.o.;</t>
  </si>
  <si>
    <t>refundácia nákladov športovca A.Hrnčárová počas tréningovej prípravy na MEJ 12.6-17.6.2023 v zmysle uznesenia Rady č. SPF/2023/R/U137/P - náklady na fyzioterapeuta a regeneráciu /120,- eur/ čiastočne - konečný dodávateľ: Mgr. Radoslava Šefferová Žilina;</t>
  </si>
  <si>
    <t>refundácia nákladov športovca A.Hrnčárová počas tréningovej prípravy na MEJ 12.6-17.6.2023 v zmysle uznesenia Rady č. SPF/2023/R/U137/P - náklady na kondičnú prípravu /185,-eur/ čiastočne - konečný dodávateľ: Hockey Skills Centre s.r.o. Žilina;</t>
  </si>
  <si>
    <t>23FA40703</t>
  </si>
  <si>
    <t>202305957</t>
  </si>
  <si>
    <t>náklady súvisiace s účelom rozvoja talentovaných športovcov zaradených do ÚTM SPF a Top Talent Teamu: náklady športovca na výživové doplnky a vitamíny</t>
  </si>
  <si>
    <t>34123415</t>
  </si>
  <si>
    <t xml:space="preserve">Bio G, spol. s r.o. </t>
  </si>
  <si>
    <t>23FA40724</t>
  </si>
  <si>
    <t>Refundácia nákladov súvisiach s účelom rozvoja talentovaných športovcov zaradených do ÚTM SPF a Top Talent Teamu: náklady športovca  na suchú kondičnú prípravu v mes. 03-06/2023 /1674,-eur/ čiastočne- konečný dodávateľ: Mgr. Róbert Bereš- SPORT KONDITION</t>
  </si>
  <si>
    <t>2320š1428</t>
  </si>
  <si>
    <t>7723271910</t>
  </si>
  <si>
    <t>50741268</t>
  </si>
  <si>
    <t>BENU SK 77, s. r. o.</t>
  </si>
  <si>
    <t>2320š1429</t>
  </si>
  <si>
    <t>10002151428</t>
  </si>
  <si>
    <t>46440224</t>
  </si>
  <si>
    <t>GymBeam s.r.o.</t>
  </si>
  <si>
    <t>2320š1453</t>
  </si>
  <si>
    <t>EU Antioxi1206</t>
  </si>
  <si>
    <t>Antioxi Germany</t>
  </si>
  <si>
    <t>2320š1421</t>
  </si>
  <si>
    <t>2456/0007</t>
  </si>
  <si>
    <t>ARÉNA</t>
  </si>
  <si>
    <t>2320š1422</t>
  </si>
  <si>
    <t>20235035</t>
  </si>
  <si>
    <t>VIF Sunglasses s.r.o.</t>
  </si>
  <si>
    <t xml:space="preserve">Organizácia podujatia
názov podujatia  Európsky pohár v DP                   Miesto konania: Šamorín Slovensko                                               termín podujatia: 15.-19.08.2023                           
počet aktívnych účastníkov: 59 športovcov a    21 členov rozhodcovského zboru                                            počet odpracovaných hodín spolu: 168 </t>
  </si>
  <si>
    <t>23FA40715</t>
  </si>
  <si>
    <t>202317</t>
  </si>
  <si>
    <t>výroba videozáznamu a LiveStrem vysielania z vysielania podujatia Európsky pohár v DP august 2023 , Šamorín,19.8.2023</t>
  </si>
  <si>
    <t>07579586</t>
  </si>
  <si>
    <t>SW SPORT s.r.o.</t>
  </si>
  <si>
    <t>poplatok za zahraničnú platbu k faktúre 23FA40715</t>
  </si>
  <si>
    <t>23FA40716</t>
  </si>
  <si>
    <t>20230817</t>
  </si>
  <si>
    <t>Zabezpečenie zdravotníckej pomoci počas podujatia Európsky pohár v DP august 2023 , Šamorín,15-19.8.2023</t>
  </si>
  <si>
    <t>52389413</t>
  </si>
  <si>
    <t>ZÁCHRANNÁ SLUŽBA - Event Medical Solutions, s. r. o.</t>
  </si>
  <si>
    <t>23FA40717</t>
  </si>
  <si>
    <t>230100022</t>
  </si>
  <si>
    <t>technicko-organizačné zabezpečenie podujatia Európsky pohár v DP august 2023 , Šamorín,15-19.8.2023</t>
  </si>
  <si>
    <t>23FA40719</t>
  </si>
  <si>
    <t>FA20230036</t>
  </si>
  <si>
    <t>príprava grafických návrhov k prezentácii, plagátu, banerov, technický plán rozloženia časomiery a rozmiestnenia boji, rozmiestnenie trate k  podujatiu Európsky pohár v DP august 2023 , Šamorín,19.8.2023</t>
  </si>
  <si>
    <t>23FA40723</t>
  </si>
  <si>
    <t>2301078</t>
  </si>
  <si>
    <t>zapožičanie 2 ks kajakov na podujatie Európsky pohár v DP august 2023 , Šamorín 19.8.2023</t>
  </si>
  <si>
    <t>47898950</t>
  </si>
  <si>
    <t>Vodácke centrum, s.r.o.</t>
  </si>
  <si>
    <t>2320š1465</t>
  </si>
  <si>
    <t>04448</t>
  </si>
  <si>
    <t>nákup lepiace pásky, baterky na podujatie Európsky pohár v DP august 2023 , Šamorín 19.8.2023</t>
  </si>
  <si>
    <t>46919872</t>
  </si>
  <si>
    <t>TEDI Betriebs s.r.o.</t>
  </si>
  <si>
    <t>23FA40859</t>
  </si>
  <si>
    <t>5020236380</t>
  </si>
  <si>
    <t>23FA40861</t>
  </si>
  <si>
    <t>FA20230037</t>
  </si>
  <si>
    <t>polokošele s potlačou 55 ks, tričká s potlačou 21 ks, šiltovky 60 ks na Európsky pohár v DP august 2023 , Šamorín</t>
  </si>
  <si>
    <t>23FA40860</t>
  </si>
  <si>
    <t>FA20230039</t>
  </si>
  <si>
    <t xml:space="preserve">prenájom elektrocentrály, vysielačiek, paddleboardu, plus spotreba materiálu-lano, pásky, spony, šróby </t>
  </si>
  <si>
    <t>23 osôb</t>
  </si>
  <si>
    <t>23FA40796</t>
  </si>
  <si>
    <t>činnosť športového odborníka- trénerské služby za 09/2023</t>
  </si>
  <si>
    <t>47376937</t>
  </si>
  <si>
    <t>Kráľovič Roman</t>
  </si>
  <si>
    <t>23FA40813</t>
  </si>
  <si>
    <t>22020031</t>
  </si>
  <si>
    <t>trénerská činnosť SP za 2023/08</t>
  </si>
  <si>
    <t>23FA40814</t>
  </si>
  <si>
    <t>22020032</t>
  </si>
  <si>
    <t>trénerská činnosť SP za 2023/09</t>
  </si>
  <si>
    <t>23FA40795</t>
  </si>
  <si>
    <t>20230019</t>
  </si>
  <si>
    <t>činnosť športového odborníka na základe Zmluvy o výkone činnosti športového odborníka č.04/2023-trénerská činnosť za 09/2023</t>
  </si>
  <si>
    <t>23FA40803</t>
  </si>
  <si>
    <t>20230020</t>
  </si>
  <si>
    <t>činnosť športového odborníka na základe Zmluvy o poskytnutí služieb manažmentu reprezentácie VP muži za 09/2023</t>
  </si>
  <si>
    <t>23FA40823</t>
  </si>
  <si>
    <t xml:space="preserve">činnosť športového odborníka -trénerské služby na základe Zmluvy 08/2023 v mesiaci 09/2023 </t>
  </si>
  <si>
    <t>23FA40825</t>
  </si>
  <si>
    <t>činnosť športového odborníka -trénerské služby v zmysle Zmluvy č.07/2023 za mesiac 09/2023</t>
  </si>
  <si>
    <t>23FA40826</t>
  </si>
  <si>
    <t>1/2023</t>
  </si>
  <si>
    <t>činnosť športového odborníka -trénerské služby v zmysle Zmluvy č. 06/2023 za mesiac 09/2023</t>
  </si>
  <si>
    <t>36997587</t>
  </si>
  <si>
    <t>Karol Bačo</t>
  </si>
  <si>
    <t>23FA40833</t>
  </si>
  <si>
    <t>činnosť športového odborníka -trénerské služby v zmysle Zmluvy č. 10/2023 za mesiac 09/2023</t>
  </si>
  <si>
    <t>55776361</t>
  </si>
  <si>
    <t>Ing. Marek Gális</t>
  </si>
  <si>
    <t>23FA40844</t>
  </si>
  <si>
    <t>činnosť športového odborníka -trénerské služby v zmysle Zmluvy č. 09/2023 za mesiac 09/2023</t>
  </si>
  <si>
    <t>17181534</t>
  </si>
  <si>
    <t>Roman Polačik</t>
  </si>
  <si>
    <t>23FA40845</t>
  </si>
  <si>
    <t>2023015</t>
  </si>
  <si>
    <t>vedenie reprezentácie DP spojené s administratívou v zmysle Zmluvy č. 002/2023 za 2023/06</t>
  </si>
  <si>
    <t>23FA40846</t>
  </si>
  <si>
    <t>2023017</t>
  </si>
  <si>
    <t>vedenie reprezentácie DP spojené s administratívou v zmysle Zmluvy č. 002/2023 za 2023/07</t>
  </si>
  <si>
    <t>23FA40847</t>
  </si>
  <si>
    <t>2023021</t>
  </si>
  <si>
    <t>vedenie reprezentácie DP spojené s administratívou v zmysle Zmluvy č. 002/2023 za 2023/08</t>
  </si>
  <si>
    <t>23FA40848</t>
  </si>
  <si>
    <t>2023022</t>
  </si>
  <si>
    <t>vedenie reprezentácie DP spojené s administratívou v zmysle Zmluvy č. 002/2023 za 2023/09</t>
  </si>
  <si>
    <t>23FA40798</t>
  </si>
  <si>
    <t>administratívne služby asistenta vodného póla ženy za 09/2023</t>
  </si>
  <si>
    <t>23FA40851</t>
  </si>
  <si>
    <t>20234244</t>
  </si>
  <si>
    <t>Kancelársky papier A4 50 bal.</t>
  </si>
  <si>
    <t>23FA40775</t>
  </si>
  <si>
    <t>598679/512268612/2023</t>
  </si>
  <si>
    <t>Nákup pohonných hmôt do služobného vozidla BL062GD, BT707DT, BT147AB,  za obdobie 16.-30.9.2023, servisný poplatok, prevádzkový poplatok</t>
  </si>
  <si>
    <t>23FA40824</t>
  </si>
  <si>
    <t>600396/512268639/2023</t>
  </si>
  <si>
    <t>Nákup pohonných hmôt do služobného vozidla BL062GD, BT707DT, BT147AB,  za obdobie 1.-15.10.2023, servisný poplatok, prevádzkový poplatok</t>
  </si>
  <si>
    <t>23FA40786</t>
  </si>
  <si>
    <t>FV-76181/2023</t>
  </si>
  <si>
    <t>monitoring služobných vozidiel za 9/2023 (BT707DT, BL062GD, BL976KD, BL557MU,BT147AB)</t>
  </si>
  <si>
    <t>2320š1501</t>
  </si>
  <si>
    <t>2313811079</t>
  </si>
  <si>
    <t>Nákup 365 -dňovej diaľničnej známky na služobné vozidlo BT707DT</t>
  </si>
  <si>
    <t>35919001</t>
  </si>
  <si>
    <t>Národná diaľničná spoločnosť a.s.</t>
  </si>
  <si>
    <t>23FA40842</t>
  </si>
  <si>
    <t>VIGSK-2023-87726</t>
  </si>
  <si>
    <t>dialničná známka HU 10 dňová na služobné vozidlo BT147AB na podujatie v Budapešti 19.-22.10.2023</t>
  </si>
  <si>
    <t>AutoVignet Kft.</t>
  </si>
  <si>
    <t>23FA40843</t>
  </si>
  <si>
    <t>VIGSK-2023-87701</t>
  </si>
  <si>
    <t>dialničná známka HU 10 dňová na služobné vozidlo BT976KD na podujatie v Budapešti 19.-22.10.2023</t>
  </si>
  <si>
    <t>23FA40788</t>
  </si>
  <si>
    <t>1020230015</t>
  </si>
  <si>
    <t xml:space="preserve">Tvorba web.stránky za 2023/09 na základe rámcovej licenčnej zmluvy  </t>
  </si>
  <si>
    <t>23FA40852</t>
  </si>
  <si>
    <t>2023100783</t>
  </si>
  <si>
    <t>Microsoft 365 Business Standard/icencie za 09/2023</t>
  </si>
  <si>
    <t>23FA40780</t>
  </si>
  <si>
    <t>10230196</t>
  </si>
  <si>
    <t>Nájomné/kancelárie,sklady,garáž a parkovacie státia za 10/2023</t>
  </si>
  <si>
    <t>23FA40782</t>
  </si>
  <si>
    <t>1235217</t>
  </si>
  <si>
    <t>Prenájom kopírovacieho zariadenia za obdobie 9/2023</t>
  </si>
  <si>
    <t>23FA40867</t>
  </si>
  <si>
    <t>5755579177</t>
  </si>
  <si>
    <t>Pevná linka, mobilné čísla /11ks/mobilný internet 11ks za obdobie 24.10.2023-23.11.2023</t>
  </si>
  <si>
    <t>23FA40819</t>
  </si>
  <si>
    <t>FA2309164</t>
  </si>
  <si>
    <t>poskytnuté služby verejného obstarávania za 2023/09</t>
  </si>
  <si>
    <t>23FA40817</t>
  </si>
  <si>
    <t>070230284</t>
  </si>
  <si>
    <t>doručovateľský servis v zmysle mandátnej zmluvy za 2023/09</t>
  </si>
  <si>
    <t>2320š1496</t>
  </si>
  <si>
    <t>236011682</t>
  </si>
  <si>
    <t>poštovné -kuriér medaile na oblastné súťaže SSO a VSO</t>
  </si>
  <si>
    <t>02051664</t>
  </si>
  <si>
    <t>Chytrýbalík s.r.o.</t>
  </si>
  <si>
    <t>2320š1497</t>
  </si>
  <si>
    <t>236011716</t>
  </si>
  <si>
    <t>poštovné -kuriér medaile na oblastné súťaže ZSO</t>
  </si>
  <si>
    <t>2320š1628</t>
  </si>
  <si>
    <t>FV KS23002665</t>
  </si>
  <si>
    <t>poštovné-kuriér-zaslanie medailí na súťaže VSO a SP plaveckých nádejí v Spišskej Novej Vsi</t>
  </si>
  <si>
    <t>36501301</t>
  </si>
  <si>
    <t>Laser - SK, spol.s.r.o.</t>
  </si>
  <si>
    <t>2320š1630</t>
  </si>
  <si>
    <t>FV KS23002799</t>
  </si>
  <si>
    <t>poštovné-kuriér-zaslanie medailí na súťaže SSO v Rimavskej Sobote</t>
  </si>
  <si>
    <t>23FA40777</t>
  </si>
  <si>
    <t>2023090257</t>
  </si>
  <si>
    <t xml:space="preserve"> IT služby za mesiac 9/2023 v zmysle zmluvy o poskytovaní služieb z 28.02.2022 +monitorovací systém nad rámec zmluvy</t>
  </si>
  <si>
    <t>23FA40787</t>
  </si>
  <si>
    <t>20230086</t>
  </si>
  <si>
    <t>výkon zodpov.osoby 09/2023 v zmysle Zmluvy o poskytovaní služby v oblasti ochrany osobných údajov zo dňa 16.7.2023</t>
  </si>
  <si>
    <t>23STR021</t>
  </si>
  <si>
    <t>Finančný príspevok na stravné na 10/2023 doplatok</t>
  </si>
  <si>
    <t>2320š1502</t>
  </si>
  <si>
    <t>6815858945</t>
  </si>
  <si>
    <t>poistenie majetku počas prepravy -štartové bloky  10.10.2023 do 9.10.2024</t>
  </si>
  <si>
    <t>2320š1503</t>
  </si>
  <si>
    <t>6815859067</t>
  </si>
  <si>
    <t>poistenie majetku v sklade -štartové bloky  10.10.2023 do 9.10.2024</t>
  </si>
  <si>
    <t>2320š1622</t>
  </si>
  <si>
    <t>2405334057</t>
  </si>
  <si>
    <t>poistenie majetku -havarijné p. služobného vozidla BL062GD od 26.10.23 do 25.10.24</t>
  </si>
  <si>
    <t>35709332</t>
  </si>
  <si>
    <t>Generali poisťovňa, pobočka poisťovnez iného členského štátu</t>
  </si>
  <si>
    <t>finančný príspevok na stravné na 11/2023</t>
  </si>
  <si>
    <t>Poplatok za vedenie účtu za október 2023</t>
  </si>
  <si>
    <t>2320š1845</t>
  </si>
  <si>
    <t>100371</t>
  </si>
  <si>
    <t>Materiálne zabezpečenie reprezentácie -Prenosný ľadový kúpel 1 ks</t>
  </si>
  <si>
    <t>Luni Therapy</t>
  </si>
  <si>
    <t>23FA40835</t>
  </si>
  <si>
    <t>označovače vodnopólového ihriska 40 ks -červené kužele</t>
  </si>
  <si>
    <t>50532898</t>
  </si>
  <si>
    <t>Fun Water Events, s. r. o.</t>
  </si>
  <si>
    <t>23FA40862</t>
  </si>
  <si>
    <t>20230304</t>
  </si>
  <si>
    <t xml:space="preserve">trof. poháre 6 ks, štítky 108 ks, gravírovanie na súťaže v VP </t>
  </si>
  <si>
    <t>2320š1624</t>
  </si>
  <si>
    <t>6614</t>
  </si>
  <si>
    <t>materiálne zabezpečenie súťaží-tuškové baterky do mikrofónu</t>
  </si>
  <si>
    <t>2320š1625</t>
  </si>
  <si>
    <t>15307</t>
  </si>
  <si>
    <t>výmena bateriek do stopiek 2 ks na plavecké súťaze</t>
  </si>
  <si>
    <t>14316919</t>
  </si>
  <si>
    <t>Juraj Štofa - Hodinárstvo</t>
  </si>
  <si>
    <t>23š063</t>
  </si>
  <si>
    <t>1007046023</t>
  </si>
  <si>
    <t>23FA40762</t>
  </si>
  <si>
    <t>10002210126</t>
  </si>
  <si>
    <t xml:space="preserve">Pracovná cesta
názov podujatia: Svetový pohár v plávaní                 Miesto konania:  Budapešť Maďarsko                                             termín podujatia: 19.10.-22.10.2023          
Spôsob prepravy: 
Počet všetkých osôb na pracovnej ceste: 2                                                             z toho:
- športovci: 2
- realizačný tím: 0   </t>
  </si>
  <si>
    <t>23FA40801</t>
  </si>
  <si>
    <t>2023/2110/0100/0919</t>
  </si>
  <si>
    <t>pobytové náklady počas Svetový pohár v plávaní 19-22.10.2023 Budapešť/HU-Elite repre. Potocká Tamara</t>
  </si>
  <si>
    <t>Jet Travel Ltd.</t>
  </si>
  <si>
    <t>pobytové náklady počas Svetový pohár v plávaní 19-22.10.2023 Budapešť/HU-Elite repre. Slušná Lilien</t>
  </si>
  <si>
    <t>pobytové náklady počas Svetový pohár v plávaní 19-22.10.2023 Budapešť/HU-Elite repre. Podmaníková Andrea</t>
  </si>
  <si>
    <t>pobytové náklady počas Svetový pohár v plávaní 19-22.10.2023 Budapešť/HU-Elite repre. Košťál Samuel</t>
  </si>
  <si>
    <t>pobytové náklady počas Svetový pohár v plávaní 19-22.10.2023 Budapešť/HU</t>
  </si>
  <si>
    <t>23FA40802</t>
  </si>
  <si>
    <t>2023/2110/0100/0951</t>
  </si>
  <si>
    <t>pobytové náklady pre 2 opsoby-športovci počas Svetový pohár v plávaní 19-22.10.2023 Budapešť</t>
  </si>
  <si>
    <t>23FA40858</t>
  </si>
  <si>
    <t>252023</t>
  </si>
  <si>
    <t>Činnosť športového odborníka -tréner počas Svetového pohára v plávaní 19-22.10.2023 Budapešť/HU</t>
  </si>
  <si>
    <t>Púzser Karol</t>
  </si>
  <si>
    <t>záloha na SP v PL 19.-22.10.2023 Budapešť/HUN</t>
  </si>
  <si>
    <t>2320š1626</t>
  </si>
  <si>
    <t>10131147966</t>
  </si>
  <si>
    <t>vyúčtovanie zálohy z 18.10.2023 (500 € Trešl)- parkovné služobných vozidiel BT147AB a BL976KD počas Svetový pohár v plávaní 19-22.10.2023 Budapešť/HU /39,44 eur/</t>
  </si>
  <si>
    <t>Danubius Hotels Zrt.</t>
  </si>
  <si>
    <t>vrátenie zostatku záálohy z 18.10.2023 (500 € Trešl)- parkovné služobných vozidiel BT147AB a BL976KD počas Svetový pohár v plávaní 19-22.10.2023 Budapešť/HU /39,44 eur/</t>
  </si>
  <si>
    <t>23FA40784</t>
  </si>
  <si>
    <t xml:space="preserve">refundácia nákladov na 1-športovca (Nikoleta Trníková)- prenájom dráh v bazéne počas športovej prípravy 31.7.-25.8.2023 VT Žilina - konečný dodávateľ:: Správa športových zariadení mesta Žilina; </t>
  </si>
  <si>
    <t>refundácia nákladov na 1-športovca (Nikoleta Trníková)- cestovné náhrady počas športovej prípravy 31.7.-25.8.2023 VT Žilina - konečný dodávateľ: PBPO;</t>
  </si>
  <si>
    <t>refundácia nákladov na 1-športovca (Nikoleta Trníková)- pobytové náklady počas športovej prípravy 26.8.-3.9.2023 VT Znojmo 2 osoby - konečný dodávateľ TJ Plaváni Znojmo, z.s.;</t>
  </si>
  <si>
    <t>refundácia nákladov na 1-športovca (Nikoleta Trníková)- cestovné náklady počas športovej prípravy 26.8.-3.9.2023 VT Znojmo - konečný dodávateľ: PBPO;</t>
  </si>
  <si>
    <t>23FA40810</t>
  </si>
  <si>
    <t>FA1-230016</t>
  </si>
  <si>
    <t>Trénerská činnosť -2023 Elite repre- Slušná Lilien</t>
  </si>
  <si>
    <t>2320š1504</t>
  </si>
  <si>
    <t>23201504</t>
  </si>
  <si>
    <t>preplatenie letenky (čiastočne) 1 športovec 2.7. a 20.8.2023 v rámci športovej prípravy-uznesenie SPF/2023/R/U136/P-konečný dodávateľ: UNITED Austrian</t>
  </si>
  <si>
    <t xml:space="preserve">Pracovná cesta
názov podujatia: VT muži seniori                      Miesto konania:  Nováky  Slovensko                                               termín podujatia:  12.10.-15.10.2023           
Spôsob prepravy: bus
Počet všetkých osôb na pracovnej ceste  16                                                            z toho:
- športovci: 
- realizačný tím:    </t>
  </si>
  <si>
    <t>2320š1627</t>
  </si>
  <si>
    <t>7875</t>
  </si>
  <si>
    <t>vitamínové doplnky počas VT muži seniori 12-15.10.2023 Nováky</t>
  </si>
  <si>
    <t>2320š1707</t>
  </si>
  <si>
    <t>23201707</t>
  </si>
  <si>
    <t>cestovné náhrady-preprava 4 športovci na VT muži seniori 12-15.10.2023 Nováky</t>
  </si>
  <si>
    <t>2320š1839</t>
  </si>
  <si>
    <t>9461</t>
  </si>
  <si>
    <t>spotreba PHM do prenajatého vozidla KE102OR počas podujatia VT muži seniori 12-15.10.2023 Nováky</t>
  </si>
  <si>
    <t>34140425</t>
  </si>
  <si>
    <t>T a M trans spedition, s.r.o.</t>
  </si>
  <si>
    <t>23FA40927</t>
  </si>
  <si>
    <t xml:space="preserve">Prenájom vozidla počas podujatia VT muži seniori 12-15.10.2023 Nováky na prepravu družstva VP-16 osôb </t>
  </si>
  <si>
    <t xml:space="preserve">Pracovná cesta
názov podujatia: ME muži a ženy                                      Miesto konania: Netanya Izrael                                            termín podujatia: 01.01..-16.01.2024                               Spôsob prepravy: letecky
Počet všetkých osôb na pracovnej ceste:  34                                                  z toho:
- športovci: 28:
- realizačný tím: 6                                       </t>
  </si>
  <si>
    <t>23FA40781</t>
  </si>
  <si>
    <t>INVC000614868</t>
  </si>
  <si>
    <t>prvá časť pobytových nákladov pre 34 osôb-28 športovcov+6 real.tím 1-16.1.2024</t>
  </si>
  <si>
    <t>511007692</t>
  </si>
  <si>
    <t>AMSALEM TOURS and TRAVEL LTD</t>
  </si>
  <si>
    <t>23dš07</t>
  </si>
  <si>
    <t>2307</t>
  </si>
  <si>
    <t>Oprava základu dane (dobropis) k dokladu por. číslo 23FA40781</t>
  </si>
  <si>
    <t>bankový poplatok k platbe fa 23FA40781</t>
  </si>
  <si>
    <t>Dodatočné výlohy iných bánk k faktúre č. 23FA40781</t>
  </si>
  <si>
    <t>23FA40838</t>
  </si>
  <si>
    <t>23VF00070</t>
  </si>
  <si>
    <t>ubytovanie družstva reprezentácie VP -16 športovcov +2 real.tím počas VT ženy 14.-15.10.2023  Topoľčany</t>
  </si>
  <si>
    <t>23FA40840</t>
  </si>
  <si>
    <t>stravovanie družstva reprezentácie VP -16 športovcov +2 real.tím počas VT ženy 14.-15.10.2023  Topoľčany</t>
  </si>
  <si>
    <t>50661876</t>
  </si>
  <si>
    <t>Kilo  6 s.r.o.</t>
  </si>
  <si>
    <t>23FA40872</t>
  </si>
  <si>
    <t>230100095</t>
  </si>
  <si>
    <t>Prenájom bazéna počas podujatia 14.-15.10.2023</t>
  </si>
  <si>
    <t>23FA40765</t>
  </si>
  <si>
    <t>5020236537</t>
  </si>
  <si>
    <t>Pobytové náklady počas podujatia 3 osoby/ 2 športovci +1 real.tím/</t>
  </si>
  <si>
    <t>Pobytové náklady počas podujatia 1 osoba/ 1 športovec</t>
  </si>
  <si>
    <t>pobytové náklady počas Svetový pohár v plávaní 19-22.10.2023 Budapešť/HU - TOP tím SR/ Folťan</t>
  </si>
  <si>
    <t>2320š1505</t>
  </si>
  <si>
    <t>237001761094</t>
  </si>
  <si>
    <t>Zalando</t>
  </si>
  <si>
    <t>2320š1506</t>
  </si>
  <si>
    <t>23SK00112517</t>
  </si>
  <si>
    <t>51750155</t>
  </si>
  <si>
    <t>FC ecom, s.r.o.</t>
  </si>
  <si>
    <t>2320š1507</t>
  </si>
  <si>
    <t>10001932285</t>
  </si>
  <si>
    <t>2320š1508</t>
  </si>
  <si>
    <t>FVATZ/8842/06/2023/SK</t>
  </si>
  <si>
    <t>2320š1509</t>
  </si>
  <si>
    <t>373593-190997</t>
  </si>
  <si>
    <t>Nataquashop Mlcn Sports</t>
  </si>
  <si>
    <t>2320š1569</t>
  </si>
  <si>
    <t>TBD163VA0003745</t>
  </si>
  <si>
    <t xml:space="preserve">arena Viale Sarca </t>
  </si>
  <si>
    <t xml:space="preserve">pobytové náklady počas Svetový pohár v plávaní 19-22.10.2023 Budapešť/HU - TOP tím SR/ Nagy </t>
  </si>
  <si>
    <t>2320š1570</t>
  </si>
  <si>
    <t>FSE-1446/23/DSJ/07</t>
  </si>
  <si>
    <t>SFD Spólka Akcyjna</t>
  </si>
  <si>
    <t>2320š1571</t>
  </si>
  <si>
    <t>4230332</t>
  </si>
  <si>
    <t>36361909</t>
  </si>
  <si>
    <t>WIN, s.r.o.</t>
  </si>
  <si>
    <t>2320š1572</t>
  </si>
  <si>
    <t>BEU23082771,23093813</t>
  </si>
  <si>
    <t>2320š1573</t>
  </si>
  <si>
    <t>202305343</t>
  </si>
  <si>
    <t>2320š1574</t>
  </si>
  <si>
    <t>2023-102-157-181</t>
  </si>
  <si>
    <t>2320š1575</t>
  </si>
  <si>
    <t>2023071,2023063</t>
  </si>
  <si>
    <t>2320š1576</t>
  </si>
  <si>
    <t>300</t>
  </si>
  <si>
    <t>53706790</t>
  </si>
  <si>
    <t>Retailors Slovakia s. r. o.</t>
  </si>
  <si>
    <t>2320š1577</t>
  </si>
  <si>
    <t>42366984</t>
  </si>
  <si>
    <t>Lepšie zdravie</t>
  </si>
  <si>
    <t>2320š1510</t>
  </si>
  <si>
    <t>000121</t>
  </si>
  <si>
    <t>2320š1511</t>
  </si>
  <si>
    <t>202318686</t>
  </si>
  <si>
    <t>2320š1512</t>
  </si>
  <si>
    <t>42613/0058</t>
  </si>
  <si>
    <t>48251437</t>
  </si>
  <si>
    <t>BENU SK 151, s.r.o.</t>
  </si>
  <si>
    <t>2320š1513</t>
  </si>
  <si>
    <t>86789/0051</t>
  </si>
  <si>
    <t>44108184</t>
  </si>
  <si>
    <t>GREEN-DROP s.r.o.</t>
  </si>
  <si>
    <t>2320š1514</t>
  </si>
  <si>
    <t>973</t>
  </si>
  <si>
    <t>35821272</t>
  </si>
  <si>
    <t>Peek &amp; Cloppenburg s.r.o.</t>
  </si>
  <si>
    <t>2320š1515</t>
  </si>
  <si>
    <t>V.240</t>
  </si>
  <si>
    <t>00660160433</t>
  </si>
  <si>
    <t>Arena S.p.A.,</t>
  </si>
  <si>
    <t>23FA40767</t>
  </si>
  <si>
    <t>232023</t>
  </si>
  <si>
    <t xml:space="preserve">Činnosť športového odborníka -tréner počas Sústredenia plaveckej reprezentácie, 18.-23.9.2023 Šamorín  </t>
  </si>
  <si>
    <t>23FA40857</t>
  </si>
  <si>
    <t>05</t>
  </si>
  <si>
    <t xml:space="preserve">štartovné 9 x na podujatie Little frogs at Slavia CUP 21.10.2023 Bratislava </t>
  </si>
  <si>
    <t>23FA40865</t>
  </si>
  <si>
    <t>2023299</t>
  </si>
  <si>
    <t>ubytovanie pre 1 osobu- rozhodca počas WP Tour Series 13-15.10.2023 Nováky</t>
  </si>
  <si>
    <t>23FA41045</t>
  </si>
  <si>
    <t xml:space="preserve">Prenájom vozidla počas podujatia VT muži seniori (WP Tour Series) 16-19.11.2023 Nováky-7 osôb-6 športovcov+1 real.tím </t>
  </si>
  <si>
    <t>2320š1565</t>
  </si>
  <si>
    <t>357</t>
  </si>
  <si>
    <t>pobytové náklady pre 3 osoby-rozhodcovia počas ZM Kadetky 6-8.10.2023 Topoľčany</t>
  </si>
  <si>
    <t>47783290</t>
  </si>
  <si>
    <t>DOBYS-GASTRO s.r.o.</t>
  </si>
  <si>
    <t>2320š1760</t>
  </si>
  <si>
    <t>23201760</t>
  </si>
  <si>
    <t>Činnosť člena rozhodcovského zboru počas podujatia ZM Kadetky 6-8.10.2023 Topoľčany</t>
  </si>
  <si>
    <t>2320š1761</t>
  </si>
  <si>
    <t>23201761</t>
  </si>
  <si>
    <t>2320š1762</t>
  </si>
  <si>
    <t>23201762</t>
  </si>
  <si>
    <t>2320š1763</t>
  </si>
  <si>
    <t>23201763</t>
  </si>
  <si>
    <t>2320š1764</t>
  </si>
  <si>
    <t>23201764</t>
  </si>
  <si>
    <t>2320š1765</t>
  </si>
  <si>
    <t>23201765</t>
  </si>
  <si>
    <t>2320š1775</t>
  </si>
  <si>
    <t>23201775</t>
  </si>
  <si>
    <t>Činnosť člena rozhodcovského zboru počas podujatia LM SR mladší žiaci 21.-22.10.2023, Košice</t>
  </si>
  <si>
    <t>2320š1776</t>
  </si>
  <si>
    <t>23201776</t>
  </si>
  <si>
    <t>2320š1777</t>
  </si>
  <si>
    <t>23201777</t>
  </si>
  <si>
    <t>2320š1778</t>
  </si>
  <si>
    <t>23201778</t>
  </si>
  <si>
    <t>2320š1789</t>
  </si>
  <si>
    <t>23201789</t>
  </si>
  <si>
    <t>Činnosť člena rozhodcovského zboru počas podujatia LM SR mladší žiaci 21.10.2023 , Topoľčany</t>
  </si>
  <si>
    <t>2320š1790</t>
  </si>
  <si>
    <t>23201790</t>
  </si>
  <si>
    <t>2320š1779</t>
  </si>
  <si>
    <t>23201779</t>
  </si>
  <si>
    <t>Činnosť člena rozhodcovského zboru počas podujatia LM SR mladší žiaci 21.10.2023 Piešťany</t>
  </si>
  <si>
    <t>2320š1780</t>
  </si>
  <si>
    <t>23201780</t>
  </si>
  <si>
    <t>2320š2032</t>
  </si>
  <si>
    <t>23202032</t>
  </si>
  <si>
    <t>Činnosť člena rozhodcovského zboru počas podujatia LM ml.žiaci 25.11.2023 Nováky</t>
  </si>
  <si>
    <t>2320š2033</t>
  </si>
  <si>
    <t>23202033</t>
  </si>
  <si>
    <t>2320š2108</t>
  </si>
  <si>
    <t>23202108</t>
  </si>
  <si>
    <t xml:space="preserve">Činnosť člena rozhodcovského zboru počas podujatia LM ml. žiaci 24-25.11.2023 Prešov </t>
  </si>
  <si>
    <t>2320š2109</t>
  </si>
  <si>
    <t>23202109</t>
  </si>
  <si>
    <t>2320š2113</t>
  </si>
  <si>
    <t>23202113</t>
  </si>
  <si>
    <t>Činnosť člena rozhodcovského zboru počas podujatia LM ml. žiaci 25-26.11.2023 Šamorín</t>
  </si>
  <si>
    <t>2320š2114</t>
  </si>
  <si>
    <t>23202114</t>
  </si>
  <si>
    <t>2320š1912</t>
  </si>
  <si>
    <t>23201912</t>
  </si>
  <si>
    <t>Činnosť člena rozhodcovského zboru počas podujatia LM st.žiaci 28.10.2023 Komárno</t>
  </si>
  <si>
    <t>2320š1913</t>
  </si>
  <si>
    <t>23201913</t>
  </si>
  <si>
    <t>2320š2030</t>
  </si>
  <si>
    <t>23202030</t>
  </si>
  <si>
    <t>Činnosť člena rozhodcovského zboru počas podujatia LM st. žiaci 18.11.2023 Komárno</t>
  </si>
  <si>
    <t>2320š2031</t>
  </si>
  <si>
    <t>23202031</t>
  </si>
  <si>
    <t>2320š1920</t>
  </si>
  <si>
    <t>23201920</t>
  </si>
  <si>
    <t>Činnosť člena rozhodcovského zboru počas podujatia LM st. žiaci 27-28.10.2023 Prešov</t>
  </si>
  <si>
    <t>2320š1921</t>
  </si>
  <si>
    <t>23201921</t>
  </si>
  <si>
    <t>2320š1922</t>
  </si>
  <si>
    <t>23201922</t>
  </si>
  <si>
    <t>23FA40993</t>
  </si>
  <si>
    <t>230300</t>
  </si>
  <si>
    <t>Pobytové náklady 1 osoba-rozhodca počas LM st. žiaci 18-19.11.2023 Košice</t>
  </si>
  <si>
    <t>2320š2104</t>
  </si>
  <si>
    <t>23202104</t>
  </si>
  <si>
    <t>Činnosť člena rozhodcovského zboru počas podujatia LM st. žiaci 18-19.11.2023 Košice a NL žiačky 18-19.11.2023 Košice</t>
  </si>
  <si>
    <t>2320š2105</t>
  </si>
  <si>
    <t>23202105</t>
  </si>
  <si>
    <t>2320š2106</t>
  </si>
  <si>
    <t>23202106</t>
  </si>
  <si>
    <t>2320š2107</t>
  </si>
  <si>
    <t>23202107</t>
  </si>
  <si>
    <t>2320š2019</t>
  </si>
  <si>
    <t>23202019</t>
  </si>
  <si>
    <t>Činnosť člena rozhodcovského zboru počas podujatia LM st. žiaci 7-8.10.2023 Košice</t>
  </si>
  <si>
    <t>2320š2020</t>
  </si>
  <si>
    <t>23202020</t>
  </si>
  <si>
    <t>2320š2021</t>
  </si>
  <si>
    <t>23202021</t>
  </si>
  <si>
    <t>2320š1917</t>
  </si>
  <si>
    <t>23201917</t>
  </si>
  <si>
    <t>Činnosť člena rozhodcovského zboru počas podujatia LM st. žiaci 28-29.10.2023 Topoľčany</t>
  </si>
  <si>
    <t>2320š1918</t>
  </si>
  <si>
    <t>23201918</t>
  </si>
  <si>
    <t>2320š1919</t>
  </si>
  <si>
    <t>23201919</t>
  </si>
  <si>
    <t>2320š2028</t>
  </si>
  <si>
    <t>23202028</t>
  </si>
  <si>
    <t>Činnosť člena rozhodcovského zboru počas podujatia LM st. žiaci 18.11.2023 Topoľčany</t>
  </si>
  <si>
    <t>2320š2029</t>
  </si>
  <si>
    <t>23202029</t>
  </si>
  <si>
    <t>23FA41124</t>
  </si>
  <si>
    <t>VF230922</t>
  </si>
  <si>
    <t>pobytové náklady pre 1 osobu-rozhodca počas LM st. žiaci 8-9.12.2023 Prešov</t>
  </si>
  <si>
    <t>2320š2225</t>
  </si>
  <si>
    <t>23202225</t>
  </si>
  <si>
    <t>Činnosť člena rozhodcovského zboru počas podujatia  LM st. žiaci 8-9.12.2023 Prešov</t>
  </si>
  <si>
    <t>2320š2226</t>
  </si>
  <si>
    <t>23202226</t>
  </si>
  <si>
    <t>2320š2227</t>
  </si>
  <si>
    <t>23202227</t>
  </si>
  <si>
    <t>2320š2170</t>
  </si>
  <si>
    <t>23202170</t>
  </si>
  <si>
    <t>Činnosť člena rozhodcovského zboru počas podujatia  LM st. žiaci 9.12.2023 Šamorín</t>
  </si>
  <si>
    <t>2320š2171</t>
  </si>
  <si>
    <t>23202171</t>
  </si>
  <si>
    <t>2320š2172</t>
  </si>
  <si>
    <t>23202172</t>
  </si>
  <si>
    <t>Činnosť člena rozhodcovského zboru počas podujatia  LM st. žiaci 9.12.2023 Nováky</t>
  </si>
  <si>
    <t>2320š2173</t>
  </si>
  <si>
    <t>23202173</t>
  </si>
  <si>
    <t xml:space="preserve">Organizácia podujatia
názov podujatia: Jesenné M-VSO-dlhé trate                    Miesto konania: Humenné Slovensko                                                                                       termín podujatia: 30.09.2023      
počet aktívnych účastníkov: 151 športovcov a  23 členov rozhodcovského zboru
počet odpracovaných hodín spolu: 241,5  </t>
  </si>
  <si>
    <t>2320š1516</t>
  </si>
  <si>
    <t>23201516</t>
  </si>
  <si>
    <t>Činnosť člena rozhodcovského zboru počas Jesenné M-VSO-dlhé trate 30.9.2023 Humenné</t>
  </si>
  <si>
    <t>Daniel Samuel</t>
  </si>
  <si>
    <t>2320š1517</t>
  </si>
  <si>
    <t>23201517</t>
  </si>
  <si>
    <t>2320š1518</t>
  </si>
  <si>
    <t>23201518</t>
  </si>
  <si>
    <t>2320š1519</t>
  </si>
  <si>
    <t>23201519</t>
  </si>
  <si>
    <t>2320š1520</t>
  </si>
  <si>
    <t>23201520</t>
  </si>
  <si>
    <t>Rabajdová Eva</t>
  </si>
  <si>
    <t>2320š1521</t>
  </si>
  <si>
    <t>23201521</t>
  </si>
  <si>
    <t>2320š1522</t>
  </si>
  <si>
    <t>23201522</t>
  </si>
  <si>
    <t>2320š1523</t>
  </si>
  <si>
    <t>23201523</t>
  </si>
  <si>
    <t>Ogurčáková Anna</t>
  </si>
  <si>
    <t>2320š1524</t>
  </si>
  <si>
    <t>23201524</t>
  </si>
  <si>
    <t>2320š1525</t>
  </si>
  <si>
    <t>23201525</t>
  </si>
  <si>
    <t>2320š1526</t>
  </si>
  <si>
    <t>23201526</t>
  </si>
  <si>
    <t>2320š1527</t>
  </si>
  <si>
    <t>23201527</t>
  </si>
  <si>
    <t>2320š1528</t>
  </si>
  <si>
    <t>23201528</t>
  </si>
  <si>
    <t>Giňovská Zuzana</t>
  </si>
  <si>
    <t>2320š1529</t>
  </si>
  <si>
    <t>23201529</t>
  </si>
  <si>
    <t>2320š1530</t>
  </si>
  <si>
    <t>23201530</t>
  </si>
  <si>
    <t>2320š1531</t>
  </si>
  <si>
    <t>23201531</t>
  </si>
  <si>
    <t>Tabaková Zuzana</t>
  </si>
  <si>
    <t>2320š1532</t>
  </si>
  <si>
    <t>23201532</t>
  </si>
  <si>
    <t>Giňovský Ján</t>
  </si>
  <si>
    <t>2320š1533</t>
  </si>
  <si>
    <t>23201533</t>
  </si>
  <si>
    <t>2320š1534</t>
  </si>
  <si>
    <t>23201534</t>
  </si>
  <si>
    <t>2320š1535</t>
  </si>
  <si>
    <t>23201535</t>
  </si>
  <si>
    <t>Levický Dušan</t>
  </si>
  <si>
    <t>2320š1536</t>
  </si>
  <si>
    <t>23201536</t>
  </si>
  <si>
    <t>2320š1537</t>
  </si>
  <si>
    <t>23201537</t>
  </si>
  <si>
    <t>2320š1538</t>
  </si>
  <si>
    <t>23201538</t>
  </si>
  <si>
    <t>Tomahog Marián</t>
  </si>
  <si>
    <t>23FA40800</t>
  </si>
  <si>
    <t>24/2023</t>
  </si>
  <si>
    <t xml:space="preserve">Finančný príspevok za usporiadanie a prípravu podujatia Jesenné M-VSO-dlhé trate 30.9.2023 Humenné na základe zmluvy č.18/2023 </t>
  </si>
  <si>
    <t>37879553</t>
  </si>
  <si>
    <t>PLAVECKÝ KLUB CHEMES HUMENNÉ, o. z.</t>
  </si>
  <si>
    <t>23FA40815</t>
  </si>
  <si>
    <t>prenájom bazéna počas Jesenné M-VSO-dlhé trate 30.9.2023 Humenné</t>
  </si>
  <si>
    <t>0000520560</t>
  </si>
  <si>
    <t>Správa rekreačných a športových zariadení Humenné</t>
  </si>
  <si>
    <t xml:space="preserve">Organizácia podujatia
názov podujatia:Jesenné M-VSO BAJS 2.kolo                    Miesto konania: Humenné Slovensko                                                                                       termín podujatia: 11.11.2023      
počet aktívnych účastníkov: 217 športovcov a  20 členov rozhodcovského zboru
počet odpracovaných hodín spolu: 200  </t>
  </si>
  <si>
    <t>2320š1844</t>
  </si>
  <si>
    <t>Nákup toneru do tlačiarne na súťaže Jesenné M-VSO BAJS-2.kolo 11.11.2023 Humenné</t>
  </si>
  <si>
    <t>36498670</t>
  </si>
  <si>
    <t>MV - COMP, s.r.o.</t>
  </si>
  <si>
    <t>23FA40979</t>
  </si>
  <si>
    <t xml:space="preserve">Finančný príspevok za usporiadanie a prípravu podujatia Jesenné M-VSO BAJS-2.kolo 11.11.2023 Humenné </t>
  </si>
  <si>
    <t>23FA41128</t>
  </si>
  <si>
    <t>prenájom bazéna počas Jesenné M-VSO BAJS-2.kolo 11.11.2023 Humenné</t>
  </si>
  <si>
    <t>2320š1967</t>
  </si>
  <si>
    <t>23201967</t>
  </si>
  <si>
    <t>Činnosť člena rozhodcovského zboru počas Jesenné M-VSO BAJS-2.kolo 11.11.2023 Humenné</t>
  </si>
  <si>
    <t>2320š1968</t>
  </si>
  <si>
    <t>23201968</t>
  </si>
  <si>
    <t>2320š1969</t>
  </si>
  <si>
    <t>23201969</t>
  </si>
  <si>
    <t>2320š1970</t>
  </si>
  <si>
    <t>23201970</t>
  </si>
  <si>
    <t>2320š1971</t>
  </si>
  <si>
    <t>23201971</t>
  </si>
  <si>
    <t>2320š1972</t>
  </si>
  <si>
    <t>23201972</t>
  </si>
  <si>
    <t>2320š1973</t>
  </si>
  <si>
    <t>23201973</t>
  </si>
  <si>
    <t>2320š1974</t>
  </si>
  <si>
    <t>23201974</t>
  </si>
  <si>
    <t>Jacečko David</t>
  </si>
  <si>
    <t>2320š1975</t>
  </si>
  <si>
    <t>23201975</t>
  </si>
  <si>
    <t>2320š1976</t>
  </si>
  <si>
    <t>23201976</t>
  </si>
  <si>
    <t>2320š1977</t>
  </si>
  <si>
    <t>23201977</t>
  </si>
  <si>
    <t>2320š1978</t>
  </si>
  <si>
    <t>23201978</t>
  </si>
  <si>
    <t>2320š1979</t>
  </si>
  <si>
    <t>23201979</t>
  </si>
  <si>
    <t>2320š1980</t>
  </si>
  <si>
    <t>23201980</t>
  </si>
  <si>
    <t>2320š1981</t>
  </si>
  <si>
    <t>23201981</t>
  </si>
  <si>
    <t>2320š1982</t>
  </si>
  <si>
    <t>23201982</t>
  </si>
  <si>
    <t>2320š1983</t>
  </si>
  <si>
    <t>23201983</t>
  </si>
  <si>
    <t>2320š1984</t>
  </si>
  <si>
    <t>23201984</t>
  </si>
  <si>
    <t>2320š1985</t>
  </si>
  <si>
    <t>23201985</t>
  </si>
  <si>
    <t>2320š1986</t>
  </si>
  <si>
    <t>23201986</t>
  </si>
  <si>
    <t>2320š1987</t>
  </si>
  <si>
    <t>23201987</t>
  </si>
  <si>
    <t>23FA40855</t>
  </si>
  <si>
    <t>2023319</t>
  </si>
  <si>
    <t>prenájom bazéna, ubytovanie so stravou pre 38 osôb-36 športovcov+2 real.tím počas VT U13 muži 15-18.10.2023 Nováky</t>
  </si>
  <si>
    <t>23š065</t>
  </si>
  <si>
    <t>2023/2835A</t>
  </si>
  <si>
    <t>záloha na pobytové náklady pre 3 osoby-  počas podujatia Svetový pohár v plávaní 11.10-16.10.2023 Atény</t>
  </si>
  <si>
    <t>záloha na pobytové náklady pre 1 osobu- športovca počas podujatia Svetový pohár v plávaní 11.10-16.10.2023 Atény</t>
  </si>
  <si>
    <t>23FA41117</t>
  </si>
  <si>
    <t>2023/1243</t>
  </si>
  <si>
    <t>23FA40834</t>
  </si>
  <si>
    <t>činnosť športového odborníka -trénerské služby počas VT muži U13,  24.-27.9.2023 Nováky</t>
  </si>
  <si>
    <t>23FA40836</t>
  </si>
  <si>
    <t>02102023</t>
  </si>
  <si>
    <t>činnosť športového odborníka -služby asistenta trénera počas VT muži U13,  24.-27.9.2023 Nováky</t>
  </si>
  <si>
    <t>43356273</t>
  </si>
  <si>
    <t>Pavol Kertész</t>
  </si>
  <si>
    <t>23FA40837</t>
  </si>
  <si>
    <t>2023286</t>
  </si>
  <si>
    <t>prenájom bazéna, ubytovanie so stravou pre 40 osôb-38 športovcov+2 real.tím počas VT muži U13,  24.-27.9.2023 Nováky</t>
  </si>
  <si>
    <t>23FA40830</t>
  </si>
  <si>
    <t xml:space="preserve">Refundácia nákladov súvisiacich s účelom rozvoja talentovaných športovcov zaradených do UTM SPF a Top Talent Teamu: pretekové plavky Trníková,Krištofíková /858,-eur - konečný dodávateľ: Ing.Jozef Valce Košice
</t>
  </si>
  <si>
    <t xml:space="preserve">Refundácia nákladov súvisiacich s účelom rozvoja talentovaných športovcov zaradených do UTM SPF a Top Talent Teamu: prenájom športoviska - plaveckých dráh  počas VT Poprad 7.-8.4.2023 Krištofíková - konečný dodávateľ: Aquapark Poprad s.r.o.;
</t>
  </si>
  <si>
    <t xml:space="preserve">Refundácia nákladov súvisiacich s účelom rozvoja talentovaných športovcov zaradených do UTM SPF a Top Talent Teamu: preteky Poprad 28.-30.4.2023 štartovné - konečný dodávateľ: Klub plávania Aquacity Poprad;
</t>
  </si>
  <si>
    <t>Refundácia nákladov súvisiacich s účelom rozvoja talentovaných športovcov zaradených do UTM SPF a Top Talent Teamu: preteky Poprad 28.-30.4.2023 ubytovanie a strava - konečný dodávateľ: Tatra Hotel Slovakia, a.s.</t>
  </si>
  <si>
    <t xml:space="preserve">Refundácia nákladov súvisiacich s účelom rozvoja talentovaných športovcov zaradených do UTM SPF a Top Talent Teamu: cestovné  jún 30.5.-18.6.2023 Krištofíková - konečný dodávateľ: PaedDr. Karel Procházka, PhD.
</t>
  </si>
  <si>
    <t xml:space="preserve">Refundácia nákladov súvisiacich s účelom rozvoja talentovaných športovcov zaradených do UTM SPF a Top Talent Teamu: cestovné júl 18.-28.7.2023 /250,22 eur/ - konečný dodávateľ: PaedDr. Karel Procházka, PhD.
</t>
  </si>
  <si>
    <t>23FA40831</t>
  </si>
  <si>
    <t>20230043</t>
  </si>
  <si>
    <t>23FA40797</t>
  </si>
  <si>
    <t>5020236888</t>
  </si>
  <si>
    <t xml:space="preserve">prenájom bazéna počas športovej prípravy reprezentačného družstva SP za 09/2023 </t>
  </si>
  <si>
    <t>23FA40776</t>
  </si>
  <si>
    <t>23OF00023</t>
  </si>
  <si>
    <t>23FA40832</t>
  </si>
  <si>
    <t>230100023</t>
  </si>
  <si>
    <t>23š064</t>
  </si>
  <si>
    <t>902023526</t>
  </si>
  <si>
    <t>záloha 80% na náklady súvisiacich s účelom rozvoja športovcov z príspevku NŠP-pobytové náklady počas sústredenia pre 3 osoby 22-28.10.2023-Podkapitola 080137/NŠP/PBPO/2023</t>
  </si>
  <si>
    <t>23FA41000</t>
  </si>
  <si>
    <t>5020237927</t>
  </si>
  <si>
    <t>vyúčtovanie zálohy e.č. 23š064 na náklady súviasiace s účelom rozvoja športovcov z príspevku NŠP-pobytové náklady počas sústredenia pre 3 osoby-športovci+real.tím  22-28.10.2023-Podkapitola 080137/NŠP/PBPO/2023  /spolu: 2813,-eur/</t>
  </si>
  <si>
    <t>23FA40770</t>
  </si>
  <si>
    <t>42107288</t>
  </si>
  <si>
    <t>ŠK Hornets Košice o.z.</t>
  </si>
  <si>
    <t>23FA40772</t>
  </si>
  <si>
    <t>23FA40771</t>
  </si>
  <si>
    <t>23FA40773</t>
  </si>
  <si>
    <t>1/9/2023</t>
  </si>
  <si>
    <t>31754325</t>
  </si>
  <si>
    <t>SLÁVIA VODNÉ PÓLO MENEŽMENT</t>
  </si>
  <si>
    <t>23FA40793</t>
  </si>
  <si>
    <t>20230042</t>
  </si>
  <si>
    <t>23FA40792</t>
  </si>
  <si>
    <t>2023041001</t>
  </si>
  <si>
    <t>42103100</t>
  </si>
  <si>
    <t>Športový klub polície Modrí Draci Košice</t>
  </si>
  <si>
    <t>23FA40791</t>
  </si>
  <si>
    <t>72023</t>
  </si>
  <si>
    <t>45014795</t>
  </si>
  <si>
    <t>Piešťanský plavecký klub, o. z.</t>
  </si>
  <si>
    <t xml:space="preserve">Refundácia nákladov súvisiacich s účelom rozvoja športovcov z príspevku NŠP: náklady na tréningovú prípravu - kompenzačné cvičenia plavcov v mes. 05/2023 - Mgr. Katarína Danková;
</t>
  </si>
  <si>
    <t xml:space="preserve">Refundácia nákladov súvisiacich s účelom rozvoja športovcov z príspevku NŠP: 
náklady na prenájom športoviska - bazénu v mes. 07/2023 - OZ Bazén Piešťany;
</t>
  </si>
  <si>
    <t>23FA40790</t>
  </si>
  <si>
    <t>42209943</t>
  </si>
  <si>
    <t>Plavecký klub Aquabela Stars, o. z.</t>
  </si>
  <si>
    <t>23FA40778</t>
  </si>
  <si>
    <t>23FA40774</t>
  </si>
  <si>
    <t>42282021</t>
  </si>
  <si>
    <t>Klub vodného póla Nováky, o.z.</t>
  </si>
  <si>
    <t>VUB0112023</t>
  </si>
  <si>
    <t>Hrubé mzdy vyplatené osobám (zamestnancom) vrátane odvodov zamestnávateľa
počet fyzických osôb: 7 TPP+2 dohody
obdobie 10/2023</t>
  </si>
  <si>
    <t>9 osôb</t>
  </si>
  <si>
    <t>Hrubé mzdy vyplatené osobám (zamestnancom) vrátane odvodov zamestnávateľa
počet fyzických osôb: 3 TPP+3 dohody
obdobie: 10/2023</t>
  </si>
  <si>
    <t>Hrubé mzdy vyplatené osobám (zamestnancom) vrátane odvodov zamestnávateľa
počet fyzických osôb: 2 TPP+ 35 dohôd
obdobie: 10/2023</t>
  </si>
  <si>
    <t>37 osôb</t>
  </si>
  <si>
    <t>23FA40921</t>
  </si>
  <si>
    <t>220231001</t>
  </si>
  <si>
    <t>Zmluva o výkone činnosti športového odborníka č.11/2023 od 01.10.2023 do 31.08.2024  á 1000 €/mesiac - trénerská činnosť SP za 10/2023</t>
  </si>
  <si>
    <t>23FA40922</t>
  </si>
  <si>
    <t>22020033</t>
  </si>
  <si>
    <t>Zmluva o výkone činnosti športového odborníka č.12/2023 od 01.10.2023 do 31.08.2024  á 500 €/mesiac-trénerská činnosť SP za 10/2023</t>
  </si>
  <si>
    <t>23FA40934</t>
  </si>
  <si>
    <t>činnosť športového odborníka-náhrada vynaložených cestovných výdavkov počas VT U15 muži 8-11.10.2023</t>
  </si>
  <si>
    <t>23FA40943</t>
  </si>
  <si>
    <t>19/2023</t>
  </si>
  <si>
    <t>činnosť športového odborníka -cestovné náhrady v zmysle Zmluvy č. 13/2023 počas VT muži U13 15-18.10.2023 v Novákoch</t>
  </si>
  <si>
    <t>23FA40883</t>
  </si>
  <si>
    <t>18/2023</t>
  </si>
  <si>
    <t xml:space="preserve">činnosť športového odborníka -trénerské služby na základe Zmluvy 08/2023 v mesiaci 10/2023 </t>
  </si>
  <si>
    <t>23FA40885</t>
  </si>
  <si>
    <t>230100003</t>
  </si>
  <si>
    <t>činnosť športového odborníka -trénerské služby v zmysle Zmluvy č. 10/2023 za mesiac 10/2023</t>
  </si>
  <si>
    <t>23FA40905</t>
  </si>
  <si>
    <t>činnosť športového odborníka na základe Zmluvy o poskytnutí služieb manažmentu reprezentácie VP muži-administratíva za 10/2023</t>
  </si>
  <si>
    <t>23FA40906</t>
  </si>
  <si>
    <t xml:space="preserve"> činnosť športového odborníka na základe Zmluvy o výkone činnosti športového odborníka č.04/2023-trénerská činnosť za 10/2023</t>
  </si>
  <si>
    <t>23FA40907</t>
  </si>
  <si>
    <t>činnosť športového odborníka -trénerské služby v zmysle Zmluvy č. 13/2023 za mesiac 10/2023</t>
  </si>
  <si>
    <t>23FA40920</t>
  </si>
  <si>
    <t>činnosť športového odborníka -trénerské služby v zmysle Zmluvy č.07/2023 za mesiac 10/2023</t>
  </si>
  <si>
    <t>23FA40939</t>
  </si>
  <si>
    <t>02112023</t>
  </si>
  <si>
    <t>činnosť športového odborníka -trénerské služby v zmysle Zmluvy č. 14/2023 za mesiac 10/2023</t>
  </si>
  <si>
    <t>23FA40941</t>
  </si>
  <si>
    <t>2/2023</t>
  </si>
  <si>
    <t>činnosť športového odborníka -trénerské služby v zmysle Zmluvy č. 09/2023 za mesiac 10/2023</t>
  </si>
  <si>
    <t>23FA40942</t>
  </si>
  <si>
    <t>činnosť športového odborníka -cestovné výdavky na základe Zmluvy 08/2023 počas VT ženy 14-15.10.2023 Topoľčany</t>
  </si>
  <si>
    <t>23FA40944</t>
  </si>
  <si>
    <t>činnosť športového odborníka -trénerské služby v zmysle Zmluvy č. 06/2023 za mesiac 10/2023</t>
  </si>
  <si>
    <t>Bačo Karol</t>
  </si>
  <si>
    <t>23FA41034</t>
  </si>
  <si>
    <t>20230026</t>
  </si>
  <si>
    <t>činnosť športového odborníka na základe Zmluvy o výkone činnosti športového odborníka č. 04/2023-trénerská činnosť za 11/2023 a cestovné náhrady počas VT U15 muži 19-22.11.2023</t>
  </si>
  <si>
    <t>23FA41035</t>
  </si>
  <si>
    <t>činnosť športového odborníka na základe Zmluvy o poskytnutí služieb manažmentu reprezentácie VP muži-administratíva za 11/2023</t>
  </si>
  <si>
    <t>finančný príspevok na stravné na 12/2023</t>
  </si>
  <si>
    <t>23FA40904</t>
  </si>
  <si>
    <t>administratívne služby asistenta vodného póla ženy za 10/2023</t>
  </si>
  <si>
    <t>23FA40977</t>
  </si>
  <si>
    <t>činnosť športového odborníka vodného póla -rozhodca počas podujatia Extraliga muži 20.10.2023</t>
  </si>
  <si>
    <t>23FA40992</t>
  </si>
  <si>
    <t>FV20230011</t>
  </si>
  <si>
    <t>administratívne a organizačné práce asistenta SP na základe Zmluvy zo dňa 16.10.2023 za obdobie od 16.10.2023 do 31.10.2023</t>
  </si>
  <si>
    <t>40251934</t>
  </si>
  <si>
    <t>Sabina Linzboth</t>
  </si>
  <si>
    <t>23FA41026</t>
  </si>
  <si>
    <t>1202301201</t>
  </si>
  <si>
    <t>plavecké čiapky s logom SVK pre SP 50 ks</t>
  </si>
  <si>
    <t>23FA41025</t>
  </si>
  <si>
    <t>23130</t>
  </si>
  <si>
    <t>oprava súťažných plaviek SP 1 ks</t>
  </si>
  <si>
    <t>23FA40965</t>
  </si>
  <si>
    <t>23/05/0194</t>
  </si>
  <si>
    <t>Materiálne zabezpečenie reprezentácie PL-tričko 20 ks, bermudy 10 ks, mikina 12 ks</t>
  </si>
  <si>
    <t>23DPH016</t>
  </si>
  <si>
    <t>DPH k faktúre č. 23FA40965</t>
  </si>
  <si>
    <t>23FA40868</t>
  </si>
  <si>
    <t>20230321</t>
  </si>
  <si>
    <t>trof. poháre so štítkami+ gravírovanie 3 ks, štítok maxi Plus 54 ks na podujatia VP</t>
  </si>
  <si>
    <t>23FA40949</t>
  </si>
  <si>
    <t>Materiálne zabezpečenie súťaží-cieľové lístky pre rozhodcov 2000 ks</t>
  </si>
  <si>
    <t>23FA41017</t>
  </si>
  <si>
    <t>Potlač športového materiálu ARENA pre reprezentantáciu plávania -vlajka SVK na kraťasy 10 ks a tričká 10 ks</t>
  </si>
  <si>
    <t>23FA40950</t>
  </si>
  <si>
    <t>FA20230035</t>
  </si>
  <si>
    <t>Materiálne zabezpečenie súťaží-nálepky na medaile 2070 ks na domáce podujatia</t>
  </si>
  <si>
    <t>2320š1733</t>
  </si>
  <si>
    <t>5400136123</t>
  </si>
  <si>
    <t>Nákup tonera do tlačiarne na súťaže</t>
  </si>
  <si>
    <t>36562939</t>
  </si>
  <si>
    <t>Alza.sk s.r.o.</t>
  </si>
  <si>
    <t>2320š1841</t>
  </si>
  <si>
    <t>UC-909/2023</t>
  </si>
  <si>
    <t>35882891</t>
  </si>
  <si>
    <t>PRYZMAT Slovakia, s.r.o.</t>
  </si>
  <si>
    <t>23FA40869</t>
  </si>
  <si>
    <t>602077/512268671/2023</t>
  </si>
  <si>
    <t>Nákup pohonných hmôt do služobného vozidla BL976KD, BT147AB ,BL557MU, BT707DT za obdobie 16.-31.10.2023, servisný poplatok, prevádzkové náplne</t>
  </si>
  <si>
    <t>23FA40976</t>
  </si>
  <si>
    <t>603806/215568709/2023</t>
  </si>
  <si>
    <t>Nákup pohonných hmôt do služobného vozidla BL976KD, BT147AB ,BL557MU, BT707DT za obdobie 1.-15.11.2023, servisný poplatok, prevádzkové náplne</t>
  </si>
  <si>
    <t>23FA40925</t>
  </si>
  <si>
    <t>10230220</t>
  </si>
  <si>
    <t>Spotreba el.energie kanc.priestory, sklady za 2023/09</t>
  </si>
  <si>
    <t>23FA41018</t>
  </si>
  <si>
    <t>10230248</t>
  </si>
  <si>
    <t>Spotreba el.energie kanc.priestory, sklady za 2023/10</t>
  </si>
  <si>
    <t>23FA40884</t>
  </si>
  <si>
    <t>FV-85440/2023</t>
  </si>
  <si>
    <t>monitoring služobných vozidiel za 10/2023 (BT707DT, BL062GD, BL976KD, BL557MU,BT147AB)</t>
  </si>
  <si>
    <t>23FA40966</t>
  </si>
  <si>
    <t>VIGSK-2023-88691</t>
  </si>
  <si>
    <t>dialničná známka HU 10 dňová na služobné vozidlo BT147AB na podujatie v Budapešti 10.-19.11.2023</t>
  </si>
  <si>
    <t>HU27116861</t>
  </si>
  <si>
    <t>23FA40926</t>
  </si>
  <si>
    <t>202310002</t>
  </si>
  <si>
    <t>implementačné práce platformy sportnet za 7-9/2023</t>
  </si>
  <si>
    <t>23FA40955</t>
  </si>
  <si>
    <t>1020230016</t>
  </si>
  <si>
    <t xml:space="preserve">Tvorba web.stránky za 2023/10 na základe rámcovej licenčnej zmluvy  </t>
  </si>
  <si>
    <t>23FA41010</t>
  </si>
  <si>
    <t>2023110868</t>
  </si>
  <si>
    <t>Microsoft 365 Business Standard/icencie za 10/2023</t>
  </si>
  <si>
    <t>23FA41033</t>
  </si>
  <si>
    <t>23123</t>
  </si>
  <si>
    <t>registrácia swimmsvk.sk za obdobie 30.11.2023-29.11.2024</t>
  </si>
  <si>
    <t>46684484</t>
  </si>
  <si>
    <t>node98 s.r.o.</t>
  </si>
  <si>
    <t>23š069</t>
  </si>
  <si>
    <t>2408088755</t>
  </si>
  <si>
    <t>záloha na zákaznícku podporu pre PREMIUM NET3 SERVIS 2024</t>
  </si>
  <si>
    <t>36244791</t>
  </si>
  <si>
    <t>STORMWARE s.r.o.</t>
  </si>
  <si>
    <t>23FA41032</t>
  </si>
  <si>
    <t>202406724</t>
  </si>
  <si>
    <t>23FA40908</t>
  </si>
  <si>
    <t>10230227</t>
  </si>
  <si>
    <t>Nájomné/kancelárie,sklady,garáž a parkovacie státia za 11/2023</t>
  </si>
  <si>
    <t>23FA40888</t>
  </si>
  <si>
    <t>1235812</t>
  </si>
  <si>
    <t>Prenájom kopírovacieho zariadenia za obdobie 10/2023</t>
  </si>
  <si>
    <t>23FA41019</t>
  </si>
  <si>
    <t>10230243</t>
  </si>
  <si>
    <t>telefónne hovory za 2023/10</t>
  </si>
  <si>
    <t>23FA41020</t>
  </si>
  <si>
    <t>5760133807</t>
  </si>
  <si>
    <t>Pevná linka, mobilné čísla /11ks/mobilný internet 11ks za obdobie 24.11.2023-23.12.2023</t>
  </si>
  <si>
    <t>23FA40963</t>
  </si>
  <si>
    <t>070230316</t>
  </si>
  <si>
    <t>doručovateľský servis v zmysle mandátnej zmluvy za 2023/10</t>
  </si>
  <si>
    <t>23FA40974</t>
  </si>
  <si>
    <t>2023198</t>
  </si>
  <si>
    <t>overenie výročnej správy  a vydanie správy audítora za rok 2022</t>
  </si>
  <si>
    <t>45382034</t>
  </si>
  <si>
    <t>AUDIT ALLIANCE, s.r.o.</t>
  </si>
  <si>
    <t>23FA40882</t>
  </si>
  <si>
    <t>2023100314</t>
  </si>
  <si>
    <t xml:space="preserve"> IT služby za mesiac 10/2023 v zmysle zmluvy o poskytovaní služieb z 28.02.2022 +monitorovací systém nad rámec zmluvy</t>
  </si>
  <si>
    <t>23FA40923</t>
  </si>
  <si>
    <t>20230092</t>
  </si>
  <si>
    <t>výkon zodpov.osoby 10/2023 v zmysle Zmluvy o poskytovaní služby v oblasti ochrany osobných údajov zo dňa 16.7.2023</t>
  </si>
  <si>
    <t>23FA40964</t>
  </si>
  <si>
    <t>FA2310172</t>
  </si>
  <si>
    <t>poskytnuté služby verejného obstarávania za 2023/10</t>
  </si>
  <si>
    <t>Poplatok za vedenie účtu za november 2023</t>
  </si>
  <si>
    <t>23FA40877</t>
  </si>
  <si>
    <t>2023139</t>
  </si>
  <si>
    <t>Finančný príspevok na usporiadanie-prípravu podujatia  na základe zmluvy č. 31/2023</t>
  </si>
  <si>
    <t>Organizácia podujatia
názov podujatia: Jesenné M-ZSO BAJS 2.kolo                      Miesto konania: Nové Zámky Slovensko                                                                                       termín podujatia:11.11.2023          
počet aktívnych účastníkov: 221 športovcov a 24 členov rozhodcovského zboru
počet odpracovaných hodín spolu  248</t>
  </si>
  <si>
    <t>23FA40994</t>
  </si>
  <si>
    <t>10230039</t>
  </si>
  <si>
    <t>36106763</t>
  </si>
  <si>
    <t>Plavecký klub Nové Zámky, o. z.</t>
  </si>
  <si>
    <t>23FA40995</t>
  </si>
  <si>
    <t>10230038</t>
  </si>
  <si>
    <t>Finančný príspevok na usporiadanie-prípravu podujatia  na základe zmluvy č. 29/2023</t>
  </si>
  <si>
    <t>2320š1989</t>
  </si>
  <si>
    <t>23201989</t>
  </si>
  <si>
    <t>Činnosť člena rozhodcovského zboru počas podujatia Jesenné M-ZSO BAJS-2.k.11.11.2023 Nové Zámky</t>
  </si>
  <si>
    <t>40619010</t>
  </si>
  <si>
    <t>Judita Tóthová</t>
  </si>
  <si>
    <t>2320š1990</t>
  </si>
  <si>
    <t>23201990</t>
  </si>
  <si>
    <t>Francisci Adrian ml.</t>
  </si>
  <si>
    <t>2320š1991</t>
  </si>
  <si>
    <t>23201991</t>
  </si>
  <si>
    <t>Francisci Adrian</t>
  </si>
  <si>
    <t>2320š1992</t>
  </si>
  <si>
    <t>23201992</t>
  </si>
  <si>
    <t>2320š1993</t>
  </si>
  <si>
    <t>23201993</t>
  </si>
  <si>
    <t>2320š1994</t>
  </si>
  <si>
    <t>23201994</t>
  </si>
  <si>
    <t>2320š1995</t>
  </si>
  <si>
    <t>23201995</t>
  </si>
  <si>
    <t>2320š1996</t>
  </si>
  <si>
    <t>23201996</t>
  </si>
  <si>
    <t>2320š1997</t>
  </si>
  <si>
    <t>23201997</t>
  </si>
  <si>
    <t>2320š1998</t>
  </si>
  <si>
    <t>23201998</t>
  </si>
  <si>
    <t>2320š1999</t>
  </si>
  <si>
    <t>23201999</t>
  </si>
  <si>
    <t>2320š2000</t>
  </si>
  <si>
    <t>23202000</t>
  </si>
  <si>
    <t>2320š2001</t>
  </si>
  <si>
    <t>23202001</t>
  </si>
  <si>
    <t>2320š2002</t>
  </si>
  <si>
    <t>23202002</t>
  </si>
  <si>
    <t>2320š2003</t>
  </si>
  <si>
    <t>23202003</t>
  </si>
  <si>
    <t>2320š2004</t>
  </si>
  <si>
    <t>23202004</t>
  </si>
  <si>
    <t>Mináriková Rebeka</t>
  </si>
  <si>
    <t>2320š2005</t>
  </si>
  <si>
    <t>23202005</t>
  </si>
  <si>
    <t>2320š2006</t>
  </si>
  <si>
    <t>23202006</t>
  </si>
  <si>
    <t>2320š2007</t>
  </si>
  <si>
    <t>23202007</t>
  </si>
  <si>
    <t>2320š2008</t>
  </si>
  <si>
    <t>23202008</t>
  </si>
  <si>
    <t>2320š2009</t>
  </si>
  <si>
    <t>23202009</t>
  </si>
  <si>
    <t>2320š2010</t>
  </si>
  <si>
    <t>23202010</t>
  </si>
  <si>
    <t>2320š2011</t>
  </si>
  <si>
    <t>23202011</t>
  </si>
  <si>
    <t>2320š2012</t>
  </si>
  <si>
    <t>23202012</t>
  </si>
  <si>
    <t>Peťkovský Štefan</t>
  </si>
  <si>
    <t>23FA41015</t>
  </si>
  <si>
    <t>OF1107-023</t>
  </si>
  <si>
    <t>prenájom bazéna počas Jesenné M-ZSO BAJS-2.k.11.11.2023 Nové Zámky</t>
  </si>
  <si>
    <t>34014721</t>
  </si>
  <si>
    <t>NOVOVITAL príspevková organizácia</t>
  </si>
  <si>
    <t>Pracovná cesta
názov podujatia: VT U19 muži                                Miesto konania: Nováky Slovensko                                                                                      termín podujatia: 22.10.-25.10.2023 
spôsob prepravy:                                               Celkový počet účastníkov: 18                               z toho                                                                                    - športovcov:16                                                       - realizačný tím: 2</t>
  </si>
  <si>
    <t>23FA40902</t>
  </si>
  <si>
    <t>2023327</t>
  </si>
  <si>
    <t>prenájom bazéna, ubytovanie so stravou pre 18 osôb-16 športovcov+2 real.tím počas VT U19 muži 22-25.10.2023 Nováky</t>
  </si>
  <si>
    <t>23FA41004</t>
  </si>
  <si>
    <t>činnosť športového odborníka -cestovné náhrady v zmysle Zmluvy č. 06/2023 počas VT U19 muži 22-25.10.2023 Nováky</t>
  </si>
  <si>
    <t xml:space="preserve">Pracovná cesta
názov podujatia: Medzinárodný pretek CECMJ                           Miesto konania: Kranj Slovinsko                                                                                       termín podujatia:  24.11.-27.11. 2023
spôsob prepravy: bus                                              Celkový počet účastníkov: 24                               z toho                                                                                    - športovcov: 20                                                      - realizačný tím: 4 </t>
  </si>
  <si>
    <t>23š066</t>
  </si>
  <si>
    <t>záloha na ubytovanie a strava pre 24 osôb /20 športovcov + 4 real.tím/ počas podujatia CECMJ 25.-26.11.2023 Kranj</t>
  </si>
  <si>
    <t>Slovenia Swimming Association</t>
  </si>
  <si>
    <t>23FA41118</t>
  </si>
  <si>
    <t>705</t>
  </si>
  <si>
    <t>2320š2056</t>
  </si>
  <si>
    <t>373,909,580,640,</t>
  </si>
  <si>
    <t>vyúčtovanie zálohy z 23.11.2023 (2000,- Vachan) -preprava materiálu pred a po podujatí Medzinárodný pretek CECMJ 24-27.11.2023 Kranj/ /25,30 eur/</t>
  </si>
  <si>
    <t>ABC Auto s.r.o. Bolt Operations OU</t>
  </si>
  <si>
    <t>2320š2057</t>
  </si>
  <si>
    <t>61</t>
  </si>
  <si>
    <t>vyúčtovanie zálohy z 23.11.2023 (2000,- Vachan) -obed pre 24 osôb-20 športovcov+4 real.tím počas cesty na podujatie  Medzinárodný pretek CECMJ 24-27.11.2023 Kranj/  /273,- eur/</t>
  </si>
  <si>
    <t>McDonalds s Restaurant</t>
  </si>
  <si>
    <t>2320š2058</t>
  </si>
  <si>
    <t>1-001-148477</t>
  </si>
  <si>
    <t>vyúčtovanie zálohy z 23.11.2023 (2000,- Vachan) -obed pre 24 osôb-20 športovcov+4 real.tím pred odchodom z podujatia  Medzinárodný pretek CECMJ 24-27.11.2023 Kranj/  /345,- eur/</t>
  </si>
  <si>
    <t>Hotel Marinšek d.o.o.</t>
  </si>
  <si>
    <t>vrátenie zostatku zálohy z 23.11.2023 na CECM 25.-26.11.2023 Kranj Slovinsko</t>
  </si>
  <si>
    <t>23FA41028</t>
  </si>
  <si>
    <t>20230029</t>
  </si>
  <si>
    <t>činnosť športového odborníka- trénerské služby počas Medzinárodný pretek CECMJ 24-27.11.2023 Kranj/Slovinsko</t>
  </si>
  <si>
    <t>40767116</t>
  </si>
  <si>
    <t>Mgr.Jiří Adámek-ORCA SPORT</t>
  </si>
  <si>
    <t>23FA41029</t>
  </si>
  <si>
    <t>23AUTO307</t>
  </si>
  <si>
    <t>preprava autobusom pre 24 osôb-20 športovcov+ 4 tréneri na podujatie Medzinárodný pretek CECMJ 24-27.11.2023 Kranj/Sl</t>
  </si>
  <si>
    <t>23FA41047</t>
  </si>
  <si>
    <t>2023026</t>
  </si>
  <si>
    <t>trénerska činnosť počas Medzinárodný pretek CECMJ 24-27.11.2023 Kranj/Slovinsko</t>
  </si>
  <si>
    <t>23FA41069</t>
  </si>
  <si>
    <t>230712</t>
  </si>
  <si>
    <t>ubytovanie pre 6 osôb- 5 športovcov+ 1 real.tím pred a po príjazde -Medzinárodný pretek CECMJ 24-27.11.2023 Kranj/Sl</t>
  </si>
  <si>
    <t>Pracovná cesta
názov podujatia:VT U13 muži                      Miesto konania: Nováky Slovensko                                                                               termín podujatia: 09.11.-12.11.2023
spôsob prepravy:                                               Celkový počet účastníkov: 28                               z toho                                                                                    - športovcov: 27                                                      - realizačný tím: 1</t>
  </si>
  <si>
    <t>23FA40989</t>
  </si>
  <si>
    <t>2023354</t>
  </si>
  <si>
    <t>prenájom bazéna, ubytovanie so stravou pre 28 osôb-27 športovcov+1 real.tím počas VT U13 muži 9-12.11.2023 Nováky</t>
  </si>
  <si>
    <t>Pracovná cesta
názov podujatia:MS ženy seniorky                        Miesto konania: Bukurešť Rumunsko                                                                               termín podujatia: 26.12.-31.12.2023
spôsob prepravy:                                               Celkový počet účastníkov: 16                              z toho                                                                                    - športovcov: 14                                                      - realizačný tím: 2</t>
  </si>
  <si>
    <t>23FA41123</t>
  </si>
  <si>
    <t>10233804</t>
  </si>
  <si>
    <t>Letenky pre 16 osôb-14 športovcov + 2 real.tím/ na podujatie HS ženy seniorky 26-31.12.2023 Bukurešť (ROM)</t>
  </si>
  <si>
    <t>Pracovná cesta
názov podujatia:MT Danube Cup                        Miesto konania: Szentes Maďarsko                                                                               termín podujatia: 16.12.-19.12.2023
spôsob prepravy:                                               Celkový počet účastníkov: 18                              z toho                                                                                    - športovcov: 15                                                      - realizačný tím: 3</t>
  </si>
  <si>
    <t>23š073</t>
  </si>
  <si>
    <t>D-SV-37</t>
  </si>
  <si>
    <t>záloha na pobytové náklady pre 18 osôb-15 športovcov+3 real.tím počas MT Danube Cup 16-19.12.2023 v Szentes (HUM)- VP-ženy</t>
  </si>
  <si>
    <t>Szentesi Vizilabda Klub</t>
  </si>
  <si>
    <t>23FA41121</t>
  </si>
  <si>
    <t>SV-2023-199</t>
  </si>
  <si>
    <t>štartovné na MT Danube Cup 16-19.12.2023 Szentes/HU</t>
  </si>
  <si>
    <t>18458776206</t>
  </si>
  <si>
    <t>23š074</t>
  </si>
  <si>
    <t>45</t>
  </si>
  <si>
    <t>záloha na pobytové náklady pre 19 osôb-14 športovcov+4 real.tím +1 rozhodca počas podujatia ME muži 2-17.1.2024 Dubrovník (CRO)</t>
  </si>
  <si>
    <t>23š070</t>
  </si>
  <si>
    <t>902023601</t>
  </si>
  <si>
    <t>záloha 50% na pobytové náklady  M SR Open a juniorov v kr.bazéne 15-17.12.2023 Šamorín</t>
  </si>
  <si>
    <t>2320š2167</t>
  </si>
  <si>
    <t>3874</t>
  </si>
  <si>
    <t>pitný režim počas M SR Open a juniorov v kr.bazéne 15-17.12.2023 Šamorín</t>
  </si>
  <si>
    <t>2320š2168</t>
  </si>
  <si>
    <t>3593</t>
  </si>
  <si>
    <t>občerstvenie pre účastníkov podujatia M SR Open a juniorov v kr.bazéne 15-17.12.2023 Šamorín</t>
  </si>
  <si>
    <t>2320š2169</t>
  </si>
  <si>
    <t>3594</t>
  </si>
  <si>
    <t>tuškové baterky do mikrofónu na  podujatie M SR Open a juniorov v kr.bazéne 15-17.12.2023 Šamorín</t>
  </si>
  <si>
    <t>23FA41131</t>
  </si>
  <si>
    <t>zdravotná služba počas podujatiaM SR Open a juniorov v kr.bazéne 15-17.12.2023 Šamorín</t>
  </si>
  <si>
    <t>2320š2177</t>
  </si>
  <si>
    <t>23202177</t>
  </si>
  <si>
    <t>Činnosť člena rozhodcovského zboru počas podujatia  M SR Open a juniorov v kr.bazéne 15-17.12.2023 Šamorín</t>
  </si>
  <si>
    <t>2320š2178</t>
  </si>
  <si>
    <t>23202178</t>
  </si>
  <si>
    <t>2320š2179</t>
  </si>
  <si>
    <t>23202179</t>
  </si>
  <si>
    <t>2320š2180</t>
  </si>
  <si>
    <t>23202180</t>
  </si>
  <si>
    <t>2320š2181</t>
  </si>
  <si>
    <t>23202181</t>
  </si>
  <si>
    <t>2320š2182</t>
  </si>
  <si>
    <t>23202182</t>
  </si>
  <si>
    <t>2320š2183</t>
  </si>
  <si>
    <t>23202183</t>
  </si>
  <si>
    <t>2320š2184</t>
  </si>
  <si>
    <t>23202184</t>
  </si>
  <si>
    <t>2320š2185</t>
  </si>
  <si>
    <t>23202185</t>
  </si>
  <si>
    <t>Vaňo Martin</t>
  </si>
  <si>
    <t>2320š2186</t>
  </si>
  <si>
    <t>23202186</t>
  </si>
  <si>
    <t>2320š2187</t>
  </si>
  <si>
    <t>23202187</t>
  </si>
  <si>
    <t>2320š2188</t>
  </si>
  <si>
    <t>23202188</t>
  </si>
  <si>
    <t>2320š2189</t>
  </si>
  <si>
    <t>23202189</t>
  </si>
  <si>
    <t>2320š2190</t>
  </si>
  <si>
    <t>23202190</t>
  </si>
  <si>
    <t>2320š2191</t>
  </si>
  <si>
    <t>23202191</t>
  </si>
  <si>
    <t>2320š2192</t>
  </si>
  <si>
    <t>23202192</t>
  </si>
  <si>
    <t>2320š2193</t>
  </si>
  <si>
    <t>23202193</t>
  </si>
  <si>
    <t>2320š2194</t>
  </si>
  <si>
    <t>23202194</t>
  </si>
  <si>
    <t>2320š2195</t>
  </si>
  <si>
    <t>23202195</t>
  </si>
  <si>
    <t>2320š2196</t>
  </si>
  <si>
    <t>23202196</t>
  </si>
  <si>
    <t>2320š2197</t>
  </si>
  <si>
    <t>23202197</t>
  </si>
  <si>
    <t>2320š2198</t>
  </si>
  <si>
    <t>23202198</t>
  </si>
  <si>
    <t>Jurisová Michaela</t>
  </si>
  <si>
    <t>2320š2199</t>
  </si>
  <si>
    <t>23202199</t>
  </si>
  <si>
    <t>2320š2200</t>
  </si>
  <si>
    <t>23202200</t>
  </si>
  <si>
    <t>2320š2201</t>
  </si>
  <si>
    <t>23202201</t>
  </si>
  <si>
    <t>2320š2202</t>
  </si>
  <si>
    <t>23202202</t>
  </si>
  <si>
    <t>2320š2203</t>
  </si>
  <si>
    <t>23202203</t>
  </si>
  <si>
    <t>2320š2204</t>
  </si>
  <si>
    <t>23202204</t>
  </si>
  <si>
    <t>2320š2205</t>
  </si>
  <si>
    <t>23202205</t>
  </si>
  <si>
    <t>2320š2206</t>
  </si>
  <si>
    <t>23202206</t>
  </si>
  <si>
    <t>2320š2207</t>
  </si>
  <si>
    <t>23202207</t>
  </si>
  <si>
    <t>2320š2208</t>
  </si>
  <si>
    <t>23202208</t>
  </si>
  <si>
    <t>2320š2209</t>
  </si>
  <si>
    <t>23202209</t>
  </si>
  <si>
    <t>2320š2210</t>
  </si>
  <si>
    <t>23202210</t>
  </si>
  <si>
    <t>2320š2211</t>
  </si>
  <si>
    <t>23202211</t>
  </si>
  <si>
    <t>Adámková Lucie</t>
  </si>
  <si>
    <t>2320š2212</t>
  </si>
  <si>
    <t>23202212</t>
  </si>
  <si>
    <t>2320š2213</t>
  </si>
  <si>
    <t>23202213</t>
  </si>
  <si>
    <t>2320š2214</t>
  </si>
  <si>
    <t>23202214</t>
  </si>
  <si>
    <t>2320š2215</t>
  </si>
  <si>
    <t>23202215</t>
  </si>
  <si>
    <t>2320š2216</t>
  </si>
  <si>
    <t>23202216</t>
  </si>
  <si>
    <t>23FA41146</t>
  </si>
  <si>
    <t>230100031</t>
  </si>
  <si>
    <t>Technicko-organizačné zabezpečenie podujatia M SR Open a juniorov v kr.bazéne 15-17.12.2023 Šamorín</t>
  </si>
  <si>
    <t>2320š1927</t>
  </si>
  <si>
    <t>23201927</t>
  </si>
  <si>
    <t>Činnosť člena rozhodcovského zboru počas podujatia LM kadeti 4-5.11.2023 Šamorín</t>
  </si>
  <si>
    <t>2320š1928</t>
  </si>
  <si>
    <t>23201928</t>
  </si>
  <si>
    <t>2320š1929</t>
  </si>
  <si>
    <t>23201929</t>
  </si>
  <si>
    <t>2320š1930</t>
  </si>
  <si>
    <t>23201930</t>
  </si>
  <si>
    <t>2320š2017</t>
  </si>
  <si>
    <t>151</t>
  </si>
  <si>
    <t>ubytovanie športového odborníka-2 rozhodcovia počas podujatia LM kadeti 25-26.11.2023 Žilina</t>
  </si>
  <si>
    <t>36665207</t>
  </si>
  <si>
    <t>ProViva, s. r. o.</t>
  </si>
  <si>
    <t>2320š2117</t>
  </si>
  <si>
    <t>23202117</t>
  </si>
  <si>
    <t>Činnosť člena rozhodcovského zboru počas podujatia LM kadeti 25-26.11.2023 Žilina</t>
  </si>
  <si>
    <t>2320š2118</t>
  </si>
  <si>
    <t>23202118</t>
  </si>
  <si>
    <t>2320š2115</t>
  </si>
  <si>
    <t>23202115</t>
  </si>
  <si>
    <t>Činnosť člena rozhodcovského zboru počas podujatia LM kadeti 25-26.11.2023 Komárno</t>
  </si>
  <si>
    <t>2320š2116</t>
  </si>
  <si>
    <t>23202116</t>
  </si>
  <si>
    <t>Organizácia podujatia
názov podujatia: Extraliga muži                     Miesto konania: Topoľčany Slovensko                                                                                       termín podujatia:28.10.-29.10.2023        
počet aktívnych účastníkov:38  športovcov a 3 členovia rozhodcovského zboru
počet odpracovaných hodín spolu 15</t>
  </si>
  <si>
    <t>2320š1840</t>
  </si>
  <si>
    <t>192</t>
  </si>
  <si>
    <t xml:space="preserve">ubytovanie športového odborníka-rozhodca počas podujatia Extraliga muži 28-29.10.2023 Topoľčany </t>
  </si>
  <si>
    <t>23FA40937</t>
  </si>
  <si>
    <t>2023/00082</t>
  </si>
  <si>
    <t xml:space="preserve">ubytovanie pre 1 osobu-rozhodca VP počas Extraliga muži 28-29.10.2023 Topoľčany </t>
  </si>
  <si>
    <t>2320š1914</t>
  </si>
  <si>
    <t>23201914</t>
  </si>
  <si>
    <t xml:space="preserve">Činnosť člena rozhodcovského zboru počas podujatia Extraliga muži 28-29.10.2023 Topoľčany </t>
  </si>
  <si>
    <t>2320š1915</t>
  </si>
  <si>
    <t>23201915</t>
  </si>
  <si>
    <t>2320š1916</t>
  </si>
  <si>
    <t>23201916</t>
  </si>
  <si>
    <t>Organizácia podujatia
názov podujatia: Extraliga muži, LM SR kadeti                    Miesto konania: Košice Slovensko                                                                                       termín podujatia:10.11.-12.11.2023         
počet aktívnych účastníkov: 85 športovcov a 7 členov rozhodcovského zboru
počet odpracovaných hodín spolu 45</t>
  </si>
  <si>
    <t>23FA40940</t>
  </si>
  <si>
    <t>230292</t>
  </si>
  <si>
    <t>Pobytové náklady pre 3 osoby-rozhodcovia  počas podujatí Extraliga muži , LM SR kadeti 10-12.11.2023 Košice</t>
  </si>
  <si>
    <t>2320š1940</t>
  </si>
  <si>
    <t>23201940</t>
  </si>
  <si>
    <t>Činnosť člena rozhodcovského zboru počas LM SR kadeti 10-12.11.2023 Košice</t>
  </si>
  <si>
    <t>2320š1941</t>
  </si>
  <si>
    <t>23201941</t>
  </si>
  <si>
    <t>2320š1942</t>
  </si>
  <si>
    <t>23201942</t>
  </si>
  <si>
    <t>2320š1943</t>
  </si>
  <si>
    <t>23201943</t>
  </si>
  <si>
    <t>Činnosť člena rozhodcovského zboru počas Extraliga muži 10-12.11.2023 Košice</t>
  </si>
  <si>
    <t>2320š1944</t>
  </si>
  <si>
    <t>23201944</t>
  </si>
  <si>
    <t>2320š1945</t>
  </si>
  <si>
    <t>23201945</t>
  </si>
  <si>
    <t>2320š1946</t>
  </si>
  <si>
    <t>23201946</t>
  </si>
  <si>
    <t>Organizácia podujatia
názov podujatia: Extraliga muži                    Miesto konania: Piešťany Slovensko                                                                                       termín podujatia:12.11.2023         
počet aktívnych účastníkov: 26 športovcov a 3 členovia rozhodcovského zboru
počet odpracovaných hodín spolu 7,5</t>
  </si>
  <si>
    <t>2320š2025</t>
  </si>
  <si>
    <t>23202025</t>
  </si>
  <si>
    <t>Činnosť člena rozhodcovského zboru počas podujatia Extraliga muži 12.11.2023 Piešťany</t>
  </si>
  <si>
    <t>2320š2026</t>
  </si>
  <si>
    <t>23202026</t>
  </si>
  <si>
    <t>2320š2027</t>
  </si>
  <si>
    <t>23202027</t>
  </si>
  <si>
    <t>Organizácia podujatia
názov podujatia: LM SR kadeti                    Miesto konania: Piešťany Slovensko                                                                                       termín podujatia:14.10.-15.10.2023         
počet aktívnych účastníkov: 44 športovcov a 3 členovia rozhodcovského zboru
počet odpracovaných hodín spolu 30</t>
  </si>
  <si>
    <t>2320š1772</t>
  </si>
  <si>
    <t>23201772</t>
  </si>
  <si>
    <t>Činnosť člena rozhodcovského zboru počas podujatia LM SR kadeti 2023 -sk.západ 14.-15.10.2023 Piešťany</t>
  </si>
  <si>
    <t>2320š1773</t>
  </si>
  <si>
    <t>23201773</t>
  </si>
  <si>
    <t>2320š1774</t>
  </si>
  <si>
    <t>20231774</t>
  </si>
  <si>
    <t>Organizácia podujatia
názov podujatia: Jesenné M-VSO BAJS 1.kolo                                                       Miesto konania: Spišská Nová Ves  Slovensko                                                                                       termín podujatia:14.10.2023         
počet aktívnych účastníkov: 274 športovcov a 26 členov rozhodcovského zboru
počet odpracovaných hodín spolu 272</t>
  </si>
  <si>
    <t>2320š1708</t>
  </si>
  <si>
    <t>23201708</t>
  </si>
  <si>
    <t>Činnosť člena rozhodcovského zboru počas Jesenné M-VSO BAJS-1.kolo 14.10.23 Spišská Nová Ves</t>
  </si>
  <si>
    <t>2320š1709</t>
  </si>
  <si>
    <t>23201709</t>
  </si>
  <si>
    <t>2320š1710</t>
  </si>
  <si>
    <t>23201710</t>
  </si>
  <si>
    <t>Havašová Sára</t>
  </si>
  <si>
    <t>2320š1711</t>
  </si>
  <si>
    <t>23201711</t>
  </si>
  <si>
    <t>2320š1712</t>
  </si>
  <si>
    <t>23201712</t>
  </si>
  <si>
    <t>2320š1713</t>
  </si>
  <si>
    <t>23201713</t>
  </si>
  <si>
    <t>2320š1714</t>
  </si>
  <si>
    <t>23201714</t>
  </si>
  <si>
    <t>2320š1715</t>
  </si>
  <si>
    <t>23201715</t>
  </si>
  <si>
    <t>2320š1716</t>
  </si>
  <si>
    <t>23201716</t>
  </si>
  <si>
    <t>2320š1717</t>
  </si>
  <si>
    <t>23201717</t>
  </si>
  <si>
    <t>2320š1718</t>
  </si>
  <si>
    <t>23201718</t>
  </si>
  <si>
    <t>2320š1719</t>
  </si>
  <si>
    <t>23201719</t>
  </si>
  <si>
    <t>2320š1720</t>
  </si>
  <si>
    <t>23201720</t>
  </si>
  <si>
    <t>2320š1721</t>
  </si>
  <si>
    <t>23201721</t>
  </si>
  <si>
    <t>2320š1722</t>
  </si>
  <si>
    <t>23201722</t>
  </si>
  <si>
    <t>2320š1723</t>
  </si>
  <si>
    <t>23201723</t>
  </si>
  <si>
    <t>2320š1724</t>
  </si>
  <si>
    <t>23201724</t>
  </si>
  <si>
    <t>2320š1725</t>
  </si>
  <si>
    <t>23201725</t>
  </si>
  <si>
    <t>2320š1726</t>
  </si>
  <si>
    <t>23201726</t>
  </si>
  <si>
    <t>2320š1727</t>
  </si>
  <si>
    <t>23201727</t>
  </si>
  <si>
    <t>2320š1728</t>
  </si>
  <si>
    <t>23201728</t>
  </si>
  <si>
    <t>2320š1729</t>
  </si>
  <si>
    <t>23201729</t>
  </si>
  <si>
    <t>2320š1730</t>
  </si>
  <si>
    <t>23201730</t>
  </si>
  <si>
    <t>2320š1731</t>
  </si>
  <si>
    <t>23201731</t>
  </si>
  <si>
    <t>2320š1732</t>
  </si>
  <si>
    <t>23201732</t>
  </si>
  <si>
    <t>Stanko Marian</t>
  </si>
  <si>
    <t>23FA40878</t>
  </si>
  <si>
    <t>1312300704</t>
  </si>
  <si>
    <t>Prenájom bazéna počas podujatia 14.10.2023</t>
  </si>
  <si>
    <t>2320š1832</t>
  </si>
  <si>
    <t>23201832</t>
  </si>
  <si>
    <t>23FA40900</t>
  </si>
  <si>
    <t>0272023</t>
  </si>
  <si>
    <t xml:space="preserve">Finančný príspevok za usporiadanie a prípravu podujatia Jesenné M-VSO BAJS-1.kolo 14.10.23 Spišská Nová </t>
  </si>
  <si>
    <t>Organizácia podujatia
názov podujatia: ZM juniori sk.západ                    Miesto konania: Topoľčany Slovensko                                                                                       termín podujatia:30.09.-01.10.2023         
počet aktívnych účastníkov: 45 športovcov a 4 členovia rozhodcovského zboru
počet odpracovaných hodín spolu 45</t>
  </si>
  <si>
    <t>2320š1791</t>
  </si>
  <si>
    <t>23201791</t>
  </si>
  <si>
    <t>Činnosť člena rozhodcovského zboru počas podujatia ZM juniori sk.západ 30.9.-1.10.2023 Topoľčany</t>
  </si>
  <si>
    <t>2320š1792</t>
  </si>
  <si>
    <t>23201792</t>
  </si>
  <si>
    <t>2320š1793</t>
  </si>
  <si>
    <t>23201793</t>
  </si>
  <si>
    <t>2320š1794</t>
  </si>
  <si>
    <t>23201794</t>
  </si>
  <si>
    <t>23FA40799</t>
  </si>
  <si>
    <t>2023/00076</t>
  </si>
  <si>
    <t>ubytovanie pre 3 osoby-rozhodcovia VP počas ZM juniori sk.západ 30.9.-1.10.2023 Topoľčany</t>
  </si>
  <si>
    <t>2320š2174</t>
  </si>
  <si>
    <t>23202174</t>
  </si>
  <si>
    <t>Činnosť člena rozhodcovského zboru počas podujatia  ZM juniorky 9-10.12.2023 Topoľčany</t>
  </si>
  <si>
    <t>2320š2175</t>
  </si>
  <si>
    <t>23202175</t>
  </si>
  <si>
    <t>2320š2176</t>
  </si>
  <si>
    <t>23202176</t>
  </si>
  <si>
    <t>2320š2121</t>
  </si>
  <si>
    <t>23202121</t>
  </si>
  <si>
    <t>Činnosť člena rozhodcovského zboru počas podujatia  ZM juniori 30.11.-3.12.2023 Nováky</t>
  </si>
  <si>
    <t>2320š2122</t>
  </si>
  <si>
    <t>23202122</t>
  </si>
  <si>
    <t>2320š2123</t>
  </si>
  <si>
    <t>23202123</t>
  </si>
  <si>
    <t>2320š2124</t>
  </si>
  <si>
    <t>23202124</t>
  </si>
  <si>
    <t>2320š2125</t>
  </si>
  <si>
    <t>23202125</t>
  </si>
  <si>
    <t>2320š2126</t>
  </si>
  <si>
    <t>23202126</t>
  </si>
  <si>
    <t>2320š2127</t>
  </si>
  <si>
    <t>23202127</t>
  </si>
  <si>
    <t>2320š2128</t>
  </si>
  <si>
    <t>23202128</t>
  </si>
  <si>
    <t xml:space="preserve">Pracovná cesta
názov podujatia: Chrismas Prize Prague 2023                         Miesto konania: Praha Česko                                                                                      termín podujatia:  01.12.-03.12.2023           spôsob prepravy: bus                                              Celkový počet účastníkov: 23                               z toho                                                                                    - športovcov: 20                                                      - realizačný tím: 3 </t>
  </si>
  <si>
    <t>23š068</t>
  </si>
  <si>
    <t>32300133</t>
  </si>
  <si>
    <t xml:space="preserve">záloha na pobytové náklady vrátane stravovania pre 23 osôb-20 športovcov+3 real.tím SP od 1.12.2023 do 3.12.2023 </t>
  </si>
  <si>
    <t>63079372</t>
  </si>
  <si>
    <t>TRILTON, a.s.</t>
  </si>
  <si>
    <t>23FA41078</t>
  </si>
  <si>
    <t>5230796</t>
  </si>
  <si>
    <t>23FA41071</t>
  </si>
  <si>
    <t>23AUTO325</t>
  </si>
  <si>
    <t>preprava repre družstva SP -20 športovcov+ 5 real.tím na podujatie Christmas Prize 1.-3.12.2023  Praha</t>
  </si>
  <si>
    <t>23FA41112</t>
  </si>
  <si>
    <t>42/2023</t>
  </si>
  <si>
    <t>štartovné poplatky pre 20 športovcov + 2 obedy pre rozhodkyňu počas Christmas Prize 1.-3.12.2023  Praha</t>
  </si>
  <si>
    <t>70100411</t>
  </si>
  <si>
    <t>SK Neptun Praha</t>
  </si>
  <si>
    <t>poplatok banke za odoslanú platbu k faktúre 23FA41112</t>
  </si>
  <si>
    <t>Záloha na Chrismas Prize Prague 1.-3.12.2023 Praha Česko</t>
  </si>
  <si>
    <t xml:space="preserve">Pracovná cesta
názov podujatia: MT EU Nations                                           Miesto konania: Brno Česko                                                        termín podujatia: 26.10.-29.10.2023                        Spôsob prepravy: 
Počet všetkých osôb na pracovnej ceste:                                                                z toho:
- športovci:  
- realizačný tím:                                                                        - rozhodca:                                          
</t>
  </si>
  <si>
    <t>2320š1948</t>
  </si>
  <si>
    <t>23201948</t>
  </si>
  <si>
    <t>cestovné náhrady športového odborníka-rozhodca počas podujatia MT EU Nations Brno 26-29.10.2023</t>
  </si>
  <si>
    <t>23FA40886</t>
  </si>
  <si>
    <t>2323019</t>
  </si>
  <si>
    <t xml:space="preserve">Pracovná cesta
názov podujatia: MT EU Nations U17 ženy                                             Miesto konania: Brno Česko                                                        termín podujatia: 02.11.-05.11.2023                             Spôsob prepravy: 
Počet všetkých osôb na pracovnej ceste: 17                                                              z toho:
- športovci: 14 
- realizačný tím: 2                                                                        - rozhodca: 1                                           
</t>
  </si>
  <si>
    <t>23FA40889</t>
  </si>
  <si>
    <t>202301024</t>
  </si>
  <si>
    <t>pobytové nákldy pre 17 osôb-14 športovcov, 2 real.tím a 1 rozhodca počas MT EU Nations Brno, U17 ženy 2-5.11.2023</t>
  </si>
  <si>
    <t>23FA40919</t>
  </si>
  <si>
    <t>2323024</t>
  </si>
  <si>
    <t>trénerské služby počas  MT EU Nations Brno, U17 ženy 2-5.11.2023</t>
  </si>
  <si>
    <t>2320š1947</t>
  </si>
  <si>
    <t>23201947</t>
  </si>
  <si>
    <t>cestovné náhrady športového odborníka-rozhodca počas podujatia MT EU Nations Brno, U17 ženy 2-5.11.2023</t>
  </si>
  <si>
    <t>23FA40945</t>
  </si>
  <si>
    <t>činnosť športového odborníka -cestovné náhrady v zmysle Zmluvy č. 10/2023 počas MT EU Nations Brno, U17 ženy 2-5.11.2023</t>
  </si>
  <si>
    <t xml:space="preserve">Pracovná cesta
názov podujatia: MT EU Nations ženy U19                                              Miesto konania: Brno Česko                                                        termín podujatia: 30.11.-03.12.2023                             Spôsob prepravy: 
Počet všetkých osôb na pracovnej ceste: 18                                                              z toho:
- športovci: 15 
- realizačný tím: 2                                                                        - rozhodca: 1                                           
</t>
  </si>
  <si>
    <t>23FA41076</t>
  </si>
  <si>
    <t>202301027</t>
  </si>
  <si>
    <t>pobytové náklady pre 18 osôb-15 športovcov, 2 real.tím a 1 rozhodca počas MT EU Nations Brno, U19 ženy 30.11-3.12.2023</t>
  </si>
  <si>
    <t>2320š2015</t>
  </si>
  <si>
    <t>23202015</t>
  </si>
  <si>
    <t>cestovné náhrady -člen real.tímu na VT ženy U19 18-19.11.2023 Košice</t>
  </si>
  <si>
    <t>Kováčiková Karolína</t>
  </si>
  <si>
    <t>23FA41030</t>
  </si>
  <si>
    <t>4000100027</t>
  </si>
  <si>
    <t>ubytovanie družstva VP 8 športovcov počas VT ženy U19 18-19.11.2023 Košice</t>
  </si>
  <si>
    <t>31364501</t>
  </si>
  <si>
    <t>Železnice Slovenskej republiky</t>
  </si>
  <si>
    <t>23FA41098</t>
  </si>
  <si>
    <t>20230363</t>
  </si>
  <si>
    <t>prenájom bazéna počas VT ženy U19 18-19.11.2023 Košice, VT ženy seniorky 18-19.11.2023 Košice</t>
  </si>
  <si>
    <t>23FA41122</t>
  </si>
  <si>
    <t>23FV00166</t>
  </si>
  <si>
    <t>strava pre 19 osôb-18 športovcov+1 real.tím počas VT ženy seniorky 18-19.11.2023 Košice a VT ženy U19 18-19.11.2023 Košice</t>
  </si>
  <si>
    <t xml:space="preserve">Pracovná cesta
názov podujatia: VT muži U19                                       Miesto konania: Nováky Slovensko                                                       termín podujatia: 23.11.-26.11.2023                          Spôsob prepravy: bus
Počet všetkých osôb na pracovnej ceste: 18                                                              z toho:
- športovci: 16
- realizačný tím: 2                                                                                                                  
</t>
  </si>
  <si>
    <t>23FA41041</t>
  </si>
  <si>
    <t>2023370</t>
  </si>
  <si>
    <t xml:space="preserve">prenájom bazéna, ubytovanie so stravou pre 18 osôb-16 športovcov+2 real.tím počas VT U19 muži 23-26.11.2023 Nováky </t>
  </si>
  <si>
    <t>23FA41046</t>
  </si>
  <si>
    <t xml:space="preserve">Prenájom vozidla počas VT U19 muži 23-26.11.2023 Nováky  -6 osôb-5 športovcov+1 real.tím </t>
  </si>
  <si>
    <t>2320š2018</t>
  </si>
  <si>
    <t>16984</t>
  </si>
  <si>
    <t xml:space="preserve">spotreba PHM do prenajatého vozidla KE102OR počas VT U19 muži 23-26.11.2023 Nováky </t>
  </si>
  <si>
    <t>23FA40935</t>
  </si>
  <si>
    <t>trénerské služby počas Sústredenia plaveckej reprezentácie 30.10.-5.11.23 Banská Bystrica</t>
  </si>
  <si>
    <t>53761111</t>
  </si>
  <si>
    <t>Viola Tibor, Bc.</t>
  </si>
  <si>
    <t>23FA40946</t>
  </si>
  <si>
    <t>činnosť športového odborníka -trénerské služby na základe objednávky 23PL0114 počas podujatia Sústredenie pl.reprezentácie 30.10.-5.11.23 Banská Bystrica</t>
  </si>
  <si>
    <t>23FA40969</t>
  </si>
  <si>
    <t>2023094</t>
  </si>
  <si>
    <t>strava pre 16 športovcov + 3 real tím počas Sústredenie pl.reprez. 30.10.-5.11.23 Banská Bystrica</t>
  </si>
  <si>
    <t>50078216</t>
  </si>
  <si>
    <t>Adrisa s.r.o.</t>
  </si>
  <si>
    <t>23FA40970</t>
  </si>
  <si>
    <t>20231844</t>
  </si>
  <si>
    <t>prenájom plaveckých dráh počas Sústredenie pl.reprez. 30.10.-5.11.23 Banská Bystrica</t>
  </si>
  <si>
    <t>23FA40990</t>
  </si>
  <si>
    <t>20231857</t>
  </si>
  <si>
    <t>prenájom plaveckých dráh počas Sústredenia plaveckej reprezentácie 30.10.-5.11.23 Banská Bystrica</t>
  </si>
  <si>
    <t>23FA41009</t>
  </si>
  <si>
    <t>434/2/2023</t>
  </si>
  <si>
    <t xml:space="preserve">ubytovanie pre 19 osôb počas Sústredenia plaveckej reprezentácie 30.10.-5.11.23 Banská Bystrica </t>
  </si>
  <si>
    <t>00800520</t>
  </si>
  <si>
    <t>Vojenské športové centrum DUKLA</t>
  </si>
  <si>
    <t>23FA40973</t>
  </si>
  <si>
    <t>298038</t>
  </si>
  <si>
    <t>ubytovanie, strava, prenájom bazéna počas Sústredenie plaveckej reprezentácie 1-8.10.2023 Poprad /UTM Šprtáková/</t>
  </si>
  <si>
    <t>ubytovanie, strava, prenájom bazéna počas Sústredenie plaveckej reprezentácie 1-8.10.2023 Poprad</t>
  </si>
  <si>
    <t>23FA41016</t>
  </si>
  <si>
    <t>2023366</t>
  </si>
  <si>
    <t>prenájom bazéna, ubytovanie so stravou pre 17 osôb-15 športovcov+2 real.tím počas VT U15 muži 19-22.11.2023 Nováky</t>
  </si>
  <si>
    <t>23FA41031</t>
  </si>
  <si>
    <t>2023338</t>
  </si>
  <si>
    <t>pobytové náklady počas Sústredenia plav.repre. 12.-19.11.2023 Pardubice</t>
  </si>
  <si>
    <t>28966015</t>
  </si>
  <si>
    <t>MP HOTELS s.r.o.</t>
  </si>
  <si>
    <t>23dš12</t>
  </si>
  <si>
    <t>Oprava základu dane (dobropis) k dokladu por. číslo 23FA41031</t>
  </si>
  <si>
    <t>poplatok banke za zahraničnú platbu  k faktúre č. 23FA41031</t>
  </si>
  <si>
    <t>23FA40991</t>
  </si>
  <si>
    <t>SPF3/2023</t>
  </si>
  <si>
    <t>Činnosť športového odborníka -služby fyzioterapeuta počas Sústredenia plaveckej reprezentácie 12.-19.11.2023 Pardubice</t>
  </si>
  <si>
    <t>Záloha na sústredenie plaveckej reprezentácie v termíne 12.-19.11.2023 Pardubice Česko</t>
  </si>
  <si>
    <t>2320š2055</t>
  </si>
  <si>
    <t>Vyúčtovanie zálohy z 9.11.2023 na sústredenie plaveckej reprezentácie v termíne 12.-19.11.2023 Pardubice Česko /147,70 eur/</t>
  </si>
  <si>
    <t>Vrátenie zostatku zálohy na sústredenie plaveckej reprezentácie v termíne 12.-19.11.2023 Pardubice Česko</t>
  </si>
  <si>
    <t>23FA41099</t>
  </si>
  <si>
    <t>1467/23</t>
  </si>
  <si>
    <t>prenájom bazéna a fitnes počas Sústredenia plaveckej reprezentácie 12.-19.11.2023 Pardubice</t>
  </si>
  <si>
    <t>28825781</t>
  </si>
  <si>
    <t>PaP Pardubice o.p.s.</t>
  </si>
  <si>
    <t>poplatok banke za odoslanú platbu k faktúre 23FA41099</t>
  </si>
  <si>
    <t>23FA40956</t>
  </si>
  <si>
    <t>Činnosť športového odborníka -tréner počas Sústredenia seniorskej pl.reprezentácie 6-11.11.2023 Šamorín</t>
  </si>
  <si>
    <t xml:space="preserve">Pracovná cesta
názov podujatia: Prípravný zraz pred ME Otopeni  Rumunnsko                                                   Miesto konania: Šamorín Slovensko                                                                                  termín podujatia: 01.-03.12.2023            spôsob prepravy:                                               Celkový počet účastníkov: 12                              z toho                                                                                    - športovcov: 9                                                       - realizačný tím: 3 </t>
  </si>
  <si>
    <t>23FA41097</t>
  </si>
  <si>
    <t>FA1-230023</t>
  </si>
  <si>
    <t>Trénerská činnosť počas Prípravný zraz pred ME v Otopeni/RUM 1.-3.12.2023</t>
  </si>
  <si>
    <t>23FA41127</t>
  </si>
  <si>
    <t>5020238559</t>
  </si>
  <si>
    <t>pobytové náklady a prenájom bazéna pre 12 osôb -9 športovcov+3 real.tím  počas Prípravný zraz pred ME v Otopeni/RUM 1.-3.12.2023 Šamorín</t>
  </si>
  <si>
    <t xml:space="preserve">Pracovná cesta
názov podujatia: ME v krátkom bazéne                                          Miesto konania: Otopeni Rumunsko                                                                                    termín podujatia: 05.12.-10.12.2023        spôsob prepravy: letecky                                              Celkový počet účastníkov: 12                               z toho                                                                                    - športovcov: 8                                                       - realizačný tím: 4 </t>
  </si>
  <si>
    <t>23FA40947</t>
  </si>
  <si>
    <t>10233479</t>
  </si>
  <si>
    <t>Letenka pre 1 osobu/športovec /Ripková/ na podujatie ME v krátkom baéne 5-10.12.2023 Otopeni, Rumunsko</t>
  </si>
  <si>
    <t>23FA40936</t>
  </si>
  <si>
    <t>10233452</t>
  </si>
  <si>
    <t>Letenky pre 12 osôb-8 športovcov + 4 real.tím/ na podujatie ME v krátkom bazéne 5.-10.12.2023 Otopeni, Rumunsko</t>
  </si>
  <si>
    <t>23FA40954</t>
  </si>
  <si>
    <t>10233515</t>
  </si>
  <si>
    <t>Letenky pre 2 osoby/1 športovci na podujatie ME v kr.baz.5-10.12.2023 Otopeni, Rumunsko</t>
  </si>
  <si>
    <t>23FA40978</t>
  </si>
  <si>
    <t>31</t>
  </si>
  <si>
    <t>pobytové náklady pre 15 osôb-11 športovcov+4 real.tím počas ME v kr.baz.5-10.12.2023 Otopeni, Rumunsko</t>
  </si>
  <si>
    <t>FEDERATIA ROMANA DE NATATIE SI PENTATLON MODERN</t>
  </si>
  <si>
    <t>23FA41094</t>
  </si>
  <si>
    <t>SPF4/2023</t>
  </si>
  <si>
    <t xml:space="preserve">Činnosť športového odborníka -služby fyzioterapeuta počas ME v kr.baz.5-10.12.2023 Otopeni, Rumunsko a </t>
  </si>
  <si>
    <t>23FA41096</t>
  </si>
  <si>
    <t>FA1-230022</t>
  </si>
  <si>
    <t>Trénerská činnosť počas ME v kr.baz.5-10.12.2023 Otopeni, Rumunsko</t>
  </si>
  <si>
    <t>23FA41087</t>
  </si>
  <si>
    <t>23AUTO326</t>
  </si>
  <si>
    <t>preprava repre družstva SP -11 športovcov na podujatie  ME v kr.baz.5-10.12.2023 Otopeni, Rumunsko</t>
  </si>
  <si>
    <t>23FA41103</t>
  </si>
  <si>
    <t>23AUTO334</t>
  </si>
  <si>
    <t>preprava repre družstva PL -11 športovcov+3 real.tím z podujatia  ME v kr.baz.5-10.12.2023 Otopeni, Rumunsko</t>
  </si>
  <si>
    <t>záloha na ME Otopeni Rumunsko 5.-10.12.2023</t>
  </si>
  <si>
    <t>2320š2243</t>
  </si>
  <si>
    <t>69492080</t>
  </si>
  <si>
    <t>vyúčtovanie zálohy z 1.12.2023 (2000 € Lange) -poplatok na letisku- za extra batožinu počas cesty na ME v krátkom bazéne 5.-10.12.2023 Otopeni, Rumunsko /90,-eur/</t>
  </si>
  <si>
    <t>Lufthansa</t>
  </si>
  <si>
    <t>2320š2244</t>
  </si>
  <si>
    <t>06490245</t>
  </si>
  <si>
    <t>vyúčtovanie zálohy z 1.12.2023 (2000 € Lange) -poplatok na letisku- za batožinu-masersky stôl počas cesty na ME v krátkom bazéne 5.-10.12.2023 Otopeni, Rumunsko /80,-eur/</t>
  </si>
  <si>
    <t>2320š2245</t>
  </si>
  <si>
    <t>118,83,369,153</t>
  </si>
  <si>
    <t>vyúčtovanie zálohy z 1.12.2023 (2000 € Lange) -poplatok na letisku- za občerstvenie počas  ME v krátkom bazéne 5.-10.12.2023 Otopeni, Rumunsko  /121,48 eur/</t>
  </si>
  <si>
    <t>SC ROMPETROL DOWNSTREAM SRL</t>
  </si>
  <si>
    <t>vrátenie zostatku zálohy z 1.12.2023 (2000 Lange) na ME Otopeni Rumunsko 5.-10.12.2023 - 1.časť</t>
  </si>
  <si>
    <t>vrátenie zostatku zálohy z 1.12.2023 (2000 Lange) na ME Otopeni Rumunsko 5.-10.12.2023 - 2.časť</t>
  </si>
  <si>
    <t>23FA40871</t>
  </si>
  <si>
    <t>2023-347</t>
  </si>
  <si>
    <t>štartovné poplatky 10 osôb/Hungarian cup 2023</t>
  </si>
  <si>
    <t>záloha na Hungarian cup 10.-12.11.2023 Budapešť</t>
  </si>
  <si>
    <t>2320š1910</t>
  </si>
  <si>
    <t>243</t>
  </si>
  <si>
    <t>Progress Eteremhálozat Kft.</t>
  </si>
  <si>
    <t>2320š1911</t>
  </si>
  <si>
    <t>DLV5740682</t>
  </si>
  <si>
    <t>Wolt Magyarország Kft.</t>
  </si>
  <si>
    <t>2320š1909</t>
  </si>
  <si>
    <t>23201909</t>
  </si>
  <si>
    <t>cestovné náhrady -preprava 4 osoby-športovci na podujatie Hungarian cup 2023, 10.-12.11.2023, Budapešť</t>
  </si>
  <si>
    <t>23š067</t>
  </si>
  <si>
    <t>10/11/2023</t>
  </si>
  <si>
    <t>záloha na ubytovanie počas podujatia Hungarian cup 2023 , Budapešť 10.-12.11.2023 , 12osôb/10 športovcov+2 real.tím/</t>
  </si>
  <si>
    <t>MAD-Hotel és Iroda Kft.</t>
  </si>
  <si>
    <t>23FA40975</t>
  </si>
  <si>
    <t>AFE3A16037</t>
  </si>
  <si>
    <t>23FA40913</t>
  </si>
  <si>
    <t>44023019</t>
  </si>
  <si>
    <t>23FA40914</t>
  </si>
  <si>
    <t>44023021</t>
  </si>
  <si>
    <t>23FA40915</t>
  </si>
  <si>
    <t>44023017</t>
  </si>
  <si>
    <t>23FA40962</t>
  </si>
  <si>
    <t>36085715</t>
  </si>
  <si>
    <t>Plavecký klub ZÁHORÁK Senica,o.z.</t>
  </si>
  <si>
    <t>23FA40951</t>
  </si>
  <si>
    <t>10230020</t>
  </si>
  <si>
    <t>23FA40999</t>
  </si>
  <si>
    <t>23006</t>
  </si>
  <si>
    <t>Refundácia nákladov súvisiacich s účelom rozvoja talentovaných športovcov zaradených do UTM SPF a Top Talent Teamu: náklady na prenájom športoviska -  bazénu v mes. 04/2023 - Základná škola Májové námestie;</t>
  </si>
  <si>
    <t>Refundácia nákladov súvisiacich s účelom rozvoja talentovaných športovcov zaradených do UTM SPF a Top Talent Teamu: náklady na prenájom športoviska -  bazénu v mes. 03/2023 - Základná škola Májové námestie;</t>
  </si>
  <si>
    <t>23FA40912</t>
  </si>
  <si>
    <t>02/2023</t>
  </si>
  <si>
    <t>23FA40910</t>
  </si>
  <si>
    <t>23OF00021</t>
  </si>
  <si>
    <t>23FA40880</t>
  </si>
  <si>
    <t>23OF00014</t>
  </si>
  <si>
    <t>23FA40996</t>
  </si>
  <si>
    <t>6/2023</t>
  </si>
  <si>
    <t>54326729</t>
  </si>
  <si>
    <t>Športový klub plávania Brezno o.z.</t>
  </si>
  <si>
    <t>23FA40911</t>
  </si>
  <si>
    <t>011/2023</t>
  </si>
  <si>
    <t>23FA40998</t>
  </si>
  <si>
    <t>30843289</t>
  </si>
  <si>
    <t>ŠK SYNCHRO Bratislava, o.z.</t>
  </si>
  <si>
    <t>23FA40952</t>
  </si>
  <si>
    <t>230100002</t>
  </si>
  <si>
    <t>23FA40916</t>
  </si>
  <si>
    <t>23FA40972</t>
  </si>
  <si>
    <t>5020237924</t>
  </si>
  <si>
    <t>23FA40971</t>
  </si>
  <si>
    <t>5020237904</t>
  </si>
  <si>
    <t>2320š1842</t>
  </si>
  <si>
    <t>23201842</t>
  </si>
  <si>
    <t>cestovné náhrady 1 športovec /Podmaníková/-letenky na podujatia: SPAthens 13-15.10.2023 a SP Budapešť 20-21.10.202</t>
  </si>
  <si>
    <t>23FA40948</t>
  </si>
  <si>
    <t>refundácia nákladov na 1-športovca (Nikoleta Trníková)- pobytové náklady počas podujatia Svetový pohár v plávaní 6-8.10.2023 v Berlíne</t>
  </si>
  <si>
    <t>2320š1795</t>
  </si>
  <si>
    <t>23201795</t>
  </si>
  <si>
    <t>Reichová Viktória</t>
  </si>
  <si>
    <t>23FA40881</t>
  </si>
  <si>
    <t>50753550</t>
  </si>
  <si>
    <t>ŠK Dukla Banská Bystrica o.z</t>
  </si>
  <si>
    <t>23FA40909</t>
  </si>
  <si>
    <t>36105538</t>
  </si>
  <si>
    <t>Športový klub AQUASPORT LEVICE</t>
  </si>
  <si>
    <t>23FA40891</t>
  </si>
  <si>
    <t>44023015</t>
  </si>
  <si>
    <t>23FA40892</t>
  </si>
  <si>
    <t>44023014</t>
  </si>
  <si>
    <t>23FA40893</t>
  </si>
  <si>
    <t>44023013</t>
  </si>
  <si>
    <t>23FA40894</t>
  </si>
  <si>
    <t>44023018</t>
  </si>
  <si>
    <t>23FA40895</t>
  </si>
  <si>
    <t>44023020</t>
  </si>
  <si>
    <t>23FA40896</t>
  </si>
  <si>
    <t>44023016</t>
  </si>
  <si>
    <t>23FA40933</t>
  </si>
  <si>
    <t>23FA40987</t>
  </si>
  <si>
    <t>FV230001</t>
  </si>
  <si>
    <t>51309700</t>
  </si>
  <si>
    <t>Klub vodných športov OCEÁN Malacky</t>
  </si>
  <si>
    <t>23FA40988</t>
  </si>
  <si>
    <t>23FA40890</t>
  </si>
  <si>
    <t>01-2023</t>
  </si>
  <si>
    <t>31304516</t>
  </si>
  <si>
    <t>Klub plávania Spišská Nová Ves</t>
  </si>
  <si>
    <t xml:space="preserve">Refundácia nákladov súvisiach s účelom rozvoja športovcov z príspevku NŠP:
pobytové náklady počas Veľkej Ceny Dolného Kubína v termíne 29.-30.04.2023 (12 športovcov + RT) - Jozef Gustiňák Hagman;
</t>
  </si>
  <si>
    <t>23FA40928</t>
  </si>
  <si>
    <t>20238805</t>
  </si>
  <si>
    <t>23FA40929</t>
  </si>
  <si>
    <t>2023/1</t>
  </si>
  <si>
    <t>50536745</t>
  </si>
  <si>
    <t>Občianske združenie "GPO SVIT"</t>
  </si>
  <si>
    <t>23FA40899</t>
  </si>
  <si>
    <t>2023_076</t>
  </si>
  <si>
    <t>23FA40898</t>
  </si>
  <si>
    <t>17066808</t>
  </si>
  <si>
    <t>Plavecký klub Martin, o.z.</t>
  </si>
  <si>
    <t>23FA40931</t>
  </si>
  <si>
    <t>23FA40932</t>
  </si>
  <si>
    <t>423313</t>
  </si>
  <si>
    <t>00598640</t>
  </si>
  <si>
    <t>TJ Slávia STU Bratislava</t>
  </si>
  <si>
    <t>23FA40968</t>
  </si>
  <si>
    <t>10230019</t>
  </si>
  <si>
    <t>23FA40958</t>
  </si>
  <si>
    <t>230001</t>
  </si>
  <si>
    <t>23FA41003</t>
  </si>
  <si>
    <t>20230166</t>
  </si>
  <si>
    <t>23FA40960</t>
  </si>
  <si>
    <t>23FA40959</t>
  </si>
  <si>
    <t>03/2023</t>
  </si>
  <si>
    <t>54192188</t>
  </si>
  <si>
    <t>Plavecký klub Poseidon</t>
  </si>
  <si>
    <t>23FA40981</t>
  </si>
  <si>
    <t>00589381</t>
  </si>
  <si>
    <t>Klub vodného póla Komárno</t>
  </si>
  <si>
    <t xml:space="preserve">Refundácia nákladov súvisiach s účelom rozvoja športovcov z príspevku NŠP:  náklady na prenájom športoviska - bazénu v mes.03/2023 - Comorra servis Komárno;
</t>
  </si>
  <si>
    <t>23FA40984</t>
  </si>
  <si>
    <t>07/2023</t>
  </si>
  <si>
    <t>00688797</t>
  </si>
  <si>
    <t>IUVENTA AQUATIX, o. z.</t>
  </si>
  <si>
    <t>23FA40983</t>
  </si>
  <si>
    <t>23VF00002</t>
  </si>
  <si>
    <t>42070996</t>
  </si>
  <si>
    <t>Občianske združenie Žabka</t>
  </si>
  <si>
    <t>23FA40982</t>
  </si>
  <si>
    <t>FAV23121</t>
  </si>
  <si>
    <t>42307082</t>
  </si>
  <si>
    <t>Športový klub RAJA</t>
  </si>
  <si>
    <t>23FA40986</t>
  </si>
  <si>
    <t>36075663</t>
  </si>
  <si>
    <t>Klub vodných športov OCEÁN Bratislava</t>
  </si>
  <si>
    <t>23FA41001</t>
  </si>
  <si>
    <t>Fa20230001</t>
  </si>
  <si>
    <t>00625621</t>
  </si>
  <si>
    <t>Mestský plavecký klub Prievidza,o.z.</t>
  </si>
  <si>
    <t>23FA41002</t>
  </si>
  <si>
    <t>39/2023</t>
  </si>
  <si>
    <t>36107301</t>
  </si>
  <si>
    <t>Športový klub Atóm Levice</t>
  </si>
  <si>
    <t>23FA41008</t>
  </si>
  <si>
    <t>23FA40957</t>
  </si>
  <si>
    <t>23FA40961</t>
  </si>
  <si>
    <t>23FA40897</t>
  </si>
  <si>
    <t>013/2023</t>
  </si>
  <si>
    <t>23FA40930</t>
  </si>
  <si>
    <t>12300005</t>
  </si>
  <si>
    <t>23FA40985</t>
  </si>
  <si>
    <t>20230124</t>
  </si>
  <si>
    <t>Hrubé mzdy vyplatené osobám (zamestnancom) vrátane odvodov zamestnávateľa
počet fyzických osôb: 7 TPP+2 dohody
obdobie 11/2023</t>
  </si>
  <si>
    <t>Hrubé mzdy vyplatené osobám (zamestnancom) vrátane odvodov zamestnávateľa
počet fyzických osôb: 3 TPP+4 dohody
obdobie: 11/2023</t>
  </si>
  <si>
    <t>Hrubé mzdy vyplatené osobám (zamestnancom) vrátane odvodov zamestnávateľa
počet fyzických osôb: 2 TPP+ 28 dohôd
obdobie: 11/2023</t>
  </si>
  <si>
    <t>30 osôb</t>
  </si>
  <si>
    <t>23FA41040</t>
  </si>
  <si>
    <t>činnosť športového odborníka -trénerské služby v zmysle Zmluvy č. 06/2023 za mesiac 11/2023</t>
  </si>
  <si>
    <t>23FA41053</t>
  </si>
  <si>
    <t>20/2023</t>
  </si>
  <si>
    <t>činnosť športového odborníka -cestovné náhrady v zmysle Zmluvy č. 13/2023 počas VT U13 muži 9-12.11.2023 v Novákoch</t>
  </si>
  <si>
    <t>23FA41054</t>
  </si>
  <si>
    <t>230100006</t>
  </si>
  <si>
    <t>činnosť športového odborníka -trénerské služby v zmysle Zmluvy č. 10/2023 za mesiac 11/2023</t>
  </si>
  <si>
    <t>23FA41055</t>
  </si>
  <si>
    <t>20230006</t>
  </si>
  <si>
    <t>činnosť športového odborníka -trénerské služby v zmysle Zmluvy č.07/2023 za mesiac 11/2023</t>
  </si>
  <si>
    <t>23FA41056</t>
  </si>
  <si>
    <t>21/2023</t>
  </si>
  <si>
    <t>činnosť športového odborníka -trénerské služby v zmysle Zmluvy č. 13/2023 za mesiac 11/2023</t>
  </si>
  <si>
    <t>23FA41057</t>
  </si>
  <si>
    <t xml:space="preserve">činnosť športového odborníka -trénerské služby na základe Zmluvy 08/2023 v mesiaci 11/2023 </t>
  </si>
  <si>
    <t>23FA41058</t>
  </si>
  <si>
    <t>administratívne služby asistenta vodného póla ženy za 11/2023</t>
  </si>
  <si>
    <t>23FA41066</t>
  </si>
  <si>
    <t>činnosť športového odborníka -cestovné výdavky na základe Zmluvy 08/2023 počas VT U19 ženy 28-29.10.2023 Topoľčany</t>
  </si>
  <si>
    <t>23FA41072</t>
  </si>
  <si>
    <t>01122023</t>
  </si>
  <si>
    <t>činnosť športového odborníka -trénerské služby v zmysle Zmluvy č. 14/2023 za mesiac 11/2023</t>
  </si>
  <si>
    <t>23FA41073</t>
  </si>
  <si>
    <t>22020035</t>
  </si>
  <si>
    <t>trénerská činnosť SP za 11/2023</t>
  </si>
  <si>
    <t>23FA41074</t>
  </si>
  <si>
    <t>FV20230012</t>
  </si>
  <si>
    <t>administratívne a organizačné práce asistenta SP na základe Zmluvy zo dňa 16.10.2023 za 11/2023</t>
  </si>
  <si>
    <t>23FA41075</t>
  </si>
  <si>
    <t>220231101</t>
  </si>
  <si>
    <t>23FA41130</t>
  </si>
  <si>
    <t>3/23</t>
  </si>
  <si>
    <t>činnosť športového odborníka -trénerské služby v zmysle Zmluvy č. 09/2023 za mesiac 11/2023</t>
  </si>
  <si>
    <t>23FA41147</t>
  </si>
  <si>
    <t>202322</t>
  </si>
  <si>
    <t>Manažér reprezentácie žien VP na základe zmluvy za obdobie 2023/07</t>
  </si>
  <si>
    <t>23FA41148</t>
  </si>
  <si>
    <t>202321</t>
  </si>
  <si>
    <t>Manažér reprezentácie žien VP na základe zmluvy za obdobie 2023/08</t>
  </si>
  <si>
    <t>23FA41083</t>
  </si>
  <si>
    <t>23/05/0213</t>
  </si>
  <si>
    <t>Materiálne zabezpečenie reprezentácie PL-mikina 2 ks, plavecké okuliare 1 ks, cestovný kufor 2 ks</t>
  </si>
  <si>
    <t>23DPH017</t>
  </si>
  <si>
    <t xml:space="preserve">DPH k faktúre 23FA41083 </t>
  </si>
  <si>
    <t>29354455</t>
  </si>
  <si>
    <t>23FA41084</t>
  </si>
  <si>
    <t>23/05/0215</t>
  </si>
  <si>
    <t>Materiálne zabezpečenie reprezentácie PL-čiapka 1 ks, tričko 2 ks, ponožky 1 ks, vak 1 ks</t>
  </si>
  <si>
    <t>23DPH018</t>
  </si>
  <si>
    <t>DPH k faktúre  23FA41084</t>
  </si>
  <si>
    <t>23FA41143</t>
  </si>
  <si>
    <t>20230309</t>
  </si>
  <si>
    <t>silikónové čiapky 50 ks pre reprezentáciu DP</t>
  </si>
  <si>
    <t>TopSwim, s.r.o.</t>
  </si>
  <si>
    <t>23DPH019</t>
  </si>
  <si>
    <t>DPH k faktúre č. 23FA41143</t>
  </si>
  <si>
    <t>2320š2228</t>
  </si>
  <si>
    <t>4305</t>
  </si>
  <si>
    <t>tlačiareň CANON TS3450</t>
  </si>
  <si>
    <t>52281965</t>
  </si>
  <si>
    <t>ANMARCOMP s.r.o.</t>
  </si>
  <si>
    <t>Hrubé mzdy vyplatené osobám (zamestnancom) vrátane odvodov zamestnávateľa
počet fyzických osôb: 7 TPP+2 dohody
obdobie 12/2023</t>
  </si>
  <si>
    <t>Hrubé mzdy vyplatené osobám (zamestnancom) vrátane odvodov zamestnávateľa
počet fyzických osôb: 4 TPP+5 dohody
obdobie: 12/2023</t>
  </si>
  <si>
    <t>Hrubé mzdy vyplatené osobám (zamestnancom) vrátane odvodov zamestnávateľa
počet fyzických osôb: 1 TPP+ 48 dohôd
obdobie: 12/2023</t>
  </si>
  <si>
    <t>49 osôb</t>
  </si>
  <si>
    <t>23FA41115</t>
  </si>
  <si>
    <t>FA20230058</t>
  </si>
  <si>
    <t>príprava grafiky podkladov pre výrobu štítkov a pohárov na zimné majstrovstvá SR 2023</t>
  </si>
  <si>
    <t>23FA41116</t>
  </si>
  <si>
    <t>20230375</t>
  </si>
  <si>
    <t>trof. poháre 12 ks, štítky+ gravírovanie 216 ks na súťaže VP</t>
  </si>
  <si>
    <t>23FA41081</t>
  </si>
  <si>
    <t>1433313706</t>
  </si>
  <si>
    <t xml:space="preserve">Prezutie služobného vozidla Caravelle BL976KD a uskladnenie pneumatík, 2 pneu_x000D_
</t>
  </si>
  <si>
    <t>2320š2246</t>
  </si>
  <si>
    <t>12579</t>
  </si>
  <si>
    <t>dialničná známka na firemné vozidlo BL976KD od 30.12.2023 do 8.1.2024</t>
  </si>
  <si>
    <t>Network Line Ltd.</t>
  </si>
  <si>
    <t>23FA41157</t>
  </si>
  <si>
    <t>10230263</t>
  </si>
  <si>
    <t>Spotreba el.energie kanc.priestory, sklady za 2023/11</t>
  </si>
  <si>
    <t>2320š2103</t>
  </si>
  <si>
    <t>15734,15941</t>
  </si>
  <si>
    <t>23FA41064</t>
  </si>
  <si>
    <t>FV-94841/2023</t>
  </si>
  <si>
    <t>monitoring služobných vozidiel za 11/2023 (BT707DT, BL062GD, BL976KD, BL557MU,BT147AB)</t>
  </si>
  <si>
    <t>23FA41100</t>
  </si>
  <si>
    <t>1020230018</t>
  </si>
  <si>
    <t xml:space="preserve">Tvorba web.stránky za 2023/11 na základe rámcovej licenčnej zmluvy  </t>
  </si>
  <si>
    <t>23FA41082</t>
  </si>
  <si>
    <t>10230249</t>
  </si>
  <si>
    <t>Nájomné/kancelárie,sklady,garáž a parkovacie státia za 12/2023</t>
  </si>
  <si>
    <t>23FA41062</t>
  </si>
  <si>
    <t>1236431</t>
  </si>
  <si>
    <t>Prenájom kopírovacieho zariadenia za obdobie 11/2023</t>
  </si>
  <si>
    <t>23FA41095</t>
  </si>
  <si>
    <t>070230348</t>
  </si>
  <si>
    <t>doručovateľský servis v zmysle mandátnej zmluvy za 2023/11</t>
  </si>
  <si>
    <t>23FA41065</t>
  </si>
  <si>
    <t>2023209</t>
  </si>
  <si>
    <t>štatutárny audit za rok 2023-1.etapa</t>
  </si>
  <si>
    <t>23FA41060</t>
  </si>
  <si>
    <t>výkon zodpov.osoby 11/2023 v zmysle Zmluvy o poskytovaní služby v oblasti ochrany osobných údajov zo dňa 16.7.2023</t>
  </si>
  <si>
    <t>23FA41063</t>
  </si>
  <si>
    <t>2023110359</t>
  </si>
  <si>
    <t>IT služby za mesiac 11/2023 v zmysle zmluvy o poskytovaní služieb z 28.02.2022 +monitorovací systém nad rámec zmluvy</t>
  </si>
  <si>
    <t>23FA41070</t>
  </si>
  <si>
    <t>5020237942</t>
  </si>
  <si>
    <t>pobytové náklady a prenájom bazéna pre 4 osoby-športovci počas športovej prípravy-sústredenie seniorskej plaveckej reprezentácie 6-11.11.2023 v Šamoríne</t>
  </si>
  <si>
    <t>23FA41113</t>
  </si>
  <si>
    <t>5020238524</t>
  </si>
  <si>
    <t xml:space="preserve">prenájom bazéna počas športovej prípravy reprezentačného družstva SP 7.11., 9.11., 14.11., 16.11., 21.11., 23.11., 28.11., 30.11.2023 </t>
  </si>
  <si>
    <t>23FA41049</t>
  </si>
  <si>
    <t>Refundácia nákladov -1 športovec+1 real.tím na cestovné čiastočne počas medzinárodných pretekov ATUS Graz Short Course 10-12.11.2023  - PaedDr. Karel Procházka,PhD.</t>
  </si>
  <si>
    <t>2320š2130</t>
  </si>
  <si>
    <t>23202130</t>
  </si>
  <si>
    <t>cestovné náklady 1 športovca na podujatí 2023 TOYOTA US Open, Grensboro, NC, USA 29.11.-2.12.2023 SPF/2022/R/U202/P</t>
  </si>
  <si>
    <t>Ivan Teresa</t>
  </si>
  <si>
    <t>23FA41160</t>
  </si>
  <si>
    <t>44023022</t>
  </si>
  <si>
    <t>2320š2069</t>
  </si>
  <si>
    <t>217</t>
  </si>
  <si>
    <t>The Metro Atlanta Aquatic Club. LLC</t>
  </si>
  <si>
    <t>23FA41092</t>
  </si>
  <si>
    <t>10230006</t>
  </si>
  <si>
    <t>23FA41108</t>
  </si>
  <si>
    <t>23FA41036</t>
  </si>
  <si>
    <t>03-2023</t>
  </si>
  <si>
    <t>23FA41137</t>
  </si>
  <si>
    <t>23FA41140</t>
  </si>
  <si>
    <t>23008</t>
  </si>
  <si>
    <t>23FA41110</t>
  </si>
  <si>
    <t>23FA41091</t>
  </si>
  <si>
    <t>10230008</t>
  </si>
  <si>
    <t>23FA41145</t>
  </si>
  <si>
    <t>2355</t>
  </si>
  <si>
    <t xml:space="preserve">anylýza plaveckej techniky 07-08/2023 -1 športovec počas MEJ a MSJ </t>
  </si>
  <si>
    <t>23FA41079</t>
  </si>
  <si>
    <t>10233320</t>
  </si>
  <si>
    <t>Letenky pre 2 osoby- športovci na podujatie Sústredenie plavcov Stellenbosch JAR 29.12.2023–13.1.2024</t>
  </si>
  <si>
    <t>23dš10</t>
  </si>
  <si>
    <t>30230143</t>
  </si>
  <si>
    <t>Oprava základu dane (dobropis) k dokladu por. číslo 23FA41079</t>
  </si>
  <si>
    <t>Letenky pre 1 osobu - športovec na podujatie Sústredenie plavcov Stellenbosch JAR 29.12.2023–13.1.2024</t>
  </si>
  <si>
    <t>30230113</t>
  </si>
  <si>
    <t>23FA41068</t>
  </si>
  <si>
    <t>2023161001</t>
  </si>
  <si>
    <t>23FA41138</t>
  </si>
  <si>
    <t>92024</t>
  </si>
  <si>
    <t xml:space="preserve">Refundácia nákladov súvisiach s účelom rozvoja športovcov z príspevku NŠP: pobytové náklady počas MSR ml.žiakov v krátkom bazéne v Dolnom Kubíne v termíne 01.-03.12.2023 /9 pretekárov+RT/ - Jozef Gustiňák Hagman; </t>
  </si>
  <si>
    <t>23FA41139</t>
  </si>
  <si>
    <t>Refundácia nákladov súvisiach s účelom rozvoja športovcov z príspevku NŠP: náklady na prenájom športoviska - bazénu v mes. 08 /2023 - OZ Bazén Piešťany;</t>
  </si>
  <si>
    <t>Refundácia nákladov súvisiach s účelom rozvoja športovcov z príspevku NŠP: štartovné počas preteku O pohár primátorky mesta Topoľčany v termíne 15.09.2023 ( 12 športovcov) - Pirana SC Topoľčany;</t>
  </si>
  <si>
    <t>23FA41111</t>
  </si>
  <si>
    <t>23FA41159</t>
  </si>
  <si>
    <t>37953443</t>
  </si>
  <si>
    <t xml:space="preserve">Klub vodných športov CARETA pri </t>
  </si>
  <si>
    <t>23FA41038</t>
  </si>
  <si>
    <t>2301054</t>
  </si>
  <si>
    <t>36618357</t>
  </si>
  <si>
    <t>Mestský športový klub  Žiar nad Hronom, spol.s r.o.</t>
  </si>
  <si>
    <t>23FA41155</t>
  </si>
  <si>
    <t>44023024</t>
  </si>
  <si>
    <t>23FA41156</t>
  </si>
  <si>
    <t>44023023</t>
  </si>
  <si>
    <t>23FA41037</t>
  </si>
  <si>
    <t>202329</t>
  </si>
  <si>
    <t>37914057</t>
  </si>
  <si>
    <t>Plavecký klub Matador Púchov, o. z.</t>
  </si>
  <si>
    <t>23FA41109</t>
  </si>
  <si>
    <t>20231101</t>
  </si>
  <si>
    <t>50633619</t>
  </si>
  <si>
    <t>Plavecký kemp Banská Bystrica</t>
  </si>
  <si>
    <t xml:space="preserve">Refundácia nákladov súvisiach s účelom rozvoja športovcov z príspevku NŠP: náklady na prenájom športoviska - bazéna v mes. 06/2023 - MBB a.s.;
</t>
  </si>
  <si>
    <t>23FA41088</t>
  </si>
  <si>
    <t>FV2023002</t>
  </si>
  <si>
    <t>23FA41089</t>
  </si>
  <si>
    <t>2320003</t>
  </si>
  <si>
    <t>23FA41141</t>
  </si>
  <si>
    <t>00619884</t>
  </si>
  <si>
    <t xml:space="preserve">Telovýchovná jednota Slávia </t>
  </si>
  <si>
    <t>23FA41039</t>
  </si>
  <si>
    <t>20230035</t>
  </si>
  <si>
    <t>23FA41090</t>
  </si>
  <si>
    <t>23011</t>
  </si>
  <si>
    <t>23FA41107</t>
  </si>
  <si>
    <t>12300006</t>
  </si>
  <si>
    <t>23FA41133</t>
  </si>
  <si>
    <t>20230070</t>
  </si>
  <si>
    <t>23FA41158</t>
  </si>
  <si>
    <t>05-2023</t>
  </si>
  <si>
    <t>Finančný príspevok za usporiadanie, organizáciu  a prípravu podujatia M SR st. žiakov v krátkom bazéne 8-10.12.2023 Spišská Nová Ves na základe zmluvy o zabezpečení podujatia č. 31/2023</t>
  </si>
  <si>
    <t>23FA41067</t>
  </si>
  <si>
    <t>00892378</t>
  </si>
  <si>
    <t>Športový plavecký klub Kúpele Piešťany</t>
  </si>
  <si>
    <t>23FA41106</t>
  </si>
  <si>
    <t>DELTA klub Komárno, o.z.</t>
  </si>
  <si>
    <t>23FA41136</t>
  </si>
  <si>
    <t>23FA41093</t>
  </si>
  <si>
    <t>12300008</t>
  </si>
  <si>
    <t>23FA41135</t>
  </si>
  <si>
    <t>23OF00033</t>
  </si>
  <si>
    <t>23FA41042</t>
  </si>
  <si>
    <t>2020036</t>
  </si>
  <si>
    <t>23FA41134</t>
  </si>
  <si>
    <t>02-2023</t>
  </si>
  <si>
    <t>2320š2131</t>
  </si>
  <si>
    <t>23202131</t>
  </si>
  <si>
    <t>Činnosť člena rozhodcovského zboru počas podujatia  M SR st. žiakov v krátkom bazéne 8-10.12.2023 Spišská Nová Ves</t>
  </si>
  <si>
    <t>2320š2132</t>
  </si>
  <si>
    <t>23202132</t>
  </si>
  <si>
    <t>Litecká Laura</t>
  </si>
  <si>
    <t>2320š2133</t>
  </si>
  <si>
    <t>23202133</t>
  </si>
  <si>
    <t>2320š2134</t>
  </si>
  <si>
    <t>23202134</t>
  </si>
  <si>
    <t>Kobeľáková Vanesa</t>
  </si>
  <si>
    <t>2320š2135</t>
  </si>
  <si>
    <t>23202135</t>
  </si>
  <si>
    <t>2320š2136</t>
  </si>
  <si>
    <t>23202136</t>
  </si>
  <si>
    <t>2320š2137</t>
  </si>
  <si>
    <t>23202137</t>
  </si>
  <si>
    <t>2320š2138</t>
  </si>
  <si>
    <t>23202138</t>
  </si>
  <si>
    <t>Hrušovský Šimon</t>
  </si>
  <si>
    <t>2320š2139</t>
  </si>
  <si>
    <t>23202139</t>
  </si>
  <si>
    <t>2320š2140</t>
  </si>
  <si>
    <t>23202140</t>
  </si>
  <si>
    <t>2320š2141</t>
  </si>
  <si>
    <t>23202141</t>
  </si>
  <si>
    <t>2320š2142</t>
  </si>
  <si>
    <t>23202142</t>
  </si>
  <si>
    <t>2320š2143</t>
  </si>
  <si>
    <t>23202143</t>
  </si>
  <si>
    <t>2320š2144</t>
  </si>
  <si>
    <t>23202144</t>
  </si>
  <si>
    <t>2320š2145</t>
  </si>
  <si>
    <t>23202145</t>
  </si>
  <si>
    <t>2320š2146</t>
  </si>
  <si>
    <t>23202146</t>
  </si>
  <si>
    <t>2320š2147</t>
  </si>
  <si>
    <t>23202147</t>
  </si>
  <si>
    <t>2320š2148</t>
  </si>
  <si>
    <t>23202148</t>
  </si>
  <si>
    <t>2320š2149</t>
  </si>
  <si>
    <t>23202149</t>
  </si>
  <si>
    <t>2320š2150</t>
  </si>
  <si>
    <t>23202150</t>
  </si>
  <si>
    <t>2320š2151</t>
  </si>
  <si>
    <t>23202151</t>
  </si>
  <si>
    <t>2320š2152</t>
  </si>
  <si>
    <t>23202152</t>
  </si>
  <si>
    <t>2320š2153</t>
  </si>
  <si>
    <t>23202153</t>
  </si>
  <si>
    <t>2320š2154</t>
  </si>
  <si>
    <t>23202154</t>
  </si>
  <si>
    <t>2320š2155</t>
  </si>
  <si>
    <t>23202155</t>
  </si>
  <si>
    <t>2320š2156</t>
  </si>
  <si>
    <t>23202156</t>
  </si>
  <si>
    <t>2320š2157</t>
  </si>
  <si>
    <t>23202157</t>
  </si>
  <si>
    <t>2320š2158</t>
  </si>
  <si>
    <t>23202158</t>
  </si>
  <si>
    <t>2320š2159</t>
  </si>
  <si>
    <t>23202159</t>
  </si>
  <si>
    <t>2320š2160</t>
  </si>
  <si>
    <t>23202160</t>
  </si>
  <si>
    <t>2320š2161</t>
  </si>
  <si>
    <t>23202161</t>
  </si>
  <si>
    <t>2320š2162</t>
  </si>
  <si>
    <t>23202162</t>
  </si>
  <si>
    <t>2320š2163</t>
  </si>
  <si>
    <t>23202163</t>
  </si>
  <si>
    <t>2320š2164</t>
  </si>
  <si>
    <t>23202164</t>
  </si>
  <si>
    <t>2320š2165</t>
  </si>
  <si>
    <t>23202165</t>
  </si>
  <si>
    <t>2320š2166</t>
  </si>
  <si>
    <t>23202166</t>
  </si>
  <si>
    <t>23FA41132</t>
  </si>
  <si>
    <t>1312300841</t>
  </si>
  <si>
    <t>ubytovanie pre 16 osôb-rozhodcovský zbor počas M SR st. žiakov v krátkom bazéne 8-10.12.2023 Spišská Nová Ves</t>
  </si>
  <si>
    <t>Organizácia podujatia
názov podujatia: ZM žiačky a kadeti                                                   Miesto konania: Topoľčany Slovensko                                                                                       termín podujatia:15.12.-17.12.2023    
počet aktívnych účastníkov:59 športovcov a 5 členov rozhodcovského zboru
počet odpracovaných hodín spolu 45</t>
  </si>
  <si>
    <t>23FA41149</t>
  </si>
  <si>
    <t>23VF00094</t>
  </si>
  <si>
    <t>ubytovanie pre 3 osoby-rozhodcovia počas ZM kadetov 15-17.12.2023 Topoľčany</t>
  </si>
  <si>
    <t>2320š2220</t>
  </si>
  <si>
    <t>23202220</t>
  </si>
  <si>
    <t>Činnosť člena rozhodcovského zboru počas podujatia  ZM žiačky  a kadetov 15-17.12.2023 Topoľčany</t>
  </si>
  <si>
    <t>2320š2221</t>
  </si>
  <si>
    <t>23202221</t>
  </si>
  <si>
    <t>2320š2222</t>
  </si>
  <si>
    <t>23202222</t>
  </si>
  <si>
    <t>2320š2223</t>
  </si>
  <si>
    <t>23202223</t>
  </si>
  <si>
    <t>2320š2224</t>
  </si>
  <si>
    <t>23202224</t>
  </si>
  <si>
    <t>Organizácia podujatia
názov podujatia: ZM ml.žiaci a kadeti                                                   Miesto konania: Nováky Slovensko                                                                                       termín podujatia:16.12.-17.12.2023    
počet aktívnych účastníkov:35 športovcov a 3 členovia rozhodcovského zboru
počet odpracovaných hodín spolu 15</t>
  </si>
  <si>
    <t>2320š2217</t>
  </si>
  <si>
    <t>23202217</t>
  </si>
  <si>
    <t>Činnosť člena rozhodcovského zboru počas podujatia  ZM ml. žiaci  a kadetov 16-17.12.2023 Nováky</t>
  </si>
  <si>
    <t>2320š2218</t>
  </si>
  <si>
    <t>23202218</t>
  </si>
  <si>
    <t>2320š2219</t>
  </si>
  <si>
    <t>23202219</t>
  </si>
  <si>
    <t>23FA41152</t>
  </si>
  <si>
    <t>FA20230038</t>
  </si>
  <si>
    <t>nálepky na medaile 210 ks na podujatie Slovakia Synchro, 90 ks na podujatie Christmas carp</t>
  </si>
  <si>
    <t>23FA41153</t>
  </si>
  <si>
    <t>1132522</t>
  </si>
  <si>
    <t>ubytovanie pre 1 osobu - rozhodkyňa počas podujatia Slovakia Synchro, 90 ks na podujatie Christmas carp</t>
  </si>
  <si>
    <t>45519587</t>
  </si>
  <si>
    <t>Hotel Saffron s. r. o.</t>
  </si>
  <si>
    <t>23FA41154</t>
  </si>
  <si>
    <t>0102/0912/23</t>
  </si>
  <si>
    <t>prenájom plavárne počas podujatia Slovakia Synchro, 90 ks na podujatie Christmas carp</t>
  </si>
  <si>
    <t xml:space="preserve">bankový poplatok -za úhradu v CZK </t>
  </si>
  <si>
    <t>23FA41125</t>
  </si>
  <si>
    <t>10233922</t>
  </si>
  <si>
    <t>Letenka pre 1 osobu- rozhodca počas ME ženy 3-14.1.2024 Eindhoven (NED)</t>
  </si>
  <si>
    <t>23FA41126</t>
  </si>
  <si>
    <t>V01232639</t>
  </si>
  <si>
    <t>pobytové náklady počas ME ženy 3-14.1.2024 Eindhoven (NED) 18 osôb z toho 14 hráčok, 3 realiz.tím a 1 rozhodca</t>
  </si>
  <si>
    <t>House of Sports B.V.</t>
  </si>
  <si>
    <t xml:space="preserve">Pracovná cesta
názov podujatia: VT ženy seniorky                                           Miesto konania:Topoľčany Slovensko                                                                                 termín podujatia: 02.12.-03.12.2023        spôsob prepravy:                                              Celkový počet účastníkov:12                               z toho                                                                                    - športovcov: 10                                                       - realizačný tím: 2 </t>
  </si>
  <si>
    <t>23FA41080</t>
  </si>
  <si>
    <t>stravovanie družstva reprezentácie VP -12 osôb-10 športovcov+2 real.tím počas VT ženy seniorky 2-3.12.2023 Topoľčany</t>
  </si>
  <si>
    <t>23FA41101</t>
  </si>
  <si>
    <t>230100107</t>
  </si>
  <si>
    <t>prenájom bazéna počas VT ženy seniorky 2-3.12.2023 Topoľčany</t>
  </si>
  <si>
    <t>23FA41102</t>
  </si>
  <si>
    <t>23VF00091</t>
  </si>
  <si>
    <t>ubytovanie družstva reprezentácie VP -9 športovcov+2 real.tím počas VT ženy seniorky 2-3.12.2023 Topoľčany</t>
  </si>
  <si>
    <t>23FA41048</t>
  </si>
  <si>
    <t>20232105</t>
  </si>
  <si>
    <t>ubytovanie rozhodcovského zboru- 9 osôb počas MSR ml.žiakov v krátkom bazéne 1.-3.12.2023 Dolný Kubín</t>
  </si>
  <si>
    <t>10847537</t>
  </si>
  <si>
    <t>Ing. Igor Urban CSc. URBAN PROJEKCIA</t>
  </si>
  <si>
    <t>23FA41050</t>
  </si>
  <si>
    <t>2023067</t>
  </si>
  <si>
    <t>Finančný príspevok za usporiadanie, organizáciu  a prípravu podujatia SPF na základe zmluvy o zabezpečení podujatia č. 30/2023</t>
  </si>
  <si>
    <t>23FA41051</t>
  </si>
  <si>
    <t>2023068</t>
  </si>
  <si>
    <t>23FA41052</t>
  </si>
  <si>
    <t>2023069</t>
  </si>
  <si>
    <t>23FA41077</t>
  </si>
  <si>
    <t>230354</t>
  </si>
  <si>
    <t>prenájom bazéna počas MSR ml.žiakov v krátkom bazéne 1.-3.12.2023 Dolný Kubín</t>
  </si>
  <si>
    <t>2320š2070</t>
  </si>
  <si>
    <t>23202070</t>
  </si>
  <si>
    <t>Činnosť člena rozhodcovského zboru počas podujatia MSR ml.žiakov v krátkom bazéne 1.-3.12.2023 Dolný Kubín</t>
  </si>
  <si>
    <t>2320š2071</t>
  </si>
  <si>
    <t>23202071</t>
  </si>
  <si>
    <t>2320š2072</t>
  </si>
  <si>
    <t>23202072</t>
  </si>
  <si>
    <t>2320š2073</t>
  </si>
  <si>
    <t>23202073</t>
  </si>
  <si>
    <t>2320š2074</t>
  </si>
  <si>
    <t>23202074</t>
  </si>
  <si>
    <t>2320š2075</t>
  </si>
  <si>
    <t>23202075</t>
  </si>
  <si>
    <t>2320š2076</t>
  </si>
  <si>
    <t>23202076</t>
  </si>
  <si>
    <t>2320š2077</t>
  </si>
  <si>
    <t>23202077</t>
  </si>
  <si>
    <t>2320š2078</t>
  </si>
  <si>
    <t>23202078</t>
  </si>
  <si>
    <t>2320š2079</t>
  </si>
  <si>
    <t>23202079</t>
  </si>
  <si>
    <t>2320š2080</t>
  </si>
  <si>
    <t>23202080</t>
  </si>
  <si>
    <t>2320š2081</t>
  </si>
  <si>
    <t>23202081</t>
  </si>
  <si>
    <t>Mjartanová Katarína</t>
  </si>
  <si>
    <t>2320š2082</t>
  </si>
  <si>
    <t>23202082</t>
  </si>
  <si>
    <t>2320š2083</t>
  </si>
  <si>
    <t>23202083</t>
  </si>
  <si>
    <t>2320š2084</t>
  </si>
  <si>
    <t>23202084</t>
  </si>
  <si>
    <t>2320š2085</t>
  </si>
  <si>
    <t>23202085</t>
  </si>
  <si>
    <t>2320š2086</t>
  </si>
  <si>
    <t>23202086</t>
  </si>
  <si>
    <t>Kaliská Zuzana</t>
  </si>
  <si>
    <t>2320š2087</t>
  </si>
  <si>
    <t>23202087</t>
  </si>
  <si>
    <t>Kaliský Igor</t>
  </si>
  <si>
    <t>2320š2088</t>
  </si>
  <si>
    <t>23202088</t>
  </si>
  <si>
    <t>2320š2089</t>
  </si>
  <si>
    <t>23202089</t>
  </si>
  <si>
    <t>2320š2090</t>
  </si>
  <si>
    <t>23202090</t>
  </si>
  <si>
    <t>2320š2091</t>
  </si>
  <si>
    <t>23202091</t>
  </si>
  <si>
    <t>2320š2092</t>
  </si>
  <si>
    <t>23202092</t>
  </si>
  <si>
    <t>2320š2093</t>
  </si>
  <si>
    <t>23202093</t>
  </si>
  <si>
    <t>2320š2094</t>
  </si>
  <si>
    <t>23202094</t>
  </si>
  <si>
    <t>2320š2095</t>
  </si>
  <si>
    <t>23202095</t>
  </si>
  <si>
    <t>2320š2096</t>
  </si>
  <si>
    <t>23202096</t>
  </si>
  <si>
    <t>2320š2097</t>
  </si>
  <si>
    <t>23202097</t>
  </si>
  <si>
    <t>2320š2098</t>
  </si>
  <si>
    <t>23202098</t>
  </si>
  <si>
    <t>2320š2099</t>
  </si>
  <si>
    <t>23202099</t>
  </si>
  <si>
    <t>2320š2100</t>
  </si>
  <si>
    <t>23202100</t>
  </si>
  <si>
    <t>Rumanovičová Dana</t>
  </si>
  <si>
    <t>2320š2101</t>
  </si>
  <si>
    <t>23202101</t>
  </si>
  <si>
    <t>2320š2102</t>
  </si>
  <si>
    <t>23202102</t>
  </si>
  <si>
    <t>2320š2059</t>
  </si>
  <si>
    <t>080, 081</t>
  </si>
  <si>
    <t>ZENTA SWIMMING</t>
  </si>
  <si>
    <t>2320š2060</t>
  </si>
  <si>
    <t>127/9</t>
  </si>
  <si>
    <t>2320š2061</t>
  </si>
  <si>
    <t>6767</t>
  </si>
  <si>
    <t>2320š2062</t>
  </si>
  <si>
    <t>4019789</t>
  </si>
  <si>
    <t>Power Body Nutrition Ltd.</t>
  </si>
  <si>
    <t>2320š2063</t>
  </si>
  <si>
    <t>957/2</t>
  </si>
  <si>
    <t>2320š2064</t>
  </si>
  <si>
    <t>37582</t>
  </si>
  <si>
    <t>Patagonia Honolulu</t>
  </si>
  <si>
    <t>2320š2065</t>
  </si>
  <si>
    <t>1373,1548,1558</t>
  </si>
  <si>
    <t>2320š2066</t>
  </si>
  <si>
    <t>46010</t>
  </si>
  <si>
    <t>UP and RUNNING</t>
  </si>
  <si>
    <t>2320š2229</t>
  </si>
  <si>
    <t>9260,167794,120597120331,109555</t>
  </si>
  <si>
    <t>ŠENK NA PARKÁNU</t>
  </si>
  <si>
    <t>2320š2067</t>
  </si>
  <si>
    <t>23VF12982</t>
  </si>
  <si>
    <t>Sportago Company s.r.o.</t>
  </si>
  <si>
    <t>2320š2068</t>
  </si>
  <si>
    <t>344737970</t>
  </si>
  <si>
    <t>THG Nutrition Poland Sp. z o.o.</t>
  </si>
  <si>
    <t>2320š2129</t>
  </si>
  <si>
    <t>237002376502</t>
  </si>
  <si>
    <t>Zalando SE</t>
  </si>
  <si>
    <t>2320š2238</t>
  </si>
  <si>
    <t>2320š2239</t>
  </si>
  <si>
    <t>23202239</t>
  </si>
  <si>
    <t xml:space="preserve">Na základe Zmluvy č.104/TOP TÍM/Dikácz/2023- Refundácia nákladov súvisiacich s účelom rozvoja športovcov zaradených do zoznamu športovcov Top tímu a podpory národného športového projektu: cestovné náklady športovca počas Slovakia Swimming Cup v termíne 20.-22.10.2023 - </t>
  </si>
  <si>
    <t>2320š2240</t>
  </si>
  <si>
    <t>KUKSE-2023-226</t>
  </si>
  <si>
    <t>2320š2241</t>
  </si>
  <si>
    <t>1007185112</t>
  </si>
  <si>
    <t>2320š2242</t>
  </si>
  <si>
    <t>2023091</t>
  </si>
  <si>
    <t>2320š2230</t>
  </si>
  <si>
    <t>31008979</t>
  </si>
  <si>
    <t>trade INN</t>
  </si>
  <si>
    <t>2320š2231</t>
  </si>
  <si>
    <t>1199</t>
  </si>
  <si>
    <t>37332341</t>
  </si>
  <si>
    <t>Godfrey Izehi - Africana</t>
  </si>
  <si>
    <t>2320š2232</t>
  </si>
  <si>
    <t>2300800381</t>
  </si>
  <si>
    <t>2320š2233</t>
  </si>
  <si>
    <t>TBD163VA0004027</t>
  </si>
  <si>
    <t>Triboo Digitale Srl a socio unico</t>
  </si>
  <si>
    <t>2320š2234</t>
  </si>
  <si>
    <t>55235883</t>
  </si>
  <si>
    <t>03177084</t>
  </si>
  <si>
    <t>Pharmacopea CZ s.r.o.</t>
  </si>
  <si>
    <t>2320š2235</t>
  </si>
  <si>
    <t>52692023</t>
  </si>
  <si>
    <t>31633293</t>
  </si>
  <si>
    <t>ESSENTIA, s.r.o.</t>
  </si>
  <si>
    <t>2320š2236</t>
  </si>
  <si>
    <t>3/23/09/007</t>
  </si>
  <si>
    <t>51211297</t>
  </si>
  <si>
    <t>XBS swimming</t>
  </si>
  <si>
    <t>2320š2237</t>
  </si>
  <si>
    <t>3/23/10/001</t>
  </si>
  <si>
    <t>23FA41142</t>
  </si>
  <si>
    <t>20230011</t>
  </si>
  <si>
    <t>ŠPORTOVÝ KLUB POLÍCIE KOŠICE-F4693:F4698</t>
  </si>
  <si>
    <t>bankový poplatok za vedenie účtu</t>
  </si>
  <si>
    <t>23dš11</t>
  </si>
  <si>
    <t>23FA41161</t>
  </si>
  <si>
    <t>23FA41162</t>
  </si>
  <si>
    <t>230100102</t>
  </si>
  <si>
    <t>23FA41163</t>
  </si>
  <si>
    <t>2023066</t>
  </si>
  <si>
    <t>23FA41164</t>
  </si>
  <si>
    <t>S01/2023</t>
  </si>
  <si>
    <t>35678135</t>
  </si>
  <si>
    <t>ŠK FLIPPER Brezno, o. z.</t>
  </si>
  <si>
    <t>23FA41167</t>
  </si>
  <si>
    <t>230100042</t>
  </si>
  <si>
    <t>23FA41168</t>
  </si>
  <si>
    <t>42413711</t>
  </si>
  <si>
    <t>Plavecký Klub MOKO, o. z.</t>
  </si>
  <si>
    <t>23FA41169</t>
  </si>
  <si>
    <t>23FA41170</t>
  </si>
  <si>
    <t>23FA41171</t>
  </si>
  <si>
    <t>23FA41172</t>
  </si>
  <si>
    <t>Fa20230002</t>
  </si>
  <si>
    <t>23FA41173</t>
  </si>
  <si>
    <t>23FA41174</t>
  </si>
  <si>
    <t>20230014</t>
  </si>
  <si>
    <t>23FA41175</t>
  </si>
  <si>
    <t>2023/2</t>
  </si>
  <si>
    <t>23FA41176</t>
  </si>
  <si>
    <t>23FA41177</t>
  </si>
  <si>
    <t>23FA41178</t>
  </si>
  <si>
    <t>12300009</t>
  </si>
  <si>
    <t>23FA41243</t>
  </si>
  <si>
    <t>01/23/11/002</t>
  </si>
  <si>
    <t>23FA41244</t>
  </si>
  <si>
    <t>2023_087</t>
  </si>
  <si>
    <t>23FA41245</t>
  </si>
  <si>
    <t>2023_082</t>
  </si>
  <si>
    <t>23FA41246</t>
  </si>
  <si>
    <t>000006/2023</t>
  </si>
  <si>
    <t>35522232</t>
  </si>
  <si>
    <t>Športový klub Polície Prešov</t>
  </si>
  <si>
    <t>23FA41247</t>
  </si>
  <si>
    <t>23FA41272</t>
  </si>
  <si>
    <t>04</t>
  </si>
  <si>
    <t>23FA41276</t>
  </si>
  <si>
    <t>23FA41228</t>
  </si>
  <si>
    <t>52742776</t>
  </si>
  <si>
    <t>Červená hviezda Košice</t>
  </si>
  <si>
    <t>23FA41229</t>
  </si>
  <si>
    <t>2024001</t>
  </si>
  <si>
    <t>23FA41230</t>
  </si>
  <si>
    <t>23FA41267</t>
  </si>
  <si>
    <t>202301</t>
  </si>
  <si>
    <t>23FA41268</t>
  </si>
  <si>
    <t>12300012</t>
  </si>
  <si>
    <t>23FA41269</t>
  </si>
  <si>
    <t>20230096</t>
  </si>
  <si>
    <t>42418372</t>
  </si>
  <si>
    <t>ROYAL PLAVECKÝ KLUB, o. z.</t>
  </si>
  <si>
    <t>23FA41270</t>
  </si>
  <si>
    <t>23FA41165</t>
  </si>
  <si>
    <t>23FA41166</t>
  </si>
  <si>
    <t>01/23/11/001</t>
  </si>
  <si>
    <t>23FA41180</t>
  </si>
  <si>
    <t>23FA41181</t>
  </si>
  <si>
    <t>08/2023</t>
  </si>
  <si>
    <t>23FA41182</t>
  </si>
  <si>
    <t>06/2023</t>
  </si>
  <si>
    <t>23FA41183</t>
  </si>
  <si>
    <t>10230010</t>
  </si>
  <si>
    <t>23FA41184</t>
  </si>
  <si>
    <t>23OF00027</t>
  </si>
  <si>
    <t>23FA41185</t>
  </si>
  <si>
    <t>2023_077</t>
  </si>
  <si>
    <t>23FA41186</t>
  </si>
  <si>
    <t>23OF00036</t>
  </si>
  <si>
    <t>23FA41187</t>
  </si>
  <si>
    <t>S02/2023</t>
  </si>
  <si>
    <t>23FA41188</t>
  </si>
  <si>
    <t>230100041</t>
  </si>
  <si>
    <t>23FA41189</t>
  </si>
  <si>
    <t>23FA41190</t>
  </si>
  <si>
    <t>23FA41262</t>
  </si>
  <si>
    <t>12300007</t>
  </si>
  <si>
    <t>23FA41263</t>
  </si>
  <si>
    <t>10230001</t>
  </si>
  <si>
    <t>23FA41264</t>
  </si>
  <si>
    <t>FV23003</t>
  </si>
  <si>
    <t>31788041</t>
  </si>
  <si>
    <t>Vysokoškolský športový klub FTVŠ UK Lafranconi</t>
  </si>
  <si>
    <t>23FA41265</t>
  </si>
  <si>
    <t>FV23001</t>
  </si>
  <si>
    <t>23FA41266</t>
  </si>
  <si>
    <t>23FA41275</t>
  </si>
  <si>
    <t>012/2023</t>
  </si>
  <si>
    <t>23FA41213</t>
  </si>
  <si>
    <t>20230073</t>
  </si>
  <si>
    <t>23FA41231</t>
  </si>
  <si>
    <t>23OF00041</t>
  </si>
  <si>
    <t>23FA41232</t>
  </si>
  <si>
    <t>44023025</t>
  </si>
  <si>
    <t>23FA41233</t>
  </si>
  <si>
    <t>23FA41234</t>
  </si>
  <si>
    <t>23FA41235</t>
  </si>
  <si>
    <t>23FA41248</t>
  </si>
  <si>
    <t>44023026</t>
  </si>
  <si>
    <t>23FA41249</t>
  </si>
  <si>
    <t>20240002</t>
  </si>
  <si>
    <t>23FA41250</t>
  </si>
  <si>
    <t>20240001</t>
  </si>
  <si>
    <t>23FA41257</t>
  </si>
  <si>
    <t>23FA41258</t>
  </si>
  <si>
    <t>23FA41261</t>
  </si>
  <si>
    <t>12300010</t>
  </si>
  <si>
    <t xml:space="preserve">F4740:F4746 náklady na trénerske služby športového odborníka v mes. 01-06, 09/2023 - Mgr. Mária Jakubíková;
</t>
  </si>
  <si>
    <t xml:space="preserve">Refundácia nákladov súvisiach s účelom rozvoja športovcov z príspevku NŠP: náklady na stravu počas sústredenia v Dolnom Kubíne v termíne 21.-30.04.2023 ( 14 športovcov + RT) - Alena Chýlková;
</t>
  </si>
  <si>
    <t>24š001</t>
  </si>
  <si>
    <t>1-001200-269</t>
  </si>
  <si>
    <t>záloha na pobytové náklady 15 hráčov + 4 realizačný tím na ME mužov Dubrovník v termíne 2.-16.1.2024</t>
  </si>
  <si>
    <t>IVKA d.o.o. hotel ADRIA</t>
  </si>
  <si>
    <t xml:space="preserve">Refundácia nákladov súvisiach s účelom rozvoja športovcov z príspevku NŠP: náklady na prenájom športoviska - bazénu v mes. 05/2023 - X-bionic Sphere a.s.;
</t>
  </si>
  <si>
    <t>Refundácia nákladov súvisiacich s účelom rozvoja talentovaných športovcov zaradených do UTM SPF a Top Talent Teamu: 
náklady na športovú lekársku prehliadku športovca Oliver Verba - M.V. Medicínske centrum, spol. s.r.o.;</t>
  </si>
  <si>
    <t>Refundácia nákladov súvisiacich s účelom rozvoja talentovaných športovcov zaradených do UTM SPF a Top Talent Teamu: 
náklady na prenájom športoviska - bazénu v mes. 05/2023 čiastočne - Správa telovýchovných a rekreačných zariadení hlavného mesta SR Bratislavy;</t>
  </si>
  <si>
    <t xml:space="preserve">Refundácia nákladov súvisiach s účelom rozvoja športovcov z príspevku NŠP: náklady na prenájom športoviska - bazénu v mes. 01-03,05,06,09 / 2023 čiastočne - Prešovská univerzita v Prešove;
</t>
  </si>
  <si>
    <t>Refundácia nákladov súvisiach s účelom rozvoja športovcov z príspevku NŠP: náklady na prenájom športoviska - bazénu v mes. 02 / 2023 - Základná škola Májové námestie Prešov;</t>
  </si>
  <si>
    <t xml:space="preserve">Refundácia nákladov súvisiach s účelom rozvoja športovcov z príspevku NŠP: náklady na trénersku činnosť športového odborníka v mes. 10/2023 - Mgr. Marianna Holáková;
</t>
  </si>
  <si>
    <t xml:space="preserve">Refundácia nákladov súvisiach s účelom rozvoja športovcov z príspevku NŠP: náklady na prenájom športoviska - bazénu v mes. 10/2023 - Slovenská technická univerzita v Bratislave;
</t>
  </si>
  <si>
    <t>Refundácia nákladov súvisiach s účelom rozvoja športovcov z príspevku NŠP: pobytové náklady počas preteku SSC v Šamoríne v termíne 20.-22.10.2023 ( 24 športovcov + RT)  čiastočne - X-Bionic sphere a.s.;</t>
  </si>
  <si>
    <t xml:space="preserve">Refundácia nákladov súvisiacich s účelom rozvoja talentovaných športovcov zaradených do UTM SPF a Top Talent Teamu: náklady na prenájom športoviska - bazénu v mes. 04/2023 čiastočne - Mestské hospodárstvo a správa lesov, m.r.o., Trenčín;
</t>
  </si>
  <si>
    <t>Refundácia nákladov súvisiach s účelom rozvoja športovcov zaradených do TOP Team SPF Senior:  náklady športovca na výživové doplnky a vitamíny - Kompava spol. s.r.o.;</t>
  </si>
  <si>
    <t xml:space="preserve">Finančný príspevok za usporiadanie, organizáciu  a prípravu podujatia SPF,refundácia nákladov na vynaložené výdavky  na základe zmluvy o zabezpečení podujatia SPF č. 06/2023, občerstvenie - konečný dodávateľ: Lidl; </t>
  </si>
  <si>
    <t xml:space="preserve">Finančný príspevok za usporiadanie, organizáciu  a prípravu podujatia SPF,refundácia nákladov na vynaložené výdavky  na základe zmluvy o zabezpečení podujatia SPF č. 06/2023, kanc.materiál-papier čiastočne - konečný dodávateľ: KP plus s.r.o.;  </t>
  </si>
  <si>
    <t>refundácia nákladov na 1-športovca (Nikoleta Trníková)- podujatia Orca Cup 11.2.2023, preteky Trenčín 25.2.2023, VT Olomouc 6-7.2.2023, VT1 13-27.2.2023-cestovné Elitte-NT v mes. 02/2023 /97,02+30,42+88,14+204, 12=419,70 eur/ - konečný dodávateľ: PaedDr. Karel Procházka,PhD.</t>
  </si>
  <si>
    <t xml:space="preserve">záloha na pobytové náklady +strava +prenájom miestnosti a plaveckých dráh 25-28.5.2023 VC Slovenska </t>
  </si>
  <si>
    <t>Na základe Zmluvy č.106/TOP TÍM/Nagy/2023- Refundácia nákladov súvisiacich s účelom rozvoja športovcov zaradených do zoznamu športovcov Top tímu a podpory národného športového projektu: pobytové náklady po VC Slovenska v termíne 26.-28.05.2023 - konečný dodávateľ: Radisson Blu Hotel Manchester Airport;</t>
  </si>
  <si>
    <t>Pobytové náklady  pre 22 osôb/ 19 športovcov + 3 realizačný tím</t>
  </si>
  <si>
    <t>vyúčtovanie zálohy e.č. 23š039 na pobytové náklady +strava+prenájom miestnosti a plaveckých dráh na sústredenie PL pred MEJ 30.6.-2.7.2023 v Šamoríne /spolu 3 569,-eur/</t>
  </si>
  <si>
    <t xml:space="preserve"> Finančný príspevok za usporiadanie, organizáciu  a prípravu podujatia SPF na základe zmluvy o zabezpečení podujatia SPF-školský šport č. 1/2023  - Plavecký 3-boj 12.5.2023 Piešťany </t>
  </si>
  <si>
    <t>Finančný príspevok za usporiadanie, organizáciu  a prípravu podujatia SPF na základe zmluvy o zabezpečení podujatia č. 27/2023-refundácia nákladov na občerstvenie čiastočne z  33,45 eur uplat 14,-€ - konečný dodávateľ: IK Catering s.r.o.</t>
  </si>
  <si>
    <t>Finančný príspevok za usporiadanie, organizáciu  a prípravu podujatia SPF na základe zmluvy o zabezpečení podujatia č. 27/2023-refundácia nákladov na občerstvenie -  konečný dodávateľ: TESCO Stores SR, a.s.</t>
  </si>
  <si>
    <t>Finančný príspevok za usporiadanie, organizáciu  a prípravu podujatia SPF na základe zmluvy o zabezpečení podujatia č. 27/2023-refundácia nákladov na technický materiál - konečný dodávateľ: TESCO Stores SR, a.s.</t>
  </si>
  <si>
    <t>finančný príspevok na organizáciu schválených medzinárodných plaveckých pretekov -Jarná cena Žiliny 17-19.3.2023 Žilina - medajle JCZ - konečný dodávateľ: Wieslaw Kulej Klobuck</t>
  </si>
  <si>
    <t>finančný príspevok na organizáciu schválených medzinárodných plaveckých pretekov -Jarná cena Žiliny 17-19.3.2023 Žilina -  online prenos plav.pretekov - konečný dodávateľ: Miroslav Nowak;</t>
  </si>
  <si>
    <t>Na základe Zmluvy č.103/TOP TÍM/Diky/2023- Refundácia nákladov súvisiacich s účelom rozvoja športovcov zaradených do zoznamu športovcov Top tímu a podpory národného športového projektu: náklady športovca na materiálne zabezpečenie tréningovej prípravy - plavecké okuliare - konečný dodávateľ: Swimaholic s.r.o.;</t>
  </si>
  <si>
    <t xml:space="preserve">zmluva č.103/TOP TÍM/Diky/2023 náklady súvisiace s účelom rozvoja športovcov zaradených do zoznamu športovcov Top tímu a podpory národného športového projektu: prenájom bazéna počas športovej prípravy 7.9.-12.9.2023, 15.9.2023 </t>
  </si>
  <si>
    <t>Na základe Zmluvy č.104/TOP TÍM/Dikácz/2023- Refundácia nákladov súvisiacich s účelom rozvoja športovcov zaradených do zoznamu športovcov Top tímu a podpory národného športového projektu: náklady športovca na silovo-kondičný tréningový plán v mes. 02-04/2023 - konečný dodávateľ: Mgr. Stanislav Brejcha;</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</si>
  <si>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Kompava spol. s r.o.;</t>
  </si>
  <si>
    <t>Na základe Zmluvy č.104/TOP TÍM/Dikácz/2023- Refundácia nákladov súvisiacich s účelom rozvoja športovcov zaradených do zoznamu športovcov Top tímu a podpory národného športového projektu: náklady športovca na športovú prípravu - vstup do posilňovne - konečný dodávateľ: Hammer GYM, s.r.o.;</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</si>
  <si>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BioTech USA Kft;</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</si>
  <si>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Majer pod lesom s.r.o..;</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</si>
  <si>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Frape catering s.r.o.;</t>
  </si>
  <si>
    <t>Na základe Zmluvy č.103/TOP TÍM/Diky/2023- Refundácia nákladov súvisiacich s účelom rozvoja športovcov zaradených do zoznamu športovcov Top tímu a podpory národného športového projektu: náklady športovca na materiálne zabezpečenie suchej tréningovej prípravy - športová obuv- konečný dodávateľ: Modivo s.a.;</t>
  </si>
  <si>
    <t>Na základe Zmluvy č.103/TOP TÍM/Diky/2023- Refundácia nákladov súvisiacich s účelom rozvoja športovcov zaradených do zoznamu športovcov Top tímu a podpory národného športového projektu: náklady športovca na materiálne zabezpečenie tréningovej prípravy - plavecké plavky - Ikonečný dodávateľ: NPE Trade s.r.o.;</t>
  </si>
  <si>
    <t>Na základe Zmluvy č.103/TOP TÍM/Diky/2023- Refundácia nákladov súvisiacich s účelom rozvoja športovcov zaradených do zoznamu športovcov Top tímu a podpory národného športového projektu: náklady športovca na materiálne zabezpečenie tréningovej prípravy - plavecké plavky - konečný dodávateľ: INPE Trade s.r.o.;</t>
  </si>
  <si>
    <t>Na základe Zmluvy č.103/TOP TÍM/Diky/2023- Refundácia nákladov súvisiacich s účelom rozvoja športovcov zaradených do zoznamu športovcov Top tímu a podpory národného športového projektu: náklady športovca na materiálne zabezpečenie tréningovej prípravy - plavecké okuliare -  konečný dodávateľ: Flagman group, s.r.o.;</t>
  </si>
  <si>
    <t>Na základe Zmluvy č.103/TOP TÍM/Diky/2023- Refundácia nákladov súvisiacich s účelom rozvoja športovcov zaradených do zoznamu športovcov Top tímu a podpory národného športového projektu: náklady športovca na materiálne zabezpečenie suchej tréningovej prípravy - športové oblečenie - konečný dodávateľ: About you ;</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</si>
  <si>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Bio 5 s.r.o.;</t>
  </si>
  <si>
    <t>Na základe Zmluvy č.101_1/TOP TÍM/Košťál/2023- Refundácia nákladov súvisiacich s účelom rozvoja športovcov zaradených do zoznamu športovcov Top tímu a podpory národného športového projektu: náklady športovca na regeneráciu a rehabilitáciu  a masáže - konečný dodávateľ: Triumf s.r.o.;</t>
  </si>
  <si>
    <t>Na základe Zmluvy č.101_1/TOP TÍM/Košťál/2023- Refundácia nákladov súvisiacich s účelom rozvoja športovcov zaradených do zoznamu športovcov Top tímu a podpory národného športového projektu: náklady športovca na regeneráciu a rehabilitáciu a masáže  - konečný dodávateľ: Triumf s.r.o.;</t>
  </si>
  <si>
    <t>Na základe Zmluvy č.101_1/TOP TÍM/Košťál/2023- Refundácia nákladov súvisiacich s účelom rozvoja športovcov zaradených do zoznamu športovcov Top tímu a podpory národného športového projektu: náklady športovca na regeneráciu a rehabilitáciu a masáže - konečný dodávateľ: Triumf s.r.o.;</t>
  </si>
  <si>
    <t>Na základe Zmluvy č.101_1/TOP TÍM/Košťál/2023- Refundácia nákladov súvisiacich s účelom rozvoja športovcov zaradených do zoznamu športovcov Top tímu a podpory národného športového projektu: náklady športovca na materiálne zabezpečenie tréningovej prípravy - plavecký župan - konečný dodávateľ: Slovenská plavecká marketingová s.r.o.;</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</si>
  <si>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MLO Slovakia, s.r.o.;</t>
  </si>
  <si>
    <t>Na základe Zmluvy č.101_1/TOP TÍM/Košťál/2023- Refundácia nákladov súvisiacich s účelom rozvoja športovcov zaradených do zoznamu športovcov Top tímu a podpory národného športového projektu: náklady športovca na výživové doplnky - konečný dodávateľ: MLO Slovakia, s.r.o.;</t>
  </si>
  <si>
    <t>Na základe Zmluvy č.101_1/TOP TÍM/Košťál/2023- Refundácia nákladov súvisiacich s účelom rozvoja športovcov zaradených do zoznamu športovcov Top tímu a podpory národného športového projektu: náklady športovca na výživové doplnky jontový nápoj - konečný dodávateľ: MLO Slovakia, s.r.o.;</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</si>
  <si>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Benu SK 11 s.r.o.;</t>
  </si>
  <si>
    <t>Na základe Zmluvy č.101_1/TOP TÍM/Košťál/2023- Refundácia nákladov súvisiacich s účelom rozvoja športovcov zaradených do zoznamu športovcov Top tímu a podpory národného športového projektu: náklady športovca na materiálne zabezpečenie suchej tréningovej prípravy - športové oblečenie - Kvitto - konečný dodávateľ: Wasa Crystal Sky ;</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</si>
  <si>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Dr. Max 140 T, s.r.o.;</t>
  </si>
  <si>
    <t>Na základe Zmluvy č.101_1/TOP TÍM/Košťál/2023- Refundácia nákladov súvisiacich s účelom rozvoja športovcov zaradených do zoznamu športovcov Top tímu a podpory národného športového projektu: náklady športovca na materiálne zabezpečenie tréningovej prípravy - športové tréningové potreby - konečný dodávateľ: Kaufland SR v.o.s.;</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</si>
  <si>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Dr. Max 85 T, s.r.o.;</t>
  </si>
  <si>
    <t>Na základe Zmluvy č.101_1/TOP TÍM/Košťál/2023- Refundácia nákladov súvisiacich s účelom rozvoja športovcov zaradených do zoznamu športovcov Top tímu a podpory národného športového projektu:  náklady športovca na výživové doplnky a vitamíny - konečný dodávateľ: Teta drogerie SR, s.r.o.;</t>
  </si>
  <si>
    <t xml:space="preserve">Na základe Zmluvy č.106/TOP TÍM/Nagy/2023- Refundácia nákladov súvisiacich s účelom rozvoja športovcov zaradených do zoznamu športovcov Top tímu a podpory národného športového projektu: - náklady športovca počas sústredenia na Tenerife (ESP) v termíne 06.-24.03.2023 na trénerske služby - čiastočná uhrada fa č.049 - konečný dodávateľ: Luka Gabrilo; </t>
  </si>
  <si>
    <t xml:space="preserve">Na základe Zmluvy č.106/TOP TÍM/Nagy/2023- Refundácia nákladov súvisiacich s účelom rozvoja športovcov zaradených do zoznamu športovcov Top tímu a podpory národného športového projektu: - náklady športovca počas sústredenia na Tenerife (ESP) v termíne 06.-24.03.2023 na trénerske služby - čiastočná uhrada fa č.049 - konečný dodávateľ: Luka Gabrilo </t>
  </si>
  <si>
    <t>Na základe Zmluvy č.106/TOP TÍM/Nagy/2023- Refundácia nákladov súvisiacich s účelom rozvoja športovcov zaradených do zoznamu športovcov Top tímu a podpory národného športového projektu: náklady športovca na tréningový proces -náklady športovca na tréningový proces - príspevok na klub a tréningové hodiny pri príprave športovca v zahraničí 01-04/2023 - konečný dodávateľ: City of Sheffield Swim Squad Ltd;  520 GBP=587,11€/21.4.2023 
+150 GBP=169,66 €</t>
  </si>
  <si>
    <t xml:space="preserve">Na základe Zmluvy č.106/TOP TÍM/Nagy/2023- Refundácia nákladov súvisiacich s účelom rozvoja športovcov zaradených do zoznamu športovcov Top tímu a podpory národného športového projektu: náklady športovca na materiálne zabezpčenie tréningovej prípravy - plavky -konečný dodávateľ: Ing. Jozef Valček - Linova; </t>
  </si>
  <si>
    <t xml:space="preserve">Na základe Zmluvy č.106/TOP TÍM/Nagy/2023- Refundácia nákladov súvisiacich s účelom rozvoja športovcov zaradených do zoznamu športovcov Top tímu a podpory národného športového projektu: náklady športovca na  cestovné náklady športovca počas VC Slovenska v termíne 26.-29.05.2023 - konečný dodávateľ: Ryanair;  </t>
  </si>
  <si>
    <t>Na základe Zmluvy č.106/TOP TÍM/Nagy/2023- Refundácia nákladov súvisiacich s účelom rozvoja športovcov zaradených do zoznamu športovcov Top tímu a podpory národného športového projektu: náklady športovca počas sústredenia v Linzi (AUT) v termíne 07.-24.05.2023 na trénerske služby - konečný dodávateľ: Luka Gabrilo;</t>
  </si>
  <si>
    <t xml:space="preserve">Na základe Zmluvy č.106/TOP TÍM/Nagy/2023- Refundácia nákladov súvisiacich s účelom rozvoja športovcov zaradených do zoznamu športovcov Top tímu a podpory národného športového projektu: náklady športovca na cestovné náklady športovca počas sústredenia v Linzi (AUT) v termíne 07.-25.05.2023 - konečný dodávateľ: OBB Personenverkehr AG;  141,60/8.5.2023-uplat.suma 47,20 </t>
  </si>
  <si>
    <t xml:space="preserve">Na základe Zmluvy č.106/TOP TÍM/Nagy/2023- Refundácia nákladov súvisiacich s účelom rozvoja športovcov zaradených do zoznamu športovcov Top tímu a podpory národného športového projektu: náklady športovca na cestovné náklady športovca počas sústredenia v Linzi (AUT) v termíne 07.-25.05.2023 - konečný dodávateľ: OBB Personenverkehr AG;  93,80/ 25.5.2023-uplat.suma 46,90  </t>
  </si>
  <si>
    <t>Na základe Zmluvy č.106/TOP TÍM/Nagy/2023- Refundácia nákladov súvisiacich s účelom rozvoja športovcov zaradených do zoznamu športovcov Top tímu a podpory národného športového projektu: náklady športovca na cestovné náklady športovca počas sústredenia v Linzi (AUT) v termíne 07.-25.05.2023 -letenka  69,51 GBP= 78,94 € - konečný dodávateľ: Ryanair;</t>
  </si>
  <si>
    <t xml:space="preserve">Na základe Zmluvy č.104/TOP TÍM/Dikácz/2023- Refundácia nákladov súvisiacich s účelom rozvoja športovcov zaradených do zoznamu športovcov Top tímu a podpory národného športového projektu: náklady športovca na tréningový proces - náklady športovca na tréningový proces - príspevok na klub pri príprave športovca v zahraničí 01/2023 - Komárom (HUN) - konečný dodávateľ: Komáromi Úszóklub SE.; </t>
  </si>
  <si>
    <t xml:space="preserve">Na základe Zmluvy č.104/TOP TÍM/Dikácz/2023- Refundácia nákladov súvisiacich s účelom rozvoja športovcov zaradených do zoznamu športovcov Top tímu a podpory národného športového projektu: náklady športovca na tréningový proces - náklady športovca na tréningový proces - príspevok na klub pri príprave športovca v zahraničí 02/2023 - Komárom (HUN) - konečný dodávateľ: Komáromi Úszóklub SE.; </t>
  </si>
  <si>
    <t>Na základe Zmluvy č.102/TOP TÍM/Trníková/2023- Refundácia nákladov súvisiacich s účelom rozvoja športovcov zaradených do zoznamu športovcov Top tímu a podpory národného športového projektu: náklady športovca na regeneráciu-kryoterapiu v mes. 02/2023 - konečný dodávateľ: BS clinique, s.r.o.</t>
  </si>
  <si>
    <t>Na základe Zmluvy č.102/TOP TÍM/Trníková/2023- Refundácia nákladov súvisiacich s účelom rozvoja športovcov zaradených do zoznamu športovcov Top tímu a podpory národného športového projektu: náklady športovca na regeneráciu-kryoterapiu v mes. 01/2023 - konečný dodávateľ: BS clinique, s.r.o.</t>
  </si>
  <si>
    <t>Na základe Zmluvy č.102/TOP TÍM/Trníková/2023- Refundácia nákladov súvisiacich s účelom rozvoja športovcov zaradených do zoznamu športovcov Top tímu a podpory národného športového projektu: náklady športovca na regeneráciu-kryoterapiu v mes. 07/2023 - konečný dodávateľ: BS clinique, s.r.o.</t>
  </si>
  <si>
    <t>Na základe Zmluvy č.102/TOP TÍM/Trníková/2023- Refundácia nákladov súvisiacich s účelom rozvoja športovcov zaradených do zoznamu športovcov Top tímu a podpory národného športového projektu: náklady športovca na regeneráciu-kryoterapiu v mes. 05/2023 - konečný dodávateľ:BS clinique, s.r.o.</t>
  </si>
  <si>
    <t>Na základe Zmluvy č.102/TOP TÍM/Trníková/2023- Refundácia nákladov súvisiacich s účelom rozvoja športovcov zaradených do zoznamu športovcov Top tímu a podpory národného športového projektu: náklady športovca na športové tréningové oblečenie - konečný dodávateľ: NIKE</t>
  </si>
  <si>
    <t>Na základe Zmluvy č.102/TOP TÍM/Trníková/2023- Refundácia nákladov súvisiacich s účelom rozvoja športovcov zaradených do zoznamu športovcov Top tímu a podpory národného športového projektu: náklady športovca na suchú tréningovú prípravu-badminton v mes. 03/2023 - konečný dodávateľ: Marián Chovanec</t>
  </si>
  <si>
    <t>Na základe Zmluvy č.102/TOP TÍM/Trníková/2023- Refundácia nákladov súvisiacich s účelom rozvoja športovcov zaradených do zoznamu športovcov Top tímu a podpory národného športového projektu: náklady športovca na suchú tréningovú prípravu-badminton v mes. 02/2023 - konečný dodávateľ: Marián Chovanec</t>
  </si>
  <si>
    <t>Na základe Zmluvy č.102/TOP TÍM/Trníková/2023- Refundácia nákladov súvisiacich s účelom rozvoja športovcov zaradených do zoznamu športovcov Top tímu a podpory národného športového projektu: náklady športovca na suchú tréningovú prípravu-badminton v mes. 01/2023 - konečný dodávateľ: Marián Chovanec</t>
  </si>
  <si>
    <t>Na základe Zmluvy č.102/TOP TÍM/Trníková/2023- Refundácia nákladov súvisiacich s účelom rozvoja športovcov zaradených do zoznamu športovcov Top tímu a podpory národného športového projektu: náklady športovca na suchú tréningovú prípravu-badminton v mes. 05/2023 - konečný dodávateľ: Marián Chovanec</t>
  </si>
  <si>
    <t>Na základe Zmluvy č.102/TOP TÍM/Trníková/2023- Refundácia nákladov súvisiacich s účelom rozvoja športovcov zaradených do zoznamu športovcov Top tímu a podpory národného športového projektu: náklady športovca na športové tréningové oblečenie - konečný dodávateľ: A3 SPORT s.r.o.</t>
  </si>
  <si>
    <t>Na základe Zmluvy č.102/TOP TÍM/Trníková/2023- Refundácia nákladov súvisiacich s účelom rozvoja športovcov zaradených do zoznamu športovcov Top tímu a podpory národného športového projektu: náklady športovca na vstupy do posilňovne v mes. 07/2023 - konečný dodávateľ: DUHA Studio, s. r. o.</t>
  </si>
  <si>
    <t>Na základe Zmluvy č.102/TOP TÍM/Trníková/2023- Refundácia nákladov súvisiacich s účelom rozvoja športovcov zaradených do zoznamu športovcov Top tímu a podpory národného športového projektu: náklady športovca na vstupy do posilňovne v mes. 06/2023 - konečný dodávateľ: DUHA Studio, s. r. o.</t>
  </si>
  <si>
    <t>Na základe Zmluvy č.102/TOP TÍM/Trníková/2023- Refundácia nákladov súvisiacich s účelom rozvoja športovcov zaradených do zoznamu športovcov Top tímu a podpory národného športového projektu: náklady športovca na vstupy do posilňovne v mes. 04/2023 - konečný dodávateľ: DUHA Studio, s. r. o.</t>
  </si>
  <si>
    <t>Na základe Zmluvy č.102/TOP TÍM/Trníková/2023- Refundácia nákladov súvisiacich s účelom rozvoja športovcov zaradených do zoznamu športovcov Top tímu a podpory národného športového projektu: náklady športovca na vstupy do posilňovne v mes. 01/2023 - konečný dodávateľ: DUHA Studio, s. r. o.</t>
  </si>
  <si>
    <t>Na základe Zmluvy č.102/TOP TÍM/Trníková/2023- Refundácia nákladov súvisiacich s účelom rozvoja športovcov zaradených do zoznamu športovcov Top tímu a podpory národného športového projektu: náklady športovca a sparinga na vstupy na bazén v mes. 01/2023 - konečný dodávateľ: Správa športových zariadení mesta Žilina, s.r.o.</t>
  </si>
  <si>
    <t>Refundácia nákladov na prenájom plaveckej dráhy, kondičná príprava, masáž počas tréningovej prípravy Alexandry Hrnčárovej na MSJ Netanya 2023  zmysle uznesenia Rady č. SPF/2023/R/U180/P - masaž - konečný dodávateľ: Richard Šomodský-KING MASSAGE</t>
  </si>
  <si>
    <t>Refundácia nákladov na prenájom plaveckej dráhy, kondičná príprava, masáž počas tréningovej prípravy Alexandry Hrnčárovej na MSJ Netanya 2023  zmysle uznesenia Rady č. SPF/2023/R/U180/P - čiastočný prenájom  plav.dráhy- konečný dodávateľ: Správa športových zariadení mesta Žilina</t>
  </si>
  <si>
    <t>Refundácia nákladov na prenájom plaveckej dráhy, kondičná príprava, masáž počas tréningovej prípravy Alexandry Hrnčárovej na MSJ Netanya 2023  zmysle uznesenia Rady č. SPF/2023/R/U180/P - tréningová príprava- konečný dodávateľ: Hockey Skills Centre</t>
  </si>
  <si>
    <t>Refundácia nákladov súvisiacich s prípravou pred MSJ v auguste 2023 -náklady športovca (Lilien Slušná) na: prenájom plaveckých dráh, masáže a kryokomora - konečný dodávateľ: Aquapark Poprad, s.r.o.</t>
  </si>
  <si>
    <t>Refundácia nákladov súvisiacich s prípravou pred MSJ v auguste 2023 -náklady športovca (Lilien Slušná) na: kondičnú prípravu 12xtréning - konečný dodávateľ: SK Strength and Conditioning, s.r.o.</t>
  </si>
  <si>
    <t>Refundácia nákladov súvisiacich s prípravou pred MSJ v auguste 2023 -náklady športovca (Lilien Slušná) na: analýza športovkyne počas prípravy na MSJ 08/2023 - konečný dodávateľ: Umimplavat.cz s.r.o.</t>
  </si>
  <si>
    <t xml:space="preserve">Finančný príspevok za usporiadanie, organizáciu  a prípravu podujatia SPF,refundácia nákladov na vynaložené výdavky  na základe zmluvy o zabezpečení podujatia SPF č. 19/2023, technický materiál - konečný dodávateľ: Four Z, s.r.o. </t>
  </si>
  <si>
    <t>Finančný príspevok za usporiadanie, organizáciu  a prípravu podujatia SPF,refundácia nákladov na vynaložené výdavky  na základe zmluvy o zabezpečení podujatia SPF č. 19/2023 - občerstvenie čiastočne - konečný dodávateľ Lidl Slovenská republika, v.o.s.</t>
  </si>
  <si>
    <t xml:space="preserve">Finančný príspevok za usporiadanie, organizáciu  a prípravu podujatia Jesenné M-BAO BAJS 1.kolo 11.11.2023 Šamorín na základe zmluvy o zabezpečení podujatia č. 25/2023, refundácia výdavkov na technický materiál čiastočne - konečný dodávateľ Four Z, s.r.o. </t>
  </si>
  <si>
    <t>Finančný príspevok za usporiadanie a prípravu podujatia Jesenné M-BAO BAJS-2.kolo 12.11.2023 Šamorín a refakturácia vzniknutých nákladov na základe zmluvy č.26/2023 - občerstvenie čiastočne - konečný dodávateľ Lidl Slovenská republika v.o.s.;</t>
  </si>
  <si>
    <t>Finančný príspevok za usporiadanie a prípravu podujatia Jesenné M-BAO BAJS-2.kolo 12.11.2023 Šamorín a refakturácia vzniknutých nákladov na základe zmluvy č.26/2023 - technický materiál - konečný dodávateľ METRO  Cash and Carry SR s.r.o.</t>
  </si>
  <si>
    <t>Finančný príspevok na usporiadanie-prípravu podujatia  na základe zmluvy č. 21/2023-refundácia nákladov na občerstvenie - konečný dodávateľ: Tesco stores SR, a.s.</t>
  </si>
  <si>
    <t>Finančný príspevok na usporiadanie-prípravu podujatia  na základe zmluvy č. 21/2023-refundácia nákladov na občerstvenie čiastočne - konečný dodávateľ: Lidl SR v.o.s.</t>
  </si>
  <si>
    <t>Finančný príspevok na usporiadanie-prípravu podujatia  na základe zmluvy č. 21/2023-refundácia nákladov na občerstvenie - konečný dodávateľ: Terno real estate s.r.o.</t>
  </si>
  <si>
    <t>Finančný príspevok na usporiadanie-prípravu podujatia  na základe zmluvy č. 21/2023-refundácia nákladov na občerstvenie - konečný dodávateľ: Tesco stores SR a.s.</t>
  </si>
  <si>
    <t>Finančný príspevok na usporiadanie-prípravu podujatia  na základe zmluvy č. 21/2023-refundácia nákladov na občerstvenie - konečný dodávateľ :COOP Jednota SD;</t>
  </si>
  <si>
    <t>Finančný príspevok na usporiadanie-prípravu podujatia  na základe zmluvy č. 21/2023-refundácia nákladov na občerstvenie - konečný dodávateľ:  Tesco stores SR, a.s.</t>
  </si>
  <si>
    <t>Finančný príspevok na usporiadanie-prípravu podujatia  na základe zmluvy č. 21/2023-refundácia nákladov na občerstvenie - konečný dodávateľ:  Billa s.r.o.</t>
  </si>
  <si>
    <t>Finančný príspevok na usporiadanie-prípravu podujatia  na základe zmluvy č. 21/2023-refundácia nákladov na občerstvenie - konečný dodávateľ: Billa s.r.o.</t>
  </si>
  <si>
    <t>Finančný príspevok na usporiadanie-prípravu podujatia  na základe zmluvy č. 21/2023-refundácia nákladov na technický materiál - konečný dodávateľ:  JKLT MAAP s.r.o.</t>
  </si>
  <si>
    <t>Finančný príspevok za usporiadanie a prípravu podujatia Jesenné M-ZSO-dlhé trate 7.10.2023 Považská Byst, refakturácia vzniknutých nákladov na základe zmluvy č. 20/2023 - občerstvenie - konečný dodávateľ:  TESCO Stores SR</t>
  </si>
  <si>
    <t>Finančný príspevok za usporiadanie a prípravu podujatia Jesenné M-ZSO-dlhé trate 7.10.2023 Považská Byst, refakturácia vzniknutých nákladov na základe zmluvy č. 20/2023 - tecnický materiál - konečný dodávateľ:  NAY a.s.</t>
  </si>
  <si>
    <t>Finančný príspevok na usporiadanie-prípravu podujatia a refundácia vzniknutých nákladov na základe zmluvy č.22/2023/ technický materiál - konečný dodávateľ:  NIKA papierníctvo</t>
  </si>
  <si>
    <t>Finančný príspevok na usporiadanie-prípravu podujatia a refundácia vzniknutých nákladov na základe zmluvy č.22/2023/ technický materiál - konečný dodávateľ:  Raclavský s.r.o.</t>
  </si>
  <si>
    <t xml:space="preserve">Finančný príspevok na usporiadanie-prípravu podujatia a refundácia vzniknutých nákladov na základe zmluvy č.22/2023/ občerstvenie - konečný dodávateľ: Tesco  </t>
  </si>
  <si>
    <t xml:space="preserve">Finančný príspevok na usporiadanie-prípravu podujatia a refundácia vzniknutých nákladov na základe zmluvy č.22/2023/ občerstvenie - konečný dodávateľ: Tesco </t>
  </si>
  <si>
    <t>Finančný príspevok na usporiadanie-prípravu podujatia a refundácia vzniknutých nákladov na základe zmluvy č.22/2023/ občerstvenie    konečný dodávateľ: Tesco</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</si>
  <si>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-tréningová obuv - konečný dodávateľ: END;</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</si>
  <si>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Handelnine Global LLC</t>
  </si>
  <si>
    <t xml:space="preserve">Na základe Zmluvy č.101_2/TOP TÍM/Polčič/2023- Refundácia nákladov súvisiacich s účelom rozvoja športovcov zaradených do zoznamu športovcov Top tímu a podpory národného športového projektu: náklady športovca na materiálne zabezpečenie tréningovej prípravy - záťažové rukávy na plávanie - konečný dodávateľ: Born To Swim s.r.o. </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</si>
  <si>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BIO 5, s.r.o.</t>
  </si>
  <si>
    <t xml:space="preserve">Na základe Zmluvy č.101_2/TOP TÍM/Polčič/2023- Refundácia nákladov súvisiacich s účelom rozvoja športovcov zaradených do zoznamu športovcov Top tímu a podpory národného športového projektu: náklady športovca na materiálne zabezpečenie tréningovej prípravy  -tréningová obuv - konečný dodávateľ: Sportsdirect.com Slovakia s.r.o. </t>
  </si>
  <si>
    <t xml:space="preserve">Na základe Zmluvy č.101_1/TOP TÍM/Košťál/2023- Refundácia nákladov súvisiacich s účelom rozvoja športovcov zaradených do zoznamu športovcov Top tímu a podpory národného športového projektu: náklady športovca na vstupné na bazén - konečný dodávateľ: Mestská časť Bratislava - Karlova Ves </t>
  </si>
  <si>
    <t>Na základe Zmluvy č.101_1/TOP TÍM/Košťál/2023- Refundácia nákladov súvisiacich s účelom rozvoja športovcov zaradených do zoznamu športovcov Top tímu a podpory národného športového projektu: náklady športovca na suchú tréningovú prípravu-gymnastické tréningy v mesiaci 07/2023,  250/10.8.23 - konečný dodávateľ: OZ Moving Stars</t>
  </si>
  <si>
    <t>Na základe Zmluvy č.101_1/TOP TÍM/Košťál/2023- Refundácia nákladov súvisiacich s účelom rozvoja športovcov zaradených do zoznamu športovcov Top tímu a podpory národného športového projektu: náklady športovca na regeneráciu -masáž 33,90/24.6.23 - konečný dodávateľ: PreRelax s. r. o.</t>
  </si>
  <si>
    <t>Na základe Zmluvy č.101_1/TOP TÍM/Košťál/2023- Refundácia nákladov súvisiacich s účelom rozvoja športovcov zaradených do zoznamu športovcov Top tímu a podpory národného športového projektu:  náklady športovca na fyzio cvičenie 20/14.7.23 - konečný dodávateľ: TRIUMF s. r. o.</t>
  </si>
  <si>
    <t xml:space="preserve">Na základe Zmluvy č.101_1/TOP TÍM/Košťál/2023- Refundácia nákladov súvisiacich s účelom rozvoja športovcov zaradených do zoznamu športovcov Top tímu a podpory národného športového projektu: náklady športovca na výživové doplnky a vitamíny  16/30.6.23 - konečný dodávateľ:BIO 5, s.r.o. </t>
  </si>
  <si>
    <t>Na základe Zmluvy č.101_1/TOP TÍM/Košťál/2023- Refundácia nákladov súvisiacich s účelom rozvoja športovcov zaradených do zoznamu športovcov Top tímu a podpory národného športového projektu: náklady športovca na cestovné počas sústredenia v Poprade v termíne 19.-23.6.2023 - miestenka k cestovnému lístku - konečný dodávateľ: Železničná spoločnosť Slovensko a.s.</t>
  </si>
  <si>
    <t>Na základe Zmluvy č.101_1/TOP TÍM/Košťál/2023- Refundácia nákladov súvisiacich s účelom rozvoja športovcov zaradených do zoznamu športovcov Top tímu a podpory národného športového projektu: náklady športovca na cestovné počas sústredenia v Poprade v termíne 19.-23.6.2023 - cestovný lístok - konečný dodávateľ: Železničná spoločnosť Slovensko a.s.</t>
  </si>
  <si>
    <t>Refundácia nákladov súvisiach s účelom rozvoja športovcov z príspevku NŠP: čiastočný prenájom športoviska - bazéna v mes. 01/2023 /7580 - 1175 = 6450 eur/ - konečný dodávateľ: STU Bratislava;</t>
  </si>
  <si>
    <t>Na základe Zmluvy č.102/TOP TÍM/Trníková/ 2023- Refundácia nákladov súvisiacich s účelom rozvoja športovcov zaradených do zoznamu športovcov Top tímu a podpory národného športového projektu: náklady športovca na materiálne zabezpečenie športovej prípravy - plavecké plavky - konečný dodávateľ: INPE Trade s.r.o.</t>
  </si>
  <si>
    <t>Na základe Zmluvy č.102/TOP TÍM/Trníková /2023- Refundácia nákladov súvisiacich s účelom rozvoja športovcov zaradených do zoznamu športovcov Top tímu a podpory národného športového projektu: náklady športovca na materiálne zabezpečenie športovej prípravy - plavecké plavky - konečný dodávateľ: INPE Trade s.r.o.</t>
  </si>
  <si>
    <t>Na základe Zmluvy č.102/TOP TÍM/Trníková/ 2023- Refundácia nákladov súvisiacich s účelom rozvoja športovcov zaradených do zoznamu športovcov Top tímu a podpory národného športového projektu: náklady športovca na materiálne zabezpečenie športovej prípravy - športová obuv - konečný dodávateľ: adidas</t>
  </si>
  <si>
    <t xml:space="preserve">Na základe Zmluvy č.102/TOP TÍM/Trníková/ 2023- Refundácia nákladov súvisiacich s účelom rozvoja športovcov zaradených do zoznamu športovcov Top tímu a podpory národného športového projektu: náklady športovca na materiálne zabezpečenie tréningovej prípravy - športové oblečenie - konečný dodávateľ: NIKE; </t>
  </si>
  <si>
    <t>Na základe Zmluvy č.102/TOP TÍM/Trníková/ 2023- Refundácia nákladov súvisiacich s účelom rozvoja športovcov zaradených do zoznamu športovcov Top tímu a podpory národného športového projektu: náklady športovca na materiálne zabezpečenie tréningovej prípravy - športová obuv - konečný dodávateľ: adidas Slovakia s.r.o.</t>
  </si>
  <si>
    <t>Na základe Zmluvy č.102/TOP TÍM/Trníková /2023- Refundácia nákladov súvisiacich s účelom rozvoja športovcov zaradených do zoznamu športovcov Top tímu a podpory národného športového projektu: náklady športovca na vstupy na športovisko - bazén - konečný dodávateľ: Správa športových zariadení mesta Žilina, s.r.o.</t>
  </si>
  <si>
    <t>Na základe Zmluvy č.102/TOP TÍM/Trníková/ 2023- Refundácia nákladov súvisiacich s účelom rozvoja športovcov zaradených do zoznamu športovcov Top tímu a podpory národného športového projektu: náklady športovca na vstupy na športovisko - bazén - konečný dodávateľ: Správa športových zariadení mesta Žilina, s.r.o.</t>
  </si>
  <si>
    <t>Na základe Zmluvy č.102/TOP TÍM/Trníková/ 2023- Refundácia nákladov súvisiacich s účelom rozvoja športovcov zaradených do zoznamu športovcov Top tímu a podpory národného športového projektu: náklady športovca na materiálne zabezpečenie tréningovej prípravy - plavecné čiapky - konečný dodávateľ: Ing. Elena Viszlayová - ŠPORT ŠTÝL</t>
  </si>
  <si>
    <t>Na základe Zmluvy č.102/TOP TÍM/Trníková /2023- Refundácia nákladov súvisiacich s účelom rozvoja športovcov zaradených do zoznamu športovcov Top tímu a podpory národného športového projektu: náklady športovca na vitamíny a výživové doplnky - konečný dodávateľ: VITAR Sport, s.r.o</t>
  </si>
  <si>
    <t>Na základe Zmluvy č.102/TOP TÍM/Trníková/ 2023- Refundácia nákladov súvisiacich s účelom rozvoja športovcov zaradených do zoznamu športovcov Top tímu a podpory národného športového projektu: náklady športovca na stravu počas sústredenia v Rabenberg/GER/ v termíne 22.-29.1.2023 - konečný dodávateľ: AmRest s.r.o.</t>
  </si>
  <si>
    <t>Na základe Zmluvy č.102/TOP TÍM/Trníková/ 2023- Refundácia nákladov súvisiacich s účelom rozvoja športovcov zaradených do zoznamu športovcov Top tímu a podpory národného športového projektu: náklady športovca na materiálne zabezpečenie tréningovej prípravy - plavecký štipec na nos - konečný dodávateľ: SPORTISIMO SK s.r.o.</t>
  </si>
  <si>
    <t>Na základe Zmluvy č.102/TOP TÍM/Trníková/ 2023- Refundácia nákladov súvisiacich s účelom rozvoja športovcov zaradených do zoznamu športovcov Top tímu a podpory národného športového projektu: náklady športovca na stravu počas pretekov športovca v Trenčíne v termíne 25.2.2023 - konečný dodávateľ: PANDA - Ázijské špeciality N Hung s. r. o.</t>
  </si>
  <si>
    <t>Na základe Zmluvy č.102/TOP TÍM/Trníková /2023- Refundácia nákladov súvisiacich s účelom rozvoja športovcov zaradených do zoznamu športovcov Top tímu a podpory národného športového projektu: náklady športovca na vstupy do posilňovne - konečný dodávateľ: eXtreme FIT, s.r.o.</t>
  </si>
  <si>
    <t>Na základe Zmluvy č.102/TOP TÍM/Trníková/ 2023- Refundácia nákladov súvisiacich s účelom rozvoja športovcov zaradených do zoznamu športovcov Top tímu a podpory národného športového projektu: náklady športovca na vstupy do posilňovne - konečný dodávateľ: DUHA Studio, s. r. o.</t>
  </si>
  <si>
    <t>Finančný príspevok za usporiadanie a prípravu podujatia Slovenský pohár plav.nádejí 21.10.2023 Sp.Nová Ves a refundácia vzniknutých nákladov na základe Zmluvy č. 24/2023- občerstvenie - konečný dodávateľ: Kamil Janík Sp.Nová Ves</t>
  </si>
  <si>
    <t>Finančný príspevok za usporiadanie a prípravu podujatia Slovenský pohár plav.nádejí 21.10.2023 Sp.Nová Ves a refundácia vzniknutých nákladov na základe Zmluvy č. 24/2023- občerstvenie čiastočne - konečný dodávateľ: Lidl Slovenská republika,v.o.s.</t>
  </si>
  <si>
    <t>Finančný príspevok za usporiadanie, organizáciu  a prípravu podujatia Slovenský pohár plaveckých nádejí, 25.11.2023, Bratislava na základe zmluvy o zabezpečení podujatia č. 32/2023-refundácia výdavkov na občerstvenie - konečný dodávateľ: Lidl SR v.o.s.</t>
  </si>
  <si>
    <t>Finančný príspevok za usporiadanie, organizáciu  a prípravu podujatia Slovenský pohár plaveckých nádejí, 25.11.2023, Bratislava na základe zmluvy o zabezpečení podujatia č. 32/2023-refundácia výdavkov na občerstvenie - konečný dodávateľ: Okrip s.r.o.</t>
  </si>
  <si>
    <t>Finančný príspevok za usporiadanie, organizáciu  a prípravu podujatia Slovenský pohár plaveckých nádejí, 25.11.2023, Bratislava na základe zmluvy o zabezpečení podujatia č. 32/2023-refundácia výdavkov na občerstvenie - konečný dodávateľ: 1Life s.r.o.</t>
  </si>
  <si>
    <t>Finančný príspevok za usporiadanie, organizáciu  a prípravu podujatia Slovenský pohár plaveckých nádejí, 25.11.2023, Bratislava na základe zmluvy o zabezpečení podujatia č. 32/2023-refundácia výdavkov na  technický materiál - konečný dodávateľ: Kinekus, Homegoods s.r.o.</t>
  </si>
  <si>
    <t>Na základe Zmluvy č.104/TOP TÍM/Dikácz/2023- Refundácia nákladov súvisiacich s účelom rozvoja športovcov zaradených do zoznamu športovcov Top tímu a podpory národného športového projektu: náklady športovca na regeneráciu - masážny krém - konečný dodávateľ: Aquila L s.r.o.;</t>
  </si>
  <si>
    <t xml:space="preserve">Na základe Zmluvy č.104/TOP TÍM/Dikácz/2023- Refundácia nákladov súvisiacich s účelom rozvoja športovcov zaradených do zoznamu športovcov Top tímu a podpory národného športového projektu: náklady športovca na tréningový proces - vstupy do posilňovne v mes. 06, 07/2023 - konečný dodávateľ: Hammer Gym, s.r.o.;
</t>
  </si>
  <si>
    <t>Na základe Zmluvy č.104/TOP TÍM/Dikácz/2023- Refundácia nákladov súvisiacich s účelom rozvoja športovcov zaradených do zoznamu športovcov Top tímu a podpory národného športového projektu: náklady športovca na vitamíny a výživové doplnky - konečný dodávateľ: Andrew Weaver Kft.;
(22253 HUF)= 58,56 €/</t>
  </si>
  <si>
    <t>Na základe Zmluvy č.104/TOP TÍM/Dikácz/2023- Refundácia nákladov súvisiacich s účelom rozvoja športovcov zaradených do zoznamu športovcov Top tímu a podpory národného športového projektu: náklady športovca na tréningové pomôcky - bežecké slnečné okuliare - konečný dodávateľ: Optika Prima;</t>
  </si>
  <si>
    <t>refundácia nákladov športovca A.Hrnčárová počas tréningovej prípravy na MEJ 19.6-24.6.2023 v zmysle uznesenia Rady č. SPF/2023/R/U141/P  - náklady na klasickú masáž /135,-eur/ čiastočne - konečný dodávateľ: Richard Šomodský - konečný dodávateľ: KING MASSAGE;</t>
  </si>
  <si>
    <t>Na základe Zmluvy č.103/TOP TÍM/Diky/2023- Refundácia nákladov súvisiacich s účelom rozvoja športovcov zaradených do zoznamu športovcov Top tímu a podpory národného športového projektu: náklady športovca na materiálne zabezpečenie tréningovej prípravy -bežecké okuliare  70/ 28.6.23 - konečný dodávateľ: VIF Sunglasses s.r.o.</t>
  </si>
  <si>
    <t xml:space="preserve">Na základe Zmluvy č.103/TOP TÍM/Diky/2023- Refundácia nákladov súvisiacich s účelom rozvoja športovcov zaradených do zoznamu športovcov Top tímu a podpory národného športového projektu: náklady športovca na materiálne zabezpečenie tréningovej prípravy -plavecké okuliare   62,94/ 4.7.23 - konečný dodávateľ: ARÉNA
 </t>
  </si>
  <si>
    <t xml:space="preserve">Na základe Zmluvy č.101_2/TOP TÍM/Polčič/2023- Refundácia nákladov súvisiacich s účelom rozvoja športovcov zaradených do zoznamu športovcov Top tímu a podpory národného športového projektu: náklady športovca na výživové doplnky a vitamíny  61,18/ 9.8.23 - konečný dodávateľ: Antioxi Germany </t>
  </si>
  <si>
    <t xml:space="preserve">Na základe Zmluvy č.101_2/TOP TÍM/Polčič/2023- Refundácia nákladov súvisiacich s účelom rozvoja športovcov zaradených do zoznamu športovcov Top tímu a podpory národného športového projektu:  náklady športovca na výživové doplnky a vitamíny  35,55/ 28.8.23 - konečný dodávateľ: GymBeam s.r.o. </t>
  </si>
  <si>
    <t xml:space="preserve">Na základe Zmluvy č.101_2/TOP TÍM/Polčič/2023- Refundácia nákladov súvisiacich s účelom rozvoja športovcov zaradených do zoznamu športovcov Top tímu a podpory národného športového projektu:  náklady športovca na výživové doplnky a vitamíny 59,46/16.8.23 - konečný dodávateľ: BENU SK 77, s. r. o. </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</si>
  <si>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Frape catering s.r.o.;  136,07/11.7.23 č.</t>
  </si>
  <si>
    <t xml:space="preserve">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05/2023 - konečný dodávateľ:  Komárom (HUN) - Komáromi Úszóklub SE.; 43,88/9.6.2023
</t>
  </si>
  <si>
    <t xml:space="preserve">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06/2023 - konečný dodávateľ:  Komárom (HUN) - Komáromi Úszóklub SE.; 63,25/11.7.2023
</t>
  </si>
  <si>
    <t>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07/2023 - konečný dodávateľ:  Komárom (HUN) - Komáromi Úszóklub SE.;  43,88/3.8.2023</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</si>
  <si>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párka  94,36/12.9.23 - konečný dodávateľ: Arena S.p.A.,</t>
  </si>
  <si>
    <t xml:space="preserve">Na základe Zmluvy č.101_2/TOP TÍM/Polčič/2023- Refundácia nákladov súvisiacich s účelom rozvoja športovcov zaradených do zoznamu športovcov Top tímu a podpory národného športového projektu: náklady športovca na materiálne zabezpečenie tréningovej prípravy  -tréningové plavky 30,20/12.9.23 - konečný dodávateľ:Arena S.p.A.,  </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</si>
  <si>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-športové oblečenie   84,25/21.9.23 - konečný dodávateľ: Peek &amp; Cloppenburg s.r.o.</t>
  </si>
  <si>
    <t xml:space="preserve">Na základe Zmluvy č.101_2/TOP TÍM/Polčič/2023- Refundácia nákladov súvisiacich s účelom rozvoja športovcov zaradených do zoznamu športovcov Top tímu a podpory národného športového projektu: náklady športovca na výživové doplnky a vitamíny  17,79/ 6.5.23 - konečný dodávateľ:GREEN-DROP s.r.o. </t>
  </si>
  <si>
    <t xml:space="preserve">Na základe Zmluvy č.101_2/TOP TÍM/Polčič/2023- Refundácia nákladov súvisiacich s účelom rozvoja športovcov zaradených do zoznamu športovcov Top tímu a podpory národného športového projektu: náklady športovca na výživové doplnky a vitamíny  12,49/21.9.23 - konečný dodávateľ: BENU SK 151, s.r.o. </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</si>
  <si>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-tréningové plavecké okuliare   11,25/12.9.23 - konečný dodávateľ: Swimaholic s.r.o.</t>
  </si>
  <si>
    <t xml:space="preserve">Na základe Zmluvy č.101_2/TOP TÍM/Polčič/2023- Refundácia nákladov súvisiacich s účelom rozvoja športovcov zaradených do zoznamu športovcov Top tímu a podpory národného športového projektu: náklady športovca na materiálne zabezpečenie tréningovej prípravy  - štuple do uší   9,90/20.9.23 - konečný dodávateľ: Flagman group, s. r. o. </t>
  </si>
  <si>
    <t xml:space="preserve">Na základe Zmluvy č.104/TOP TÍM/Dikácz/2023- Refundácia nákladov súvisiacich s účelom rozvoja športovcov zaradených do zoznamu športovcov Top tímu a podpory národného športového projektu: náklady športovca na  individuálne tréningy v telocvični za 01-06/2023   900/18-8-2023 - konečný dodávateľ: Lepšie zdravie </t>
  </si>
  <si>
    <t xml:space="preserve">Na základe Zmluvy č.104/TOP TÍM/Dikácz/2023- Refundácia nákladov súvisiacich s účelom rozvoja športovcov zaradených do zoznamu športovcov Top tímu a podpory národného športového projektu: náklady športovca na materiálové zabezpečenie tréningovej prípravy - športová obuv  119,99/8.8.2023 - konečný dodávateľ: Retailors Slovakia s. r. o. </t>
  </si>
  <si>
    <t xml:space="preserve">Na základe Zmluvy č.104/TOP TÍM/Dikácz/2023- Refundácia nákladov súvisiacich s účelom rozvoja športovcov zaradených do zoznamu športovcov Top tímu a podpory národného športového projektu:   
náklady športovca na silovo-kondičný tréningový plán v mes. 06/2023,  90/3.8.23 - konečný dodávateľ: Mgr. Stanislav Brejcha    </t>
  </si>
  <si>
    <t xml:space="preserve">Na základe Zmluvy č.104/TOP TÍM/Dikácz/2023- Refundácia nákladov súvisiacich s účelom rozvoja športovcov zaradených do zoznamu športovcov Top tímu a podpory národného športového projektu: náklady športovca na silovo-kondičný tréningový plán v mes. 05/2023, 90/10.7.23 - konečný dodávateľ: Mgr. Stanislav Brejcha  
   </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</si>
  <si>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16,91/26.7.23 - konečný dodávateľ: Bio Tech USA Kft. </t>
  </si>
  <si>
    <t xml:space="preserve">Na základe Zmluvy č.104/TOP TÍM/Dikácz/2023- Refundácia nákladov súvisiacich s účelom rozvoja športovcov zaradených do zoznamu športovcov Top tímu a podpory národného športového projektu: náklady športovca na výživové doplnky a vitamíny   40,22/30.6.23 - konečný dodávateľ: Bio Tech USA Kft.    </t>
  </si>
  <si>
    <t>Na základe Zmluvy č.104/TOP TÍM/Dikácz/2023- Refundácia nákladov súvisiacich s účelom rozvoja športovcov zaradených do zoznamu športovcov Top tímu a podpory národného športového projektu: náklady športovca na náklady športovca na vitamíny a výživové doplnky  40,84/10.7.23 - konečný dodávateľ: WIN, s.r.o.</t>
  </si>
  <si>
    <t xml:space="preserve">Na základe Zmluvy č.104/TOP TÍM/Dikácz/2023- Refundácia nákladov súvisiacich s účelom rozvoja športovcov zaradených do zoznamu športovcov Top tímu a podpory národného športového projektu: náklady športovca na vitamíny a výživové doplnky  20,89/26.7.23 - konečný dodávateľ: SFD Spólka Akcyjna </t>
  </si>
  <si>
    <t>Na základe Zmluvy č.105/TOP TÍM/Folťan/2023- Refundácia nákladov súvisiacich s účelom rozvoja športovcov zaradených do zoznamu športovcov Top tímu a podpory národného športového projektu: náklady športovca na materiálne zabezpečenie- šlapky, šnorchel, tréningový vak  154/28.7.2023 - konečný dodávateľ: arena Viale Sarca</t>
  </si>
  <si>
    <t>Na základe Zmluvy č.105/TOP TÍM/Folťan/2023- Refundácia nákladov súvisiacich s účelom rozvoja športovcov zaradených do zoznamu športovcov Top tímu a podpory národného športového projektu: náklady športovca na materiálne zabezpečenie- športové oblečenie -tričko, kraťasy, plavky  158,90/19.5.23 - konečný dodávateľ: Nataquashop Mlcn Sports</t>
  </si>
  <si>
    <t>Na základe Zmluvy č.105/TOP TÍM/Folťan/2023- Refundácia nákladov súvisiacich s účelom rozvoja športovcov zaradených do zoznamu športovcov Top tímu a podpory národného športového projektu: náklady športovca na materiálne zabezpečenie- športová obuv, športové oblečenie  38/9.6.23 - konečný dodávateľ: MODIVO s.a.</t>
  </si>
  <si>
    <t>Na základe Zmluvy č.105/TOP TÍM/Folťan/2023- Refundácia nákladov súvisiacich s účelom rozvoja športovcov zaradených do zoznamu športovcov Top tímu a podpory národného športového projektu: náklady športovca na vitamíny a výživové doplnky: (4557472) čiastočne  41,85/26.1.23 - konečný dodávateľ: GymBeam s.r.o.</t>
  </si>
  <si>
    <t>Na základe Zmluvy č.105/TOP TÍM/Folťan/2023- Refundácia nákladov súvisiacich s účelom rozvoja športovcov zaradených do zoznamu športovcov Top tímu a podpory národného športového projektu: náklady športovca na vitamíny a výživové doplnky: (10001800380) 53,90/4.1.23 - konečný dodávateľ: GymBeam s.r.o.</t>
  </si>
  <si>
    <t>Na základe Zmluvy č.105/TOP TÍM/Folťan/2023- Refundácia nákladov súvisiacich s účelom rozvoja športovcov zaradených do zoznamu športovcov Top tímu a podpory národného športového projektu: náklady športovca na vitamíny a výživové doplnky:(10001932285)  55,15/3.4.23 - konečný dodávateľ: GymBeam s.r.o.</t>
  </si>
  <si>
    <t xml:space="preserve">Na základe Zmluvy č.105/TOP TÍM/Folťan/2023- Refundácia nákladov súvisiacich s účelom rozvoja športovcov zaradených do zoznamu športovcov Top tímu a podpory národného športového projektu: náklady športovca na  materiálne zabezpečenie tréningovej prípravy- športová obuv   22,48/9.6.23 - konečný dodávateľ: FC ecom, s.r.o. </t>
  </si>
  <si>
    <t>Na základe Zmluvy č.105/TOP TÍM/Folťan/2023- Refundácia nákladov súvisiacich s účelom rozvoja športovcov zaradených do zoznamu športovcov Top tímu a podpory národného športového projektu: náklady športovca na materiálne zabezpečenie tréningovej prípravy-batoh,  34,99/23.3.23 - konečný dodávateľ: Zalando</t>
  </si>
  <si>
    <t>Finančný príspevok za usporiadanie a prípravu podujatia Jesenné M-VSO-dlhé trate 30.9.2023 Humenné a refakturácia vzniknutých nákladov na základe zmluvy č.18/2023 - občerstvenie čiastočne - konečný dodávateľ: Lidl;</t>
  </si>
  <si>
    <t>Finančný príspevok za usporiadanie a prípravu podujatia Jesenné M-VSO-dlhé trate 30.9.2023 Humenné a refakturácia vzniknutých nákladov na základe zmluvy č.18/2023 - technický materiál - konečný dodávateľ: UNI PRESS s.r.o.;</t>
  </si>
  <si>
    <t>Finančný príspevok za usporiadanie a prípravu podujatia Jesenné M-VSO BAJS-2.kolo 11.11.2023 Humenné a refakturácia vzniknutých nákladov na základe zmluvy č.28/2023 - občerstvenie - konečný dodávateľ: Tomáš Tomahogh Snina</t>
  </si>
  <si>
    <t xml:space="preserve">Finančný príspevok za usporiadanie a prípravu podujatia Jesenné M-VSO BAJS-2.kolo 11.11.2023 Humenné a refakturácia vzniknutých nákladov na základe zmluvy č.28/2023 - občerstvenie čiastočne z 31,20 eur - konečný dodávateľ: Lidl Slovenská republika v.o.s. </t>
  </si>
  <si>
    <t>Finančný príspevok za usporiadanie a prípravu podujatia Jesenné M-VSO BAJS-2.kolo 11.11.2023 Humenné a refakturácia vzniknutých nákladov na základe zmluvy č.28/2023 - technický materiál - konečný dodávateľ: LUMA PRESS s.r.o.</t>
  </si>
  <si>
    <t xml:space="preserve">Refundácia nákladov súvisiacich s účelom rozvoja talentovaných športovcov zaradených do UTM SPF a Top Talent Teamu: prenájom športoviska - bazénu v mes. 02/2023  /1710,-eur/ - konečný dodávateľ: Mestské športové kluby Považská Bystrica s.r.o.;
</t>
  </si>
  <si>
    <t xml:space="preserve">Refundácia nákladov súvisiacich s účelom rozvoja talentovaných športovcov zaradených do UTM SPF a Top Talent Teamu: prenájom športoviska - bazénu v mes. 03/2023 /1805,-eur čiastočne/ - konečný dodávateľ: Mestské športové kluby Považská Bystrica s.r.o.;
</t>
  </si>
  <si>
    <t xml:space="preserve">Refundácia nákladov súvisiacich s účelom rozvoja talentovaných športovcov zaradených do UTM SPF a Top Talent Teamu: prenájom športoviska - bazénu v mes. 05/2023 /2075,-eur/ -konečný dodávateľ: Mestské športové kluby Považská Bystrica s.r.o.;
</t>
  </si>
  <si>
    <t xml:space="preserve">Refundácia nákladov súvisiacich s účelom rozvoja talentovaných športovcov zaradených do UTM SPF a Top Talent Teamu: pretek Opava 11.3.2023 - cestovné - konečný dodávateľ: PaedDr. Karel Procházka, PhD.
</t>
  </si>
  <si>
    <t>Refundácia nákladov súvisiacich s účelom rozvoja talentovaných športovcov zaradených do UTM SPF a Top Talent Teamu: prenájom športoviska - bazénu v mes 01/2023 - konečný dodávateľ: Aquapark Poprad s.r.o.;</t>
  </si>
  <si>
    <t>23FA41179</t>
  </si>
  <si>
    <t>1312300850</t>
  </si>
  <si>
    <t>prenájom bazéna počas M SR st. žiakov v krátkom bazéne 8-10.12.2023 Spišská Nová Ves</t>
  </si>
  <si>
    <t>23FA41191</t>
  </si>
  <si>
    <t>5764686712</t>
  </si>
  <si>
    <t>Pevná linka, mobilné čísla /11ks/mobilný internet 11ks za obdobie 24.12.2023-23.1.2024</t>
  </si>
  <si>
    <t>23FA41197</t>
  </si>
  <si>
    <t>608867/512268831/2023</t>
  </si>
  <si>
    <t>Nákup pohonných hmôt do služobného vozidla  BT147AB ,BL557MU  za obdobie 15.-31.12.2023, servisný poplatok, prevádzkové náplne</t>
  </si>
  <si>
    <t>23FA41192</t>
  </si>
  <si>
    <t>2023120366</t>
  </si>
  <si>
    <t>23FA41193</t>
  </si>
  <si>
    <t>2023120963</t>
  </si>
  <si>
    <t>Microsoft 365 Business Standard/icencie za 11/2023</t>
  </si>
  <si>
    <t>23FA41194</t>
  </si>
  <si>
    <t>20230109</t>
  </si>
  <si>
    <t>výkon zodpov.osoby 12/2023 v zmysle Zmluvy o poskytovaní služby v oblasti ochrany osobných údajov zo dňa 16.7.2023</t>
  </si>
  <si>
    <t>23FA41195</t>
  </si>
  <si>
    <t>220231201</t>
  </si>
  <si>
    <t>trénerská činnosť SP za 12/2023</t>
  </si>
  <si>
    <t>23FA41196</t>
  </si>
  <si>
    <t>22020037</t>
  </si>
  <si>
    <t>23FA41198</t>
  </si>
  <si>
    <t>1237069</t>
  </si>
  <si>
    <t>Prenájom kopírovacieho zariadenia za obdobie 12/2023</t>
  </si>
  <si>
    <t>23FA41199</t>
  </si>
  <si>
    <t>230100109</t>
  </si>
  <si>
    <t>prenájom vozidla-preprava 17 osôb -15 športovcov+2 real tím na podujatie MT Danube Cup 16-19.12.2023 Szentes/HU</t>
  </si>
  <si>
    <t>23FA41200</t>
  </si>
  <si>
    <t>administratívne služby asistenta vodného póla ženy za 12/2023</t>
  </si>
  <si>
    <t>23FA41201</t>
  </si>
  <si>
    <t>činnosť športového odborníka vodného póla -rozhodca počas podujatia Extraliga muži 11.-12.11.2023</t>
  </si>
  <si>
    <t>23FA41202</t>
  </si>
  <si>
    <t>10233733</t>
  </si>
  <si>
    <t>Poplatok za 2 extra kus batožiny na podujatie ME v kr.baz.5-10.12.2023 Otopeni, Rumunsko</t>
  </si>
  <si>
    <t>23FA41203</t>
  </si>
  <si>
    <t>230327</t>
  </si>
  <si>
    <t>Pobytové náklady 1 osoba-rozhodca počas LM ml. žiaci 16-17.12.2023 Košice</t>
  </si>
  <si>
    <t>23FA41204</t>
  </si>
  <si>
    <t>53133781</t>
  </si>
  <si>
    <t>Food Business s.r.o.</t>
  </si>
  <si>
    <t xml:space="preserve">Pracovná cesta
názov podujatia: VT U19 muži                                          Miesto konania: Košice Slovensko                                                                                 termín podujatia: 19.12.-22.12.2023       spôsob prepravy:                                              Celkový počet účastníkov: 15                               z toho                                                                                    - športovcov: 11                                                      - realizačný tím: 4                                                 </t>
  </si>
  <si>
    <t>23FA41205</t>
  </si>
  <si>
    <t>23024</t>
  </si>
  <si>
    <t>pobytové náklady pre družstvo VP 16 športovcov+1 real.tím počas VT ženy seniorky 21-23.12.2023 Topoľčany</t>
  </si>
  <si>
    <t>55171711</t>
  </si>
  <si>
    <t>BATAVYA PLUS, s. r. o.</t>
  </si>
  <si>
    <t>23FA41206</t>
  </si>
  <si>
    <t>230100110</t>
  </si>
  <si>
    <t>prenájom bazéna pre družstvo VP 16 športovcov+1 real.tím počas VT ženy seniorky 21-23.12.2023 Topoľčany</t>
  </si>
  <si>
    <t>23FA41207</t>
  </si>
  <si>
    <t>4000100790</t>
  </si>
  <si>
    <t xml:space="preserve">pobytové náklady pre družstvo VP 8 športovcov+1 real.tím počas VT U19 muži 19-22.12.2023 Košice </t>
  </si>
  <si>
    <t>strava pre reprezentačné družstvo VP počas VT U19 muži 19-22.12.2023 Košice (11 športovcov+4 real.tím), VT muži seniori 18-20.12.2023 Košice (16 športovcov+2 real.tím)</t>
  </si>
  <si>
    <t>23FA41208</t>
  </si>
  <si>
    <t>20230405</t>
  </si>
  <si>
    <t>prenájom bazéna počas VT muži seniori 18-20.12.2023 Košice,  VT U19 muži 19-22.12.2023 Košice , VT muži seniori 27-30.12.2023 Košice</t>
  </si>
  <si>
    <t>23FA41209</t>
  </si>
  <si>
    <t>070230380</t>
  </si>
  <si>
    <t>doručovateľský servis v zmysle mandátnej zmluvy za 2023/12</t>
  </si>
  <si>
    <t>23FA41210</t>
  </si>
  <si>
    <t>23/2023</t>
  </si>
  <si>
    <t>činnosť športového odborníka -cestovné náhrady v zmysle Zmluvy č. 13/2023 počas VT ženy seniorky 2-3.12.2023</t>
  </si>
  <si>
    <t>23FA41211</t>
  </si>
  <si>
    <t>činnosť športového odborníka -cestovné výdavky na základe Zmluvy 08/2023 počas MT U19 ženy 30.11.-3.12.2023 Brno</t>
  </si>
  <si>
    <t>23FA41212</t>
  </si>
  <si>
    <t>8891014653/01</t>
  </si>
  <si>
    <t>cestovné poistenie pre 23 osôb-20 športovcov+3 real.tím počas podujatia Christmas Prize 1.-3.12.2023  Praha</t>
  </si>
  <si>
    <t>23FA41242</t>
  </si>
  <si>
    <t>02/2024</t>
  </si>
  <si>
    <t>činnosť športového odborníka -cestovné výdavky na základe Zmluvy 08/2023 počas VT ženy seniorky 21-23.12.2023 Topoľčany</t>
  </si>
  <si>
    <t>23FA41274</t>
  </si>
  <si>
    <t>01/12/23</t>
  </si>
  <si>
    <t>Technické zabezpečenie ozvučenia podujatia Slovakia Synchro Vianočný Kaprík &amp; Memoriál Petra Pošvanca 16.-17.12.2023 Bratislava</t>
  </si>
  <si>
    <t>IT služby za mesiac 12/2023 v zmysle zmluvy o poskytovaní služieb z 28.02.2022 +monitorovací systém nad rámec zmluvy</t>
  </si>
  <si>
    <t>23FA41277</t>
  </si>
  <si>
    <t>1020240001</t>
  </si>
  <si>
    <t>strava (večera ) pre družstvo VP-14 športovcov+4 real.tím počas VT muži seniori 27-30.12.2023 Košice</t>
  </si>
  <si>
    <t>51427702</t>
  </si>
  <si>
    <t>Pizza Borsalino SK s.r.o.</t>
  </si>
  <si>
    <t>23FA41214</t>
  </si>
  <si>
    <t>10240025</t>
  </si>
  <si>
    <t>Spotreba el.energie kanc.priestory, sklady za 2023/12</t>
  </si>
  <si>
    <t>23FA41215</t>
  </si>
  <si>
    <t>10240018</t>
  </si>
  <si>
    <t>telefónne hovory za 2023/12</t>
  </si>
  <si>
    <t>23FA41216</t>
  </si>
  <si>
    <t>FA2312215</t>
  </si>
  <si>
    <t>poskytnuté služby verejného obstarávania za 2023/12</t>
  </si>
  <si>
    <t>23FA41217</t>
  </si>
  <si>
    <t>5020240066</t>
  </si>
  <si>
    <t>prenájom bazéna počas športovej prípravy reprezentačného družstva SP  5.12., 7.12., 12.12., 14.12., 19.12., 21.12.2023</t>
  </si>
  <si>
    <t>23FA41218</t>
  </si>
  <si>
    <t>FV20230015</t>
  </si>
  <si>
    <t>administratívne a organizačné práce asistenta SP na základe Zmluvy zo dňa 16.10.2023 za 12/2023</t>
  </si>
  <si>
    <t>23FA41219</t>
  </si>
  <si>
    <t>5020240067</t>
  </si>
  <si>
    <t>23FA41220</t>
  </si>
  <si>
    <t>strava pre reprezentačné družstvo VP počas VT ženy seniorky 21-23.12.2023 Topoľčany (17 športovcov+2 real.tím)</t>
  </si>
  <si>
    <t>50582950</t>
  </si>
  <si>
    <t>ABC gastro s.r.o.</t>
  </si>
  <si>
    <t>23FA41221</t>
  </si>
  <si>
    <t>2023407</t>
  </si>
  <si>
    <t>Preprava 8 osôb -športovcov počas VT muži seniori 27-30.12.2023 Košice</t>
  </si>
  <si>
    <t>23FA41222</t>
  </si>
  <si>
    <t>5020238659</t>
  </si>
  <si>
    <t>vyúčtovanie zálohy e.č. 23š070 na prenájom bazéna a pobytové náklady pre 33 osôb- rozhodcovský zbor počas  M SR Open a juniorov v kr.bazéne 15-17.12.2023 Šamorín /spolu: 12179,50 eur/</t>
  </si>
  <si>
    <t>23FA41223</t>
  </si>
  <si>
    <t>20240003</t>
  </si>
  <si>
    <t>prenájom bazéna počas športovej prípravy reprezentačného družstva SP  27.-30.12. 2023</t>
  </si>
  <si>
    <t>vyúčtovanie zálohy z 30.6.2023 (6000 Vachan)-ubytovanie pre 2 osoby -1 športovac+1 real.tím počas podujatia Majstrovstvá sveta v DP 2.-20.7.2023, Fukuoka/JAP /697,82 eur/</t>
  </si>
  <si>
    <t>vyúčtovanie zálohy z 30.6.2023 (6000 Vachan)-ubytovanie pre 2 osoby -1 športovac+1 real.tím počas podujatia Majstrovstvá sveta v DP 2.-20.7.2023, Fukuoka/JAP /694,88 eur/</t>
  </si>
  <si>
    <t>vyúčtovanie zálohy z 30.6.2023 (6000 Vachan)-prenájom bazéna v Doha pre 2 osoby -1 športovac+1 real.tím počas podujatia Majstrovstvá sveta v DP 2.-20.7.2023, Fukuoka/JAP  /10,77 eur/</t>
  </si>
  <si>
    <t>vyúčtovanie zálohy z 30.6.2023 (6000 Vachan)-prenájom bazéna v Doha pre 2 osoby -1 športovac+1 real.tím počas podujatia Majstrovstvá sveta v DP 2.-20.7.2023, Fukuoka/JAP  /79,42 eur/</t>
  </si>
  <si>
    <t>vyúčtovanie zálohy z 30.6.2023 (6000 Vachan)-cestovné-lístky na vlak+miestenky pre 2 osoby -1 športovac+1 real.tím počas podujatia Majstrovstvá sveta v DP 2.-20.7.2023, Fukuoka/JAP  /203,44 eur/</t>
  </si>
  <si>
    <t>vyúčtovanie zálohy z 30.6.2023 (6000 Vachan)-cestovné-lístky na vlak+miestenky pre 2 osoby -1 športovac+1 real.tím počas podujatia Majstrovstvá sveta v DP 2.-20.7.2023, Fukuoka/JAP  /197,44 eur/</t>
  </si>
  <si>
    <t>vyúčtovanie zálohy z 30.6.2023 (6000 Vachan)-cestovné-taxi služba pre 2 osoby -1 športovac+1 real.tím počas podujatia Majstrovstvá sveta v DP 2.-20.7.2023, Fukuoka/JAP  /79,57 eur/</t>
  </si>
  <si>
    <t>vyúčtovanie zálohy z 30.6.2023 (6000 Vachan)-cestovné-taxi služba pre 2 osoby -1 športovac+1 real.tím počas podujatia Majstrovstvá sveta v DP 2.-20.7.2023, Fukuoka/JAP  /77,92 eur/</t>
  </si>
  <si>
    <t>vyúčtovanie zálohy z 30.6.2023 (6000 Vachan)-strava pre 2 osoby -1 športovac+1 real.tím počas podujatia Majstrovstvá sveta v DP 2.-20.7.2023, Fukuoka/JAP  /506,81 eur/</t>
  </si>
  <si>
    <t>vyúčtovanie zálohy z 30.6.2023 (6000 Vachan)-strava pre 2 osoby -1 športovac+1 real.tím počas podujatia Majstrovstvá sveta v DP 2.-20.7.2023, Fukuoka/JAP  /497,82 eur/</t>
  </si>
  <si>
    <t>vyúčtovanie zálohy z 30.6.2023 (6000 Vachan)-cestovné-METRO pre 2 osoby -1 športovac+1 real.tím počas podujatia Majstrovstvá sveta v DP 2.-20.7.2023, Fukuoka/JAP  /71,55 eur/</t>
  </si>
  <si>
    <t>vyúčtovanie zálohy z 30.6.2023 (6000 Vachan)-cestovné-METRO pre 2 osoby -1 športovac+1 real.tím počas podujatia Majstrovstvá sveta v DP 2.-20.7.2023, Fukuoka/JAP  /57,03 eur/</t>
  </si>
  <si>
    <t>činnosť športového odborníka na základe Zmluvy o poskytnutí služieb manažmentu reprezentácie VP muži-administratíva za 12/2023</t>
  </si>
  <si>
    <t>23FA41224</t>
  </si>
  <si>
    <t>činnosť športového odborníka na základe Zmluvy o výkone činnosti športového odborníka č.04/2023-trénerská činnosť za 12/2023</t>
  </si>
  <si>
    <t>23FA41225</t>
  </si>
  <si>
    <t>činnosť športového odborníka -trénerské služby VP v zmysle Zmluvy č.07/2023 za mesiac 12/2023</t>
  </si>
  <si>
    <t>23FA41226</t>
  </si>
  <si>
    <t xml:space="preserve">činnosť športového odborníka -trénerské služby VP na základe Zmluvy 08/2023 v mesiaci 12/2023 </t>
  </si>
  <si>
    <t>23FA41227</t>
  </si>
  <si>
    <t>činnosť športového odborníka -trénerské služby VP v zmysle Zmluvy č. 13/2023 za mesiac 12/2023</t>
  </si>
  <si>
    <t>23FA41271</t>
  </si>
  <si>
    <t>3.813-B</t>
  </si>
  <si>
    <t>doplatok za extra stravu pre 1 osobu-športovec počas sústredenia PL reprezentácie 30.12.2023-17.1.2024 v Lignano Saddiadoro, Taliansko</t>
  </si>
  <si>
    <t>24FA40001</t>
  </si>
  <si>
    <t>10240090</t>
  </si>
  <si>
    <t>vyúčtovanie zálohy e.č. 23š072 na letenky pre 3 osoby -real.tím na World Aquatics Championships 29.1.-18.2.2024 v Dohe -Synchronizované plávanie /spolu: 2312,10 eur/</t>
  </si>
  <si>
    <t xml:space="preserve">Refundácia nákladov súvisiacich s účelom rozvoja talentovaných športovcov zaradených do UTM SPF a Top Talent Teamu: prenájom športoviska - bazénu v mes. 04/2023 /1200,-eur čiastočne/ - konečný dodávateľ:  Mestské športové kluby Považská Bystrica s.r.o.;
</t>
  </si>
  <si>
    <t>Refundácia nákladov súvisiacich s účelom rozvoja talentovaných športovcov zaradených do UTM SPF a Top Talent Teamu: prenájom športoviska - bazénu v mes 02/2023 - konečný dodávateľ: Aquapark Poprad s.r.o.;</t>
  </si>
  <si>
    <t>Refundácia nákladov súvisiacich s účelom rozvoja talentovaných športovcov zaradených do UTM SPF a Top Talent Teamu: prenájom športoviska - bazénu v mes 03/2023 - konečný dodávateľ: Aquapark Poprad s.r.o.;</t>
  </si>
  <si>
    <t>Refundácia nákladov súvisiacich s účelom rozvoja talentovaných športovcov zaradených do UTM SPF a Top Talent Teamu: prenájom športoviska - bazénu v mes 04/2023 - konečný dodávateľ: Aquapark Poprad s.r.o.;</t>
  </si>
  <si>
    <t>Refundácia nákladov súvisiacich s účelom rozvoja talentovaných športovcov zaradených do UTM SPF a Top Talent Teamu: prenájom športoviska - bazénu v mes 05/2023 - konečný dodávateľ: Aquapark Poprad s.r.o.;</t>
  </si>
  <si>
    <t>Refundácia nákladov súvisiacich s účelom rozvoja talentovaných športovcov zaradených do UTM SPF a Top Talent Teamu: náklady na trénersku činnosť športového odborníka v mes. 01/2023- konečný dodávateľ: Mgr. Maroš Kaňuk;</t>
  </si>
  <si>
    <t>Refundácia nákladov súvisiacich s účelom rozvoja talentovaných športovcov zaradených do UTM SPF a Top Talent Teamu: náklady na trénersku činnosť športového odborníka v mes. 03/2023- konečný dodávateľ: Mgr. Maroš Kaňuk;</t>
  </si>
  <si>
    <t>Refundácia nákladov súvisiacich s účelom rozvoja talentovaných športovcov zaradených do UTM SPF a Top Talent Teamu: náklady na trénersku činnosť športového odborníka v mes. 04/2023- konečný dodávateľ: Mgr. Maroš Kaňuk;</t>
  </si>
  <si>
    <t>Refundácia nákladov súvisiacich s účelom rozvoja talentovaných športovcov zaradených do UTM SPF a Top Talent Teamu: náklady na trénersku činnosť športového odborníka v mes. 05/2023- konečný dodávateľ: Mgr. Maroš Kaňuk;</t>
  </si>
  <si>
    <t>Refundácia nákladov súvisiacich s účelom rozvoja talentovaných športovcov zaradených do UTM SPF a Top Talent Teamu: náklady na trénersku činnosť športového odborníka v mes. 06/2023- konečný dodávateľ: Mgr. Maroš Kaňuk;</t>
  </si>
  <si>
    <t xml:space="preserve">Refundácia nákladov súvisiacich s účelom rozvoja talentovaných športovcov zaradených do ÚTM SPF a Top Talent Teamu: náklady športovca Košťála na tréningovú prípravu v mesiaci 8/2023-Mestská časť Bratislava-Karlova Ves - prenájom bazéna v mesiaci 8/2023-konečný dodávateľ: Mestská časť Bratislava-Karlova Ves </t>
  </si>
  <si>
    <t>Refundácia nákladov súvisiacich s účelom rozvoja talentovaných športovcov zaradených do UTM SPF a Top Talent Teamu: prenájom športoviska - bazénu v mes. 04/2023 čiastočne - konečný dodávateľ: Stredná odborná škola hotelových služieb a obchodu Bratislava;</t>
  </si>
  <si>
    <t xml:space="preserve">Refundácia nákladov súvisiacich s účelom rozvoja talentovaných športovcov zaradených do UTM SPF a Top Talent Teamu: Sústredenie Štrbské Pleso 18.-22.2023 - pobytové náklady - konečný dodávateľ: Aquacity Poprad, a.s.  </t>
  </si>
  <si>
    <t xml:space="preserve">Refundácia nákladov súvisiacich s účelom rozvoja športovcov z príspevku NŠP: náklady na športové oblečenie členov klubu - polokošela 50 ks, mikina 30 ks - konečný dodávateľ: Barter - Hotel s.r.o.; </t>
  </si>
  <si>
    <t>Refundácia nákladov súvisiacich s účelom rozvoja športovcov z príspevku NŠP: stravné počas preteku MSR st.žiakov v Poprade v termíne 23.-25.06.2023 ( 1 športovec + RT) - konečný dodávateľ: Aquapark Poprad s.r.o.;</t>
  </si>
  <si>
    <t>Refundácia nákladov súvisiacich s účelom rozvoja športovcov z príspevku NŠP:  materiálne zabezpečenie tréningovej prípravy športovcov - plavecký plavák - konečný dodávateľ: Decathlon SK s.r.o.;</t>
  </si>
  <si>
    <t xml:space="preserve">Refundácia nákladov súvisiacich s účelom rozvoja športovcov z príspevku NŠP:  štartovné počas pretekov Veľká cena mesta Nové Zámky v termíne 25.03.2023 ( 9 športovcov) - konečný dodávateľ: Plavecký klub Nové Zámky;
</t>
  </si>
  <si>
    <t>Refundácia nákladov súvisiacich s účelom rozvoja športovcov z príspevku NŠP: materiálne zabezpečenie tréningovej prípravy - športová obuv - konečný dodávateľ: 3N s.r.o.;</t>
  </si>
  <si>
    <t>Refundácia nákladov súvisiacich s účelom rozvoja športovcov z príspevku NŠP: materiálne zabezpečenie športovcov a RT - klubové športové oblečenie - konečný dodávateľ: Silverman s.r.o.;</t>
  </si>
  <si>
    <t>Refundácia nákladov súvisiacich s účelom rozvoja športovcov z príspevku NŠP: štartovné počas preceku VC Hodonína 2023 v termíne 22.04.2023 ( 10 športovcov) čiastočne - konečný dodávateľ: Oddíl Sportovního plaváni Hodonín z.s.;</t>
  </si>
  <si>
    <t>Refundácia nákladov súvisiacich s účelom rozvoja športovcov z príspevku NŠP: štartovné počas preteku Orca Cup 2023 v termíne 05.-07.05.2023 v Bratislave (9 pretekárov) - konečný dodávateľ: Plavecký klub Orca Bratislava;</t>
  </si>
  <si>
    <t>Refundácia nákladov súvisiacich s účelom rozvoja športovcov z príspevku NŠP: štartovné počas preteku Májové Brno 2023 v termíne 06.-07.05.2023 (3 športovci) - konečný dodávateľ: KPSP Kometa Brno z.s.;</t>
  </si>
  <si>
    <t>Refundácia nákladov súvisiacich s účelom rozvoja športovcov z príspevku NŠP: štartovné počas preteku Pohár všestrannosti 1.kolo v Bratislave v termíne 01.07.2023 ( 10 športovcov) - konečný dodávateľ: Plavecký klub Azeta;</t>
  </si>
  <si>
    <t>Refundácia nákladov súvisiacich s účelom rozvoja športovcov z príspevku NŠP: prenájom športoviska - bazénu v mes. 04/2023 - konečný dodávateľ: Tepelné hospodárstvo Košice s.r.o.;</t>
  </si>
  <si>
    <t>Refundácia nákladov súvisiacich s účelom rozvoja športovcov z príspevku NŠP: náklady na prenájom športoviska - bazénu v mes. 01/2023 - konečný dodávateľ: Správa telovýchovných a rekreačných zariadení hl.mesta SR Bratislavy;</t>
  </si>
  <si>
    <t>Refundácia nákladov súvisiacich s účelom rozvoja športovcov z príspevku NŠP: náklady na prenájom športoviska - bazénu v mes. 02/2023 - konečný dodávateľ: Správa telovýchovných a rekreačných zariadení hl.mesta SR Bratislavy;</t>
  </si>
  <si>
    <t>Refundácia nákladov súvisiacich s účelom rozvoja športovcov z príspevku NŠP: náklady na prenájom športoviska - bazénu v mes. 03/2023 - konečný dodávateľ: Správa telovýchovných a rekreačných zariadení hl.mesta SR Bratislavy;</t>
  </si>
  <si>
    <t>Refundácia nákladov súvisiacich s účelom rozvoja športovcov z príspevku NŠP: náklady na prenájom športoviska - bazénu v mes. 04/2023 čiastočne - konečný dodávateľ: Správa telovýchovných a rekreačných zariadení hl.mesta SR Bratislavy;</t>
  </si>
  <si>
    <t xml:space="preserve">Refundácia nákladov súvisiacich s účelom rozvoja športovcov z príspevku NŠP: materiálne zabezpečenie tréningovej prípravy - plutvy, čiapky, okuliare a plavky - konečný dodávateľ: Arena Praha s.r.o.;
</t>
  </si>
  <si>
    <t>Refundácia nákladov súvisiacich s účelom rozvoja športovcov z príspevku NŠP: 
prenájom športoviska - bazénu v mes 06,08/2023 - konečný dodávateľ: Aquapark Poprad s.r.o.;</t>
  </si>
  <si>
    <t xml:space="preserve">Refundácia nákladov súvisiacich s účelom rozvoja športovcov z príspevku NŠP: náklady na trénersku činnosť športového odborníka v mes. 01-06/2023 - konečný dodávateľ: Mgr. Ľuboš Krempaský;
</t>
  </si>
  <si>
    <t xml:space="preserve">Refundácia nákladov súvisiacich s účelom rozvoja športovcov z príspevku NŠP: náklady na trénersku činnosť športového odborníka v mes. 01-06,08/2023 - konečný dodávateľ: Mgr. Mariana Holáková;
</t>
  </si>
  <si>
    <t xml:space="preserve">Refundácia nákladov súvisiacich s účelom rozvoja športovcov z príspevku NŠP: náklady na trénersku činnosť športového odborníka v mes. 02,07/2023 - konečný dodávateľ: Mgr. Maroš Kaňuk;
</t>
  </si>
  <si>
    <t xml:space="preserve">Refundácia nákladov súvisiacich s účelom rozvoja športovcov z príspevku NŠP: náklady na trénersku činnosť športového odborníka v mes. 01-05/2023 - konečný dodávateľ: Silvia Závatská;
</t>
  </si>
  <si>
    <t xml:space="preserve">Refundácia nákladov súvisiacich s účelom rozvoja športovcov z príspevku NŠP: náklady na trénersku činnosť športového odborníka v mes. 01-06/2023 - konečný dodávateľ: Mgr. Marcela Kostyšáková;
</t>
  </si>
  <si>
    <t xml:space="preserve">Refundácia nákladov súvisiacich s účelom rozvoja športovcov z príspevku NŠP: náklady na trénersku činnosť športového odborníka v mes. 01/2023 - konečný dodávateľ: Mgr. Iveta Tóthová;
</t>
  </si>
  <si>
    <t xml:space="preserve">Refundácia nákladov súvisiacich s účelom rozvoja športovcov z príspevku NŠP: prenájom športoviska - fitnescentra v mes. 01-06/2023 - konečný dodávateľ: Fitaktív s.r.o.;
</t>
  </si>
  <si>
    <t xml:space="preserve">Refundácia nákladov súvisiacich s účelom rozvoja športovcov z príspevku NŠP: prenájom športoviska - fitnescentra v mes. 072023 - konečný dodávateľ: Fitaktív s.r.o.;
</t>
  </si>
  <si>
    <t xml:space="preserve">Refundácia nákladov súvisiacich s účelom rozvoja športovcov z príspevku NŠP: 
náklady na trénersku činnosť športového odborníka v mes 01-03/2023 - konečný dodávateľ: Miroslav Wagner;
</t>
  </si>
  <si>
    <t>Refundácia nákladov súvisiacich s účelom rozvoja športovcov z príspevku NŠP: náklady na materiálne zabezpečenie tréningovej prípravy hráčov - sitá na bránky - konečný dodávateľ: Coman_BA s.r.o.;</t>
  </si>
  <si>
    <t>Refundácia nákladov súvisiacich s účelom rozvoja športovcov z príspevku NŠP: cestovné náklady družstiev počas roka v mes. 02-06/2023 - konečný dodávateľ: Patyn s.r.o.;</t>
  </si>
  <si>
    <t xml:space="preserve">Refundácia nákladov súvisiacich s účelom rozvoja športovcov z príspevku NŠP: štartovné počas preteku Jarná cena Žiliny 2023 v termíne 17.-19.03.2023 (6 športovcov) - konečný dodávateľ: Plavecký klub Tenax, o.z.;
</t>
  </si>
  <si>
    <t xml:space="preserve">Refundácia nákladov súvisiacich s účelom rozvoja športovcov z príspevku NŠP: štartovné počas preteku Swim4life 2023 v termíne 01.-02.04.2023  v Bratislave(1 športovec) - konečný dodávateľ: Plavecký klub Orca sport;
</t>
  </si>
  <si>
    <t xml:space="preserve">Refundácia nákladov súvisiacich s účelom rozvoja športovcov z príspevku NŠP: štartovné počas preteku Orca Cup 2023 v termíne 05.-07.05.2023 v Bratislave (8 pretekárov) - konečný dodávateľ: Plavecký klub Orca Bratislava;
</t>
  </si>
  <si>
    <t>Refundácia nákladov súvisiacich s účelom rozvoja športovcov z príspevku NŠP: pobytové náklady počas sústredenia v Tatrách v termíne 29.01.-03.02.2023 ( 21 športovcov + RT) - konečný dodávateľ: Tatry Development s.r.o.;
pr</t>
  </si>
  <si>
    <t xml:space="preserve">Refundácia nákladov súvisiacich s účelom rozvoja športovcov z príspevku NŠP: enájom bezkarskych kompletov počas sústredenia  v Tatrách v termíne 29.01.-03.02.2021 ( 21 športovcov + RT) - konečný dodávateľ: Snow MM s.r.o.;
</t>
  </si>
  <si>
    <t xml:space="preserve">Refundácia nákladov súvisiacich s účelom rozvoja športovcov z príspevku NŠP: štartovné počas preteku Trenčín 2023 v termíne 25.02.2023 ( 6 športovcov) - konečný dodávateľ: Slávia Trenčín, o.z.;
</t>
  </si>
  <si>
    <t xml:space="preserve">Refundácia nákladov súvisiacich s účelom rozvoja športovcov z príspevku NŠP: náklady na medaile na Plavecké nádeje leto 2023 v termíne 26.06.2023 - konečný dodávateľ: 3G, s.r.o.;
</t>
  </si>
  <si>
    <t xml:space="preserve">Refundácia nákladov súvisiacich s účelom rozvoja športovcov z príspevku NŠP: štartovné počas preteku Orca Children Cup 2023, 1. kolo v termíne 11.-12.02.2023 v Bratislave ( 31 športovcov) - konečný dodávateľ: Plavecký klub Orca Sport;
</t>
  </si>
  <si>
    <t xml:space="preserve">Refundácia nákladov súvisiacich s účelom rozvoja športovcov z príspevku NŠP: pobytové náklady počas MSR st.žiakov v Poprade v termíne 23.-25.06.2023 ( 7 športovcov + RT) - konečný dodávateľ: Vamaax s.r.o.;
</t>
  </si>
  <si>
    <t xml:space="preserve">Refundácia nákladov súvisiacich s účelom rozvoja športovcov z príspevku NŠP: materiálne zabezpečenie tréningovej prípravy - medicinbaly - konečný dodávateľ: Decathlon SK s.r.o.;
</t>
  </si>
  <si>
    <t xml:space="preserve">Refundácia nákladov súvisiacich s účelom rozvoja športovcov z príspevku NŠP: náklady na prenájom športoviska - telocvične v mes. 01-06/2023 - konečný dodávateľ: Marcomm spol. s r.;
</t>
  </si>
  <si>
    <t xml:space="preserve">Refundácia nákladov súvisiacich s účelom rozvoja športovcov z príspevku NŠP: náklady na tréningovú prípravu - kompenzačné cvičenia plavcov v mes. 01/2023 - konečný dodávateľ: Mgr. Katarína Danková;
</t>
  </si>
  <si>
    <t xml:space="preserve">Refundácia nákladov súvisiacich s účelom rozvoja športovcov z príspevku NŠP: náklady na tréningovú prípravu - kompenzačné cvičenia plavcov v mes. 02/2023 - konečný dodávateľ: Mgr. Katarína Danková;
</t>
  </si>
  <si>
    <t xml:space="preserve">Refundácia nákladov súvisiacich s účelom rozvoja športovcov z príspevku NŠP: náklady na tréningovú prípravu - kompenzačné cvičenia plavcov v mes. 03/2023 - konečný dodávateľ: Mgr. Katarína Danková;
</t>
  </si>
  <si>
    <t xml:space="preserve">Refundácia nákladov súvisiacich s účelom rozvoja športovcov z príspevku NŠP: náklady na tréningovú prípravu - kompenzačné cvičenia plavcov v mes. 04/2023 - konečný dodávateľ: Mgr. Katarína Danková;
</t>
  </si>
  <si>
    <t xml:space="preserve">Refundácia nákladov súvisiacich s účelom rozvoja športovcov z príspevku NŠP: náklady na tréningovú prípravu - kompenzačné cvičenia plavcov v mes. 06/2023 - konečný dodávateľ: Mgr. Katarína Danková;
</t>
  </si>
  <si>
    <t xml:space="preserve">Refundácia nákladov súvisiacich s účelom rozvoja športovcov z príspevku NŠP: náklady na prenájom športoviska - bazénu v mes. 01/2023 - konečný dodávateľ: OZ Bazén Piešťany;
</t>
  </si>
  <si>
    <t>Refundácia nákladov súvisiacich s účelom rozvoja športovcov z príspevku NŠP: náklady na trénersku činnosť športového odborníka v mes 06/2023 - konečný dodávateľ: Juraj Bednárik ml.;</t>
  </si>
  <si>
    <t>Refundácia nákladov súvisiacich s účelom rozvoja športovcov z príspevku NŠP: náklady na trénersku činnosť športového odborníka v mes 07/2023 čiastočne - konečný dodávateľ: Juraj Bednárik ml.;</t>
  </si>
  <si>
    <t>Refundácia nákladov súvisiacich s účelom rozvoja športovcov z príspevku NŠP: náklady na trénersku činnosť športového odborníka v mes 08/2023 - konečný dodávateľ: Juraj Bednárik ml.;</t>
  </si>
  <si>
    <t xml:space="preserve">Refundácia nákladov súvisiacich s účelom rozvoja športovcov z príspevku NŠP - pobytové náklady počas sústredenia na Rybníkoch v termíne 22.-28.08.2023 (18 športovcov + 3 členovia RT) - konečný dodávateľ: Ladislav Jurpak; </t>
  </si>
  <si>
    <t xml:space="preserve">Refundácia nákladov súvisiacich s účelom rozvoja športovcov z príspevku NŠP - pobytové náklady počas sústredenia na Rybníkoch v termíne 22.-28.08.2023 (18 športovcov + 3 členovia RT) - konečný dodávateľ: Ladislav Jurpak; - doplatok </t>
  </si>
  <si>
    <t xml:space="preserve">Refundácia nákladov súvisiacich s účelom rozvoja športovcov z príspevku NŠP - náklady na prenájom športoviska - bazéna v mes. 08/2023 - konečný dodávateľ: Mestský podnik Snina s.r.o., r.s.p. </t>
  </si>
  <si>
    <t>Refundácia nákladov súvisiacich s účelom rozvoja športovcov z príspevku NŠP - náklady na mentálnu prípravu športovcov - prednáška ( 18 športovcov + RT) - konečný dodávateľ: Mgr. Katarína Slováková</t>
  </si>
  <si>
    <t>Refundácia nákladov súvisiacich s účelom rozvoja športovcov z príspevku NŠP - náklady na materiálne zabezpecenie pretekov Cena mesta Humenné - medaile - konečný dodávateľ: Copy Center (POL)</t>
  </si>
  <si>
    <t>Refundácia nákladov súvisiacich s účelom rozvoja športovcov z príspevku NŠP: pobytové náklady počas turnaja Grebaštici (CRO) v termíne 11.-16.09.2023 ( 28 športovcov + RT) - konečný dodávateľ: Apartments Nelka Julian;</t>
  </si>
  <si>
    <t>Refundácia nákladov súvisiacich s účelom rozvoja športovcov z príspevku NŠP:- pobytové náklady počas turnaja U15 v termíne 27.09.-01.10.2023 v Makarskej (CRO) (12 športovcov +  RT) - konečný dodávateľ: Vaterpolski klub Galeb;</t>
  </si>
  <si>
    <t xml:space="preserve">Refundácia nákladov súvisiacich s účelom rozvoja športovcov z príspevku NŠP:  cestovné náklady náklady počas turnaja U15 v termíne 27.09.-01.10.2023 v Makarskej (CRO) (12 športovcov +  RT)  - konečný dodávateľ: BoGo bus s.r.o.;
</t>
  </si>
  <si>
    <t xml:space="preserve">Refundácia nákladov súvisiacich s účelom rozvoja športovcov z príspevku NŠP: stravné počas turnaja Grebaštici (CRO) v termíne 11.-16.09.2023 ( 28 športovcov + RT)  - konečný dodávateľ: Joker U.O. Lovre Banovac;
</t>
  </si>
  <si>
    <t>Refundácia nákladov súvisiacich s účelom rozvoja športovcov z príspevku NŠP: cestovné náklady počas turnaja Grebaštici (CRO) v termíne 11.-16.09.2023 ( 28 športovcov + RT) - konečný dodávateľ: BoGo Bus s.r.o.;</t>
  </si>
  <si>
    <t xml:space="preserve">Refundácia nákladov súvisiacich s účelom rozvoja športovcov z príspevku NŠP: cestovné náklady  na turnaji XBS Cup 2023 v termíne 01.-03.09.2023 v Šamoríne ( 15 športovcov)  - konečný dodávateľ: BoGo bus s.r.o.;
</t>
  </si>
  <si>
    <t>Refundácia nákladov súvisiacich s účelom rozvoja športovcov z príspevku NŠP: štartovné a pobytové náklady na turnaji XBS Cup 2023 v termíne 01.-03.09.2023 v Šamoríne ( 15 športovcov)  - konečný dodávateľ: XBS swimming academy;</t>
  </si>
  <si>
    <t>Refundácia nákladov súvisiacich s účelom rozvoja športovcov z príspevku NŠP: cestovné náklady počas turnaja Challenger Cup 2023/2024 v termíne 19.-22.10.2023 (13 športovcov + RT) - konečný dodávateľ: Pegasus Aeropark - Yenisehir;</t>
  </si>
  <si>
    <t xml:space="preserve">Finančný príspevok na usporiadanie-prípravu podujatia  na základe zmluvy č. 29/2023- refakturácia nákladov na občerstvenie čiastočne  z 23,05 eur - konečný dodávateľ: Kaufland Slovenská republika v.o.s.; </t>
  </si>
  <si>
    <t>Finančný príspevok na usporiadanie-prípravu podujatia  na základe zmluvy č. 29/2023- refakturácia nákladov na občerstvenie - konečný dodávateľ: Judita Tóthová N.Zámky;</t>
  </si>
  <si>
    <t>Finančný príspevok na usporiadanie-prípravu podujatia  na základe zmluvy č. 29/2023- refakturácia nákladov na občerstvenie  čiastočne z 97,50 - konečný dodávateľ: COOP Jednota N.Zámky;</t>
  </si>
  <si>
    <t>Finančný príspevok za usporiadanie a prípravu podujatia Jesenné M-VSO BAJS-1.kolo 14.10.23 Spišská Nová a refundácia vzniknutých nákladov na základe Zmluvy č. 23/2023- občerstvenie čiastočne - konečný dodávateľ: Lidl Slovenská republika v.o.s.</t>
  </si>
  <si>
    <t>Finančný príspevok za usporiadanie a prípravu podujatia Jesenné M-VSO BAJS-1.kolo 14.10.23 Spišská Nová a refundácia vzniknutých nákladov na základe Zmluvy č. 23/2023- občerstvenie čiastočne - konečný dodávateľ: Sun Food s.r.o.</t>
  </si>
  <si>
    <t>Finančný príspevok za usporiadanie a prípravu podujatia Jesenné M-VSO BAJS-1.kolo 14.10.23 Spišská Nová a refundácia vzniknutých nákladov na z - základe Zmluvy č. 23/2023-tecnický materiál - konečný dodávateľ: TESCO STORES a.s.</t>
  </si>
  <si>
    <t xml:space="preserve">Refundácia nákladov súvisiacich s účelom rozvoja talentovaných športovcov zaradených do UTM SPF a Top Talent Teamu: náklady na prenájom športoviska -  bazénu v mes. 06/2023 - konečný dodávateľ: Slovenská technická univerzita v Bratislave;
</t>
  </si>
  <si>
    <t xml:space="preserve">Refundácia nákladov súvisiacich s účelom rozvoja talentovaných športovcov zaradených do UTM SPF a Top Talent Teamu: náklady na prenájom športoviska -  bazénu v mes. 06/2023 - konečný dodávateľ: Slovenská technická univerzita v Bratislave; </t>
  </si>
  <si>
    <t xml:space="preserve">Refundácia nákladov súvisiacich s účelom rozvoja talentovaných športovcov zaradených do UTM SPF a Top Talent Teamu: náklady na prenájom športoviska -  bazénu v mes. 07/2023 - konečný dodávateľ: Slovenská technická univerzita v Bratislave; </t>
  </si>
  <si>
    <t xml:space="preserve">Refundácia nákladov súvisiacich s účelom rozvoja talentovaných športovcov zaradených do UTM SPF a Top Talent Teamu: prenájom športoviska - bazénu v mes. 05/2023 -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</si>
  <si>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bazénu v mes. 06/2023 - konečný dodávateľ: Správa telovýchovných a rekreačných zariadení hlavného mesta SR Bratislavy; </t>
  </si>
  <si>
    <t xml:space="preserve">Refundácia nákladov súvisiacich s účelom rozvoja talentovaných športovcov zaradených do UTM SPF a Top Talent Teamu: náklady na materiálne vybavenie tréningovej prípravy - plavecké plavky - konečný dodávateľ: Ing. Jozef Valček - LINOVA;
</t>
  </si>
  <si>
    <t xml:space="preserve">Refundácia nákladov súvisiacich s účelom rozvoja talentovaných športovcov zaradených do UTM SPF a Top Talent Teamu: náklady na trénersku činnosť športového odborníka v roku 2023  čiastočne - konečný dodávateľ: Stanislav Mihalka-G.S.Trans; 
</t>
  </si>
  <si>
    <t xml:space="preserve">Refundácia nákladov súvisiacich s účelom rozvoja talentovaných športovcov zaradených do UTM SPF a Top Talent Teamu: pobytové náklady počas sústredenia v Lipt.Osade v termíne 20.-25.08.2023 (1 športovec) - konečný dodávateľ: YVEX s.r.o.; </t>
  </si>
  <si>
    <t xml:space="preserve">Refundácia nákladov súvisiacich s účelom rozvoja talentovaných športovcov zaradených do UTM SPF a Top Talent Teamu: náklady na trénersku činnosť športového odborníka v mes 08/2023 - konečný dodávateľ: Štefan Peťkovský Mgr. - SP Sport; </t>
  </si>
  <si>
    <t>Refundácia nákladov súvisiacich s účelom rozvoja talentovaných športovcov zaradených do UTM SPF a Top Talent Teamu: náklady na prenájom športoviska -  bazénu v mes. 01/2023 - konečný dodávateľ: Základná škola Májové námestie;</t>
  </si>
  <si>
    <t>Refundácia nákladov súvisiacich s účelom rozvoja talentovaných športovcov zaradených do UTM SPF a Top Talent Teamu: náklady na prenájom športoviska -  bazénu v mes. 05/2023 - konečný dodávateľ: Základná škola Májové námestie;</t>
  </si>
  <si>
    <t>Refundácia nákladov súvisiacich s účelom rozvoja talentovaných športovcov zaradených do UTM SPF a Top Talent Teamu: náklady na prenájom športoviska -  bazénu v mes. 02/2023 - konečný dodávateľ: Základná škola Májové námestie;</t>
  </si>
  <si>
    <t>Refundácia nákladov súvisiacich s účelom rozvoja talentovaných športovcov zaradených do UTM SPF a Top Talent Teamu: náklady na prenájom športoviska -  bazénu v mes. 03/2023 - konečný dodávateľ: Základná škola Májové námestie;</t>
  </si>
  <si>
    <t>Refundácia nákladov súvisiacich s účelom rozvoja talentovaných športovcov zaradených do UTM SPF a Top Talent Teamu: náklady na prenájom športoviska -  bazénu v mes. 04/2023 - konečný dodávateľ: Základná škola Májové námestie;</t>
  </si>
  <si>
    <t>Refundácia nákladov súvisiacich s účelom rozvoja talentovaných športovcov zaradených do UTM SPF a Top Talent Teamu: náklady na prenájom športoviska -  bazénu v mes. 06/2023 - konečný dodávateľ: Základná škola Májové námestie;</t>
  </si>
  <si>
    <t xml:space="preserve">Refundácia nákladov súvisiacich s účelom rozvoja talentovaných športovcov zaradených do UTM SPF a Top Talent Teamu: prenájom športoviska - bazénu v mes. 01/2023 čiastočne -  konečný dodávateľ: Správa majetku mesta Trnava, p.o.; </t>
  </si>
  <si>
    <t xml:space="preserve">Refundácia nákladov súvisiacich s účelom rozvoja talentovaných športovcov zaradených do UTM SPF a Top Talent Teamu:  
prenájom športoviska - bazénu v mes. 02/2023 čiastočne - konečný dodávateľ: Správa majetku mesta Trnava, p.o.;
</t>
  </si>
  <si>
    <t xml:space="preserve">Refundácia nákladov súvisiacich s účelom rozvoja talentovaných športovcov zaradených do UTM SPF a Top Talent Teamu: 03/2023 čiastočne - konečný dodávateľ: Správa majetku mesta Trnava, p.o.;
</t>
  </si>
  <si>
    <t xml:space="preserve">Refundácia nákladov súvisiacich s účelom rozvoja talentovaných športovcov zaradených do UTM SPF a Top Talent Teamu: prenájom športoviska - bazénu v mes. 04/2023 čiastočne - konečný dodávateľ: Správa majetku mesta Trnava, p.o.; </t>
  </si>
  <si>
    <t xml:space="preserve">Refundácia nákladov súvisiacich s účelom rozvoja talentovaných športovcov zaradených do UTM SPF a Top Talent Teamu: prenájom športoviska - telocvične v mes. 01/2023 čiastočne - konečný dodávateľ: STU Trnava;
</t>
  </si>
  <si>
    <t xml:space="preserve">Refundácia nákladov súvisiacich s účelom rozvoja talentovaných športovcov zaradených do UTM SPF a Top Talent Teamu: prenájom športoviska - telocvične v mes. 02/2023 čiastočne - konečný dodávateľ: STU Trnava;  </t>
  </si>
  <si>
    <t xml:space="preserve">Refundácia nákladov súvisiacich s účelom rozvoja talentovaných športovcov zaradených do UTM SPF a Top Talent Teamu: prenájom športoviska - telocvične v mes. 03/2023 čiastočne - konečný dodávateľ: STU Trnava;  </t>
  </si>
  <si>
    <t xml:space="preserve">Refundácia nákladov súvisiacich s účelom rozvoja talentovaných športovcov zaradených do UTM SPF a Top Talent Teamu: prenájom športoviska - telocvične v mes. 04/2023 čiastočne - konečný dodávateľ: STU Trnava;  </t>
  </si>
  <si>
    <t xml:space="preserve">Refundácia nákladov súvisiacich s účelom rozvoja talentovaných športovcov zaradených do UTM SPF a Top Talent Teamu: prenájom športoviska - bazénu v mes. 01/2023 -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</si>
  <si>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bazénu v mes. 02/2023 -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</si>
  <si>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bazénu v mes. 03/2023 -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</si>
  <si>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bazénu v mes. 04/2023 -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</si>
  <si>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bazénu v mes. 01/2023 - konečný dodávateľ: Gaudeamus zariadenie komunitnej rehabilitácie;
</t>
  </si>
  <si>
    <t xml:space="preserve">Refundácia nákladov súvisiacich s účelom rozvoja talentovaných športovcov zaradených do UTM SPF a Top Talent Teamu: prenájom športoviska - bazénu v mes. 05/2023 - konečný dodávateľ: Gaudeamus zariadenie komunitnej rehabilitácie;  </t>
  </si>
  <si>
    <t xml:space="preserve">Refundácia nákladov súvisiacich s účelom rozvoja talentovaných športovcov zaradených do UTM SPF a Top Talent Teamu: prenájom športoviska - bazénu v mes. 07/2023 - konečný dodávateľ: X-Bionic Sphere a.s.;
</t>
  </si>
  <si>
    <t xml:space="preserve">Refundácia nákladov súvisiacich s účelom rozvoja talentovaných športovcov zaradených do UTM SPF a Top Talent Teamu: prenájom športoviska - bazénu v mes. 06/2023 - konečný dodávateľ: X-Bionic Sphere a.s.;  </t>
  </si>
  <si>
    <t xml:space="preserve">Refundácia nákladov súvisiacich s účelom rozvoja talentovaných športovcov zaradených do UTM SPF a Top Talent Teamu: náklady na suchú prípravu športovcov 01-03/2023 - konečný dodávateľ: Mgr. Róbert Bereš - Sport Condition;
</t>
  </si>
  <si>
    <t xml:space="preserve">Refundácia nákladov súvisiacich s účelom rozvoja talentovaných športovcov zaradených do UTM SPF a Top Talent Teamu: 
náklady na suchú prípravu športovcov 04-07/2023 - konečný dodávateľ: Mgr. Róbert Bereš - Sport Condition;
</t>
  </si>
  <si>
    <t xml:space="preserve">Refundácia nákladov súvisiacich s účelom rozvoja talentovaných športovcov zaradených do UTM SPF a Top Talent Teamu: pobytové náklady na sústredení v Poprade v termíne 26.-29.06.2023 (2športovci) - konečný dodávateľ: Aquapark Poprad s.r.o.; </t>
  </si>
  <si>
    <t>Refundácia nákladov súvisiach s účelom rozvoja talentovaných športovcov zaradených do ÚTM SPF a Top Talent Teamu: náklady športovca na tréningovú prípravuv mesiaci 3-7/2023 čiastočne - konečný dodávateľ: Mgr. Róbert Bereš-Sport Condition, čiastočne</t>
  </si>
  <si>
    <t xml:space="preserve">Refundácia nákladov súvisiacich s účelom rozvoja talentovaných športovcov zaradených do UTM SPF a Top Talent Teamu: náklady na materiálne vybavenie tréningovej prípravy -tréningové pomôcky a plavky - konečný dodávateľ: Prestige Fashion s.r.o.; </t>
  </si>
  <si>
    <t xml:space="preserve">Refundácia nákladov súvisiacich s účelom rozvoja talentovaných športovcov zaradených do UTM SPF a Top Talent Teamu: prenájom športoviska - bazénu počas sústredenia v Štúrove v termíne 18.-26.08.2023 (2 sportovkyne) - konečný dodávateľ: Vadas s.r.o.; </t>
  </si>
  <si>
    <t xml:space="preserve">Refundácia nákladov súvisiacich s účelom rozvoja talentovaných športovcov zaradených do UTM SPF a Top Talent Teamu: prenájom športoviska - bazénu počas sústredenia v Štúrove v mes. 06/2023 (2 sportovkyne) - konečný dodávateľ: Vadas s.r.o.;
</t>
  </si>
  <si>
    <t>Refundácia nákladov súvisiacich s účelom rozvoja talentovaných športovcov zaradených do UTM SPF a Top Talent Teamu: prenájom športoviska - bazénu v mes. 07/2023 - konečný dodávateľ: X-Bionic Sphere a.s.;</t>
  </si>
  <si>
    <t xml:space="preserve">Refundácia nákladov súvisiacich s účelom rozvoja talentovaných športovcov zaradených do UTM SPF a Top Talent Teamu: prenájom športoviska - bazénu v mes. 08/2023 - konečný dodávateľ: X-Bionic Sphere a.s.;
</t>
  </si>
  <si>
    <t xml:space="preserve">Refundácia nákladov súvisiacich s účelom rozvoja talentovaných športovcov zaradených do UTM SPF a Top Talent Teamu: prenájom športoviska - bazénu v mes. 02/2023 čiastočne -konečný dodávateľ:  X-Bionic Sphere a.s.;  </t>
  </si>
  <si>
    <t xml:space="preserve">Refundácia nákladov súvisiach s účelom rozvoja talentovaných športovcov zaradených do ÚTM SPF a Top Talent Teamu: náklady športovca na prenájom športoviska - bazéna v mes. 05/2023 čiastočne - konečný dodávateľ: X-bionic Sphere a.s.
</t>
  </si>
  <si>
    <t xml:space="preserve">Refundácia nákladov súvisiach s účelom rozvoja talentovaných športovcov zaradených do ÚTM SPF a Top Talent Teamu: náklady športovca na prenájom športoviska - bazéna v mes. 06/2023 čiastočne - konečný dodávateľ: X-bionic Sphere a.s.
</t>
  </si>
  <si>
    <t>Refundácia nákladov súvisiacich s účelom rozvoja talentovaných športovcov zaradených do UTM SPF a Top Talent Teamu: náklady na trénersku činnosť športového odborníka v mes 06/2023 - konečný dodávateľ: Juraj Čelko;</t>
  </si>
  <si>
    <t xml:space="preserve">Refundácia nákladov súvisiacich s účelom rozvoja talentovaných športovcov zaradených do UTM SPF a Top Talent Teamu: náklady na trénersku činnosť športového odborníka v mes 08/2023 - konečný dodávateľ: Juraj Čelko;
</t>
  </si>
  <si>
    <t>Refundácia nákladov súvisiacich s účelom rozvoja talentovaných športovcov zaradených do UTM SPF a Top Talent Teamu: náklady na trénersku činnosť športového odborníka v mes 09/2023 - konečný dodávateľ: Juraj Čelko;</t>
  </si>
  <si>
    <t xml:space="preserve">Refundácia nákladov súvisiacich s účelom rozvoja talentovaných športovcov zaradených do UTM SPF a Top Talent Teamu: náklady na tréningové pomôcky - snímač tepu čiastočne - konečný dodávateľ: Redigo Systems s.r.o.; </t>
  </si>
  <si>
    <t xml:space="preserve">Refundácia nákladov súvisiacich s účelom rozvoja talentovaných športovcov zaradených do UTM SPF a Top Talent Teamu: náklady na tréningové pomôcky - pretekárske plavky - konečný dodávateľ: Launsport s.r.o.; </t>
  </si>
  <si>
    <t>prenájom bazéna počas športovej prípravy reprezentačného družstva SP  v dňoch 3.10., 5.10.,  10.10., 12.10., 17.10., 19.10., 24.10., 26.10.2023</t>
  </si>
  <si>
    <t>prenájom bazéna počas športovej prípravy reprezentačného družstva SP v dňoch 28.10., 29.10., 30.10., 31.10., 1.11. 2023;</t>
  </si>
  <si>
    <t xml:space="preserve">Refundácia nákladov súvisiach s účelom rozvoja športovcov zaradených do TOP Team SPF Senior: pobytové náklady športovca a trénera počas World Cup 2023 - Oviedo (ESP) v termíne 02-04.06.2023 - konečný dodávateľ: World Aquatic;   </t>
  </si>
  <si>
    <t xml:space="preserve">Refundácia nákladov súvisiach s účelom rozvoja športovcov zaradených do TOP Team SPF Senior: cestovné náklady - letenky športovca a trénera počas World Cup 2023 - Oviedo (ESP) v termíne 02-04.06.2023 -  konečný dodávateľ: ETN Slovakia, s.r.o.;  </t>
  </si>
  <si>
    <t xml:space="preserve">Refundácia nákladov súvisiach s účelom rozvoja športovcov zaradených do TOP Team SPF Senior /Reichová/: cestovné poistenie športovca počas World Cup 2023 - Oviedo (ESP) v termíne 02-04.06.2023 -  konečný dodávateľ: Allianz; </t>
  </si>
  <si>
    <t>Refundácia nákladov súvisiach s účelom rozvoja športovcov zaradených do TOP Team SPF Senior /Klobúčnik/ : náklady športovca na prenájom športoviska - bazénu v mes.01-03/2023 -  konečný dodávateľ: JT Sport Team;</t>
  </si>
  <si>
    <t>Refundácia nákladov súvisiacich s účelom rozvoja talentovaných športovcov zaradených do Top Team Senior /Kupčová/: prenájom športoviska - bazénu v mes. 5,7/2023 -  konečný dodávateľ: Športový klub Delfín Nitra</t>
  </si>
  <si>
    <t>Refundácia nákladov súvisiach s účelom rozvoja športovcov z príspevku NŠP: náklady na športové klubové oblečenie - tričká -  konečný dodávateľ: Blissform s.r.o.;</t>
  </si>
  <si>
    <t>Refundácia nákladov súvisiach s účelom rozvoja športovcov z príspevku NŠP: náklady na športové tréningové pomôcky - plavecké čiapky -  konečný dodávateľ: Flagman Group s.r.o.;</t>
  </si>
  <si>
    <t>Refundácia nákladov súvisiach s účelom rozvoja športovcov z príspevku NŠP: prenájom športoviska - bazénu a telocvične v mes. 03/2023 čiastočne -  konečný dodávateľ: STU v Bratislave;</t>
  </si>
  <si>
    <t>Refundácia nákladov súvisiach s účelom rozvoja športovcov z príspevku NŠP: prenájom športoviska - bazénu a telocvične v mes. 04/2023 čiastočne -  konečný dodávateľ: STU v Bratislave;</t>
  </si>
  <si>
    <t>Refundácia nákladov súvisiach s účelom rozvoja športovcov z príspevku NŠP: náklady na športové tréningové pomôcky - švihadlá -  konečný dodávateľ: Radansport s.r.o.;</t>
  </si>
  <si>
    <t>Refundácia nákladov súvisiach s účelom rozvoja športovcov z príspevku NŠP: náklady na športové tréningové pomôcky - plavecké pádla - konečný dodávateľ: Born To Swim s.r.o.</t>
  </si>
  <si>
    <t>Refundácia nákladov súvisiach s účelom rozvoja športovcov z príspevku NŠP: náklady na prenájom športoviska -  bazénu v mes. 05/2023 čiastočne -  konečný dodávateľ: Slovenská technická univerzita v Bratislave;</t>
  </si>
  <si>
    <t>Refundácia nákladov súvisiach s účelom rozvoja športovcov z príspevku NŠP: náklady na prenájom športoviska -  bazénu v mes. 06/2023 -  konečný dodávateľ: Slovenská technická univerzita v Bratislave;</t>
  </si>
  <si>
    <t>Refundácia nákladov súvisiach s účelom rozvoja športovcov z príspevku NŠP: náklady na prenájom športoviska -  bazénu v mes. 07/2023 -  konečný dodávateľ: Slovenská technická univerzita v Bratislave;</t>
  </si>
  <si>
    <t>Refundácia nákladov súvisiach s účelom rozvoja športovcov z príspevku NŠP: náklady na prenájom športoviska -  bazénu v mes. 05/2023 čiastočne -  konečný dodávateľ: Správa telovýchovných a rekreačných zariadení hlavného mesta SR Bratislavy;</t>
  </si>
  <si>
    <t>Refundácia nákladov súvisiach s účelom rozvoja športovcov z príspevku NŠP: náklady na prenájom športoviska -  bazénu v mes. 06/2023 čiastočne -  konečný dodávateľ: Správa telovýchovných a rekreačných zariadení hlavného mesta SR Bratislavy;</t>
  </si>
  <si>
    <t xml:space="preserve">Refundácia nákladov súvisiach s účelom rozvoja športovcov z príspevku NŠP: stravné počas preteku MSR st.žiakov v Poprade v termíne 23.-25.06.2023 ( 1 športovec + RT) -  konečný dodávateľ: Aquapark Poprad s.r.o.;
</t>
  </si>
  <si>
    <t xml:space="preserve">Refundácia nákladov súvisiach s účelom rozvoja športovcov z príspevku NŠP: 
náklady na tréningové pomôcky - plavecký padák -  konečný dodávateľ: Decathlon SK s.r.o.;
</t>
  </si>
  <si>
    <t xml:space="preserve">Refundácia nákladov súvisiach s účelom rozvoja športovcov z príspevku NŠP: 
štartovné počas VC mesta N.Zámky v termíne 25.03.2023 ( 10 športovcov) -  konečný dodávateľ: Plavecký klub Nové Zámky;
</t>
  </si>
  <si>
    <t xml:space="preserve">Refundácia nákladov súvisiach s účelom rozvoja športovcov z príspevku NŠP: 
náklady na nákup športovej obuvy -  konečný dodávateľ: 3N s.r.o.;
</t>
  </si>
  <si>
    <t xml:space="preserve">Refundácia nákladov súvisiach s účelom rozvoja športovcov z príspevku NŠP: 
náklady na nákup klubového oblečenia -  konečný dodávateľ: Silverman s.r.o.;
</t>
  </si>
  <si>
    <t xml:space="preserve">Refundácia nákladov súvisiach s účelom rozvoja športovcov z príspevku NŠP: 
štartovné počas preteku VC Hodonína 2023 v termíne 22.04.2023 ( 10 športovcov) -  konečný dodávateľ: OSP Hodonín z.s.;
</t>
  </si>
  <si>
    <t xml:space="preserve">Refundácia nákladov súvisiach s účelom rozvoja športovcov z príspevku NŠP: 
štartovné počas preteku Orca Cup v Bratislave v termíne 05.-07.05.2023 ( 9 športovcov) -  konečný dodávateľ: Plavecký klub Orca Bratislava;
</t>
  </si>
  <si>
    <t xml:space="preserve">Refundácia nákladov súvisiach s účelom rozvoja športovcov z príspevku NŠP: 
štartovné počas preteku Májové Brno 2023 v termíne 06.-07.05.2023 (3 športovci) -  konečný dodávateľ: KPSP Kometa Brno z.s.;
</t>
  </si>
  <si>
    <t xml:space="preserve">Refundácia nákladov súvisiach s účelom rozvoja športovcov z príspevku NŠP: 
náklady na nákup klubového oblečenia -  konečný dodávateľ: Silverman s.r.o.;
</t>
  </si>
  <si>
    <t xml:space="preserve">Refundácia nákladov súvisiach s účelom rozvoja športovcov z príspevku NŠP: 
štartovné počas preteku Pohár všestrannosti 1.kolo v Bratislave v termíne 01.07.2023 ( 11 športovcov) -  konečný dodávateľ: Plavecký klub Azeta;
</t>
  </si>
  <si>
    <t xml:space="preserve">Refundácia nákladov súvisiach s účelom rozvoja športovcov z príspevku NŠP: náklady na prenájom športoviska - bazénu v mes. 01/2023 čiastočne -  konečný dodávateľ: AD HOC Malacky;
</t>
  </si>
  <si>
    <t xml:space="preserve">Refundácia nákladov súvisiach s účelom rozvoja športovcov z príspevku NŠP: náklady na prenájom športoviska - bazénu v mes. 02/2023 čiastočne -  konečný dodávateľ: AD HOC Malacky;
</t>
  </si>
  <si>
    <t xml:space="preserve">Refundácia nákladov súvisiach s účelom rozvoja športovcov z príspevku NŠP: náklady na prenájom športoviska - bazénu v mes. 03/2023 čiastočne -  konečný dodávateľ: AD HOC Malacky;
</t>
  </si>
  <si>
    <t xml:space="preserve">Refundácia nákladov súvisiach s účelom rozvoja športovcov z príspevku NŠP: náklady na prenájom športoviska - bazénu v mes. 04/2023 čiastočne -  konečný dodávateľ: AD HOC Malacky;
</t>
  </si>
  <si>
    <t xml:space="preserve">Refundácia nákladov súvisiach s účelom rozvoja športovcov z príspevku NŠP: náklady na športové klubové oblečenie -  konečný dodávateľ: Arena Praha, s.r.o.;
</t>
  </si>
  <si>
    <t xml:space="preserve">Refundácia nákladov súvisiach s účelom rozvoja športovcov z príspevku NŠP: 
náklady na vitamíny a výživové doplnky -  konečný dodávateľ: Milpharm s.r.o.;
</t>
  </si>
  <si>
    <t>Refundácia nákladov súvisiach s účelom rozvoja športovcov z príspevku NŠP: 
náklady na vitamíny a výživové doplnky -  konečný dodávateľ: All Nutrition;</t>
  </si>
  <si>
    <t xml:space="preserve">Refundácia nákladov súvisiach s účelom rozvoja športovcov z príspevku NŠP: náklady  konečný dodávateľ: na prenájom športoviska v mes. 01-09/2023 - Správa telovýchovných zariadení Spišská Nová Ves;
</t>
  </si>
  <si>
    <t xml:space="preserve">Refundácia nákladov súvisiach s účelom rozvoja športovcov z príspevku NŠP:
štartovné počas Putovného pohára Slovenského raja v Spišskej N.Vsi v termíne 11.-12.02.2023 (19 športovcov) -  konečný dodávateľ: Športový klub Iglovia o.z.;
</t>
  </si>
  <si>
    <t xml:space="preserve">Refundácia nákladov súvisiach s účelom rozvoja športovcov z príspevku NŠP: 
štartovné počas Ceny mesta Humenné v termíne 25.03.2023 (18 športovcov) -  konečný dodávateľ: Plavecký klub Chemes Humenné;
</t>
  </si>
  <si>
    <t xml:space="preserve">Refundácia nákladov súvisiach s účelom rozvoja športovcov z príspevku NŠP: 
štartovné počas Veľkej Ceny Dolného Kubína v termíne 29.-30.04.2023 (12 športovcov) -  konečný dodávateľ: Mestský plavecký klub Dolný Kubín o.z.;
</t>
  </si>
  <si>
    <t xml:space="preserve">Refundácia nákladov súvisiach s účelom rozvoja športovcov z príspevku NŠP: 
štartovné počas Veľkej Ceny Liptova v L.Mikuláši v termíne 06.-07.05.2023 (10 športovcov)  -  konečný dodávateľ: Mestský Plavecký klub Delfín L. Mikuláš;
</t>
  </si>
  <si>
    <t xml:space="preserve">Refundácia nákladov súvisiach s účelom rozvoja športovcov z príspevku NŠP: 
štartovné a pobytové náklady počas Štúrovských stoviek v termíne 02.09.2023 ( 8 športovcov + RT) -  konečný dodávateľ: Telovýchovná jednota Dunaj Štúrovo;
</t>
  </si>
  <si>
    <t xml:space="preserve">Refundácia nákladov súvisiach s účelom rozvoja športovcov z príspevku NŠP: 
štartovné počas Pohára olympijských nádejí v plávaní v Poprade v termíne 07.10.2023 ( 17 športovcov) -  konečný dodávateľ: Klub plávania Aquacity Poprad;
</t>
  </si>
  <si>
    <t xml:space="preserve">Refundácia nákladov súvisiach s účelom rozvoja športovcov z príspevku NŠP: 
cestovné náklady počas Pohára olympijských nádejí v plávaní v Poprade v termíne 07.10.2023 ( 17 športovcov + RT) -  konečný dodávateľ: FFO bus s.r.o.;
</t>
  </si>
  <si>
    <t xml:space="preserve">Refundácia nákladov súvisiach s účelom rozvoja športovcov z príspevku NŠP: 
štartovné počas Ceny plaveckého klubu v Humennom v termíne 28.10.2023 (14 športovcov) -  konečný dodávateľ: Plavecký klub Chemes Humenné;
</t>
  </si>
  <si>
    <t xml:space="preserve">Refundácia nákladov súvisiach s účelom rozvoja športovcov z príspevku NŠP: 
cestovné náklady počas Ceny plaveckého klubu v Humennom v termíne 28.10.2023 (14 športovcov) -  konečný dodávateľ: FFO bus s.r.o.;
</t>
  </si>
  <si>
    <t>Refundácia nákladov súvisiach s účelom rozvoja športovcov z príspevku NŠP: prenájom športoviska - bazénu v mes. 01/2023 čiastočne -  konečný dodávateľ: STU v Bratislave;</t>
  </si>
  <si>
    <t xml:space="preserve">Refundácia nákladov súvisiach s účelom rozvoja športovcov z príspevku NŠP: náklady na prenájom športoviska - bazénu v 06/2023 -  konečný dodávateľ: Bytový podnik Svit s.r.o.;
</t>
  </si>
  <si>
    <t xml:space="preserve">Refundácia nákladov súvisiach s účelom rozvoja športovcov z príspevku NŠP: náklady na prenájom športoviska - bazénu v mes.05/2023 -  konečný dodávateľ: Bytový podnik Svit s.r.o.;
</t>
  </si>
  <si>
    <t xml:space="preserve">Refundácia nákladov súvisiach s účelom rozvoja športovcov z príspevku NŠP: 
náklady na prenájom športoviska - bazénu v mes. 09/2023 -  konečný dodávateľ: Aquapark Poprad, s.r.o.;
</t>
  </si>
  <si>
    <t xml:space="preserve">Refundácia nákladov súvisiach s účelom rozvoja športovcov z príspevku NŠP: 
náklady na činnosť športového odborníka v mes. 01-06/2023 -  konečný dodávateľ: Mgr. Mariana Holáková;
</t>
  </si>
  <si>
    <t xml:space="preserve">Refundácia nákladov súvisiach s účelom rozvoja športovcov z príspevku NŠP: náklady na prenájom športoviska - bazénu v mes. 09/2023 -  konečný dodávateľ: MBB a.s.;
</t>
  </si>
  <si>
    <t>Refundácia nákladov súvisiach s účelom rozvoja športovcov z príspevku NŠP: náklady na prenájom športoviska v mes. 01/2023 čiastočne -  konečný dodávateľ: Ing. Slavomír Smik Sunny Mar</t>
  </si>
  <si>
    <t>Refundácia nákladov súvisiach s účelom rozvoja športovcov z príspevku NŠP: náklady na prenájom športoviska v mes. 02/2023 čiastočne -  konečný dodávateľ: Ing. Slavomír Smik Sunny Mar</t>
  </si>
  <si>
    <t>Refundácia nákladov súvisiach s účelom rozvoja športovcov z príspevku NŠP: náklady na prenájom športoviska v mes. 03/2023 čiastočne -  konečný dodávateľ: Ing. Slavomír Smik Sunny Mar</t>
  </si>
  <si>
    <t>Refundácia nákladov súvisiach s účelom rozvoja športovcov z príspevku NŠP: náklady na prenájom športoviska v mes. 04/2023 čiastočne -  konečný dodávateľ: Ing. Slavomír Smik Sunny Mar</t>
  </si>
  <si>
    <t>Refundácia nákladov súvisiach s účelom rozvoja športovcov z príspevku NŠP: náklady na prenájom športoviska v mes. 09/2023 čiastočne -  konečný dodávateľ: Ing. Slavomír Smik Sunny Mar</t>
  </si>
  <si>
    <t xml:space="preserve">Refundácia nákladov súvisiach s účelom rozvoja športovcov z príspevku NŠP: náklady na prenájom športoviska - bazénu v mes.02/2023 -  konečný dodávateľ: Mestské hospodárstvo a správa lesov, m.r.o. Trenčín;
</t>
  </si>
  <si>
    <t xml:space="preserve">Refundácia nákladov súvisiach s účelom rozvoja športovcov z príspevku NŠP: 
náklady na prenájom športoviska - bazénu v mes.03/2023 -  konečný dodávateľ: Mestské hospodárstvo a správa lesov, m.r.o. Trenčín;
</t>
  </si>
  <si>
    <t xml:space="preserve">Refundácia nákladov súvisiach s účelom rozvoja športovcov z príspevku NŠP: 
náklady na prenájom športoviska - bazénu v mes.04/2023 -  konečný dodávateľ: Mestské hospodárstvo a správa lesov, m.r.o. Trenčín;
</t>
  </si>
  <si>
    <t xml:space="preserve">Refundácia nákladov súvisiach s účelom rozvoja športovcov z príspevku NŠP: 
náklady na prenájom športoviska - bazénu v mes.06/2023 -  konečný dodávateľ: Mestské hospodárstvo a správa lesov, m.r.o. Trenčín;
</t>
  </si>
  <si>
    <t xml:space="preserve">Refundácia nákladov súvisiach s účelom rozvoja športovcov z príspevku NŠP: náklady na prenájom športoviska - bazénu v mes.01/2023 -  konečný dodávateľ: Slovenská technická univerzita v Bratislave;
</t>
  </si>
  <si>
    <t xml:space="preserve">Refundácia nákladov súvisiach s účelom rozvoja športovcov z príspevku NŠP: náklady na prenájom športoviska - bazénu v mes.02/2023 čiastočne -  konečný dodávateľ: Slovenská technická univerzita v Bratislave;
</t>
  </si>
  <si>
    <t xml:space="preserve">Refundácia nákladov súvisiach s účelom rozvoja športovcov z príspevku NŠP: pobytové náklady počas sústredenia v Lipt.Osade v termíne 20.-25.08.2023 (19 športovcov + RT) čiastočne  -  konečný dodávateľ: YVEX s.r.o.;
</t>
  </si>
  <si>
    <t xml:space="preserve">Refundácia nákladov súvisiach s účelom rozvoja športovcov z príspevku NŠP: 
náklady na prepravu na sústredenie  v Lipt.Osade v termíne 20.-25.08.2023 (20 športovcov + RT) -  konečný dodávateľ: Express Line s.r.o.;
</t>
  </si>
  <si>
    <t xml:space="preserve">Refundácia nákladov súvisiach s účelom rozvoja športovcov z príspevku NŠP: 
náklady na trénersku činnosť športového odborníka v mes. 04/2023 čiastočne  -  konečný dodávateľ: Judita Tóthová;
</t>
  </si>
  <si>
    <t xml:space="preserve">Refundácia nákladov súvisiach s účelom rozvoja športovcov z príspevku NŠP: 
náklady na trénersku činnosť športového odborníka v mes. 06/2023  -  konečný dodávateľ: Judita Tóthová;
</t>
  </si>
  <si>
    <t xml:space="preserve">Refundácia nákladov súvisiach s účelom rozvoja športovcov z príspevku NŠP: 
náklady na trénersku činnosť športového odborníka v mes. 08/2023  -  konečný dodávateľ: Judita Tóthová;
</t>
  </si>
  <si>
    <t xml:space="preserve">Refundácia nákladov súvisiach s účelom rozvoja športovcov z príspevku NŠP: 
štartovné počas Orca Cup v Bratislave v termíne 05.-07.05.2023 ( 16 športovcov) -  konečný dodávateľ: Plavecký klub Orca Bratislava;
</t>
  </si>
  <si>
    <t xml:space="preserve">Refundácia nákladov súvisiach s účelom rozvoja športovcov z príspevku NŠP: 
štartovné počas Trenčín 2023 v termíne 25.02.2023 ( 6 športovcov) -  konečný dodávateľ: Slávia Trenčín o.z.;
</t>
  </si>
  <si>
    <t xml:space="preserve">Refundácia nákladov súvisiach s účelom rozvoja športovcov z príspevku NŠP: 
náklady na tréningové športové pomôcky na suchú tréningovú prípravu -  konečný dodávateľ: inSportline s.r.o.;
</t>
  </si>
  <si>
    <t xml:space="preserve">Refundácia nákladov súvisiach s účelom rozvoja športovcov z príspevku NŠP: 
štartovné počas pretekov Orca Children Cup 2023 - 2.kolo v Bratislave v termíne 23.-24.09.2023 (1 športovec)  čiastočne -  konečný dodávateľ: Plavecký klub Orca Sport;
</t>
  </si>
  <si>
    <t xml:space="preserve">Refundácia nákladov súvisiach s účelom rozvoja športovcov z príspevku NŠP: náklady na klubové športové oblečenie - tričká, polokošele a mikiny -  konečný dodávateľ: G.S.Trans s.r.o.;
</t>
  </si>
  <si>
    <t xml:space="preserve">Refundácia nákladov súvisiach s účelom rozvoja športovcov z príspevku NŠP: 
štartovné počas pretekov VC Nové Zámky v termíne 25.03.2023 ( 5 športovcov) -  konečný dodávateľ: Plavecký klub Nové Zámky;
</t>
  </si>
  <si>
    <t xml:space="preserve">Refundácia nákladov súvisiach s účelom rozvoja športovcov z príspevku NŠP: 
štartovné počas pretekov Orca Cup 2023 v Bratislave v termíne 05.-07.05.2023 ( 7 športovcov) -  konečný dodávateľ: Plavecký klub ORCA Bratislava;
</t>
  </si>
  <si>
    <t xml:space="preserve">Refundácia nákladov súvisiach s účelom rozvoja športovcov z príspevku NŠP: 
štartovné počas preteku Trenčín 2023 v termíne 25.02.2023 ( 4 športovci) -  konečný dodávateľ: Slávia Trenčín, o.z.;
</t>
  </si>
  <si>
    <t xml:space="preserve">Refundácia nákladov súvisiach s účelom rozvoja športovcov z príspevku NŠP: 
štartovné počas preteku Jarná Cena Žiliny 2023 v termíne 17.-19.03.2023 ( 6 športovcov) -  konečný dodávateľ: Plavecký klub Tenax o.z.;
</t>
  </si>
  <si>
    <t xml:space="preserve">Refundácia nákladov súvisiach s účelom rozvoja športovcov z príspevku NŠP: 
štartovné počas pretekov VC Púchova 2023 v termíne 30.09.2023 ( 7 športovcov) -  konečný dodávateľ: Plavecký klub Matador Púchov;
</t>
  </si>
  <si>
    <t xml:space="preserve">Refundácia nákladov súvisiach s účelom rozvoja športovcov z príspevku NŠP: 
pobytové náklady počas sústredenia v Čiernom Balogu v termíne 30.07.-05.08.2023 ( 14 športovcov + RT) -  konečný dodávateľ: Marcela Hrablayová;
</t>
  </si>
  <si>
    <t xml:space="preserve">Refundácia nákladov súvisiach s účelom rozvoja športovcov z príspevku NŠP: 
náklady na materiálne zabezpečenie športovej tréningovej prípravy - plavecké čiapky čiastočne -  konečný dodávateľ: TopSwim, s.r.o.;
</t>
  </si>
  <si>
    <t xml:space="preserve">Refundácia nákladov súvisiach s účelom rozvoja športovcov z príspevku NŠP: náklady na prenájom športoviska - bazénu v mes. 05/2023 čiastočne -  konečný dodávateľ: X-Bionic Sphere a.s.;
</t>
  </si>
  <si>
    <t xml:space="preserve">Refundácia nákladov súvisiach s účelom rozvoja športovcov z príspevku NŠP: pobytové náklady počas sústredenia v Látke v termíne 16.-21.07.2023 ( 18 športovcov + RT) -  konečný dodávateľ: Ľubomír Grnáč Penzión Kerametal;
</t>
  </si>
  <si>
    <t xml:space="preserve">Refundácia nákladov súvisiach s účelom rozvoja športovcov z príspevku NŠP: 
cestovné počas sústredenia v Látke v termíne 16.-21.07.2023 ( 18 športovcov + RT) -  konečný dodávateľ: Toni Transport s.r.o.;
</t>
  </si>
  <si>
    <t xml:space="preserve">Refundácia nákladov súvisiach s účelom rozvoja športovcov z príspevku NŠP: 
štartovné počas VC mesta N.Zámky v termíne 25.03.2023 ( 16 športovcov) -  konečný dodávateľ: Plavecký klub Nové Zámky;
</t>
  </si>
  <si>
    <t xml:space="preserve">Refundácia nákladov súvisiach s účelom rozvoja športovcov z príspevku NŠP: 
pobytové náklady a štartovné počas pretekov Jarná cena Žiliny 2023 v termíne 17.-19.03.2023 ( 6 športovcov + RT) -  konečný dodávateľ: Plavecký klub Tenax, o.z.;
</t>
  </si>
  <si>
    <t xml:space="preserve">Refundácia nákladov súvisiach s účelom rozvoja športovcov z príspevku NŠP: 
štartovné počas pretekov VC D.Kubín v termíne 29.-30.04.2023 ( 15 športovcov) -  konečný dodávateľ: Mestský plavecký klub Dolný Kubín o.z.;
</t>
  </si>
  <si>
    <t>Refundácia nákladov súvisiach s účelom rozvoja športovcov z príspevku NŠP: náklady na prenájom športoviska - bazénu v mes. 05/2023 -  konečný dodávateľ: Mestská časť Bratislava - Karlova Ves;</t>
  </si>
  <si>
    <t xml:space="preserve">Refundácia nákladov súvisiach s účelom rozvoja športovcov z príspevku NŠP:  náklady na prenájom športoviska - bazénu v mes.01/2023 -  konečný dodávateľ: Comorra servis Komárno;
</t>
  </si>
  <si>
    <t xml:space="preserve">Refundácia nákladov súvisiach s účelom rozvoja športovcov z príspevku NŠP:  náklady na prenájom športoviska - bazénu v mes.02/2023 -  konečný dodávateľ:Comorra servis Komárno;
</t>
  </si>
  <si>
    <t xml:space="preserve">Refundácia nákladov súvisiach s účelom rozvoja športovcov z príspevku NŠP:  náklady na prenájom športoviska - bazénu v mes.02/2023 -  konečný dodávateľ: Comorra servis Komárno;
</t>
  </si>
  <si>
    <t xml:space="preserve">Refundácia nákladov súvisiach s účelom rozvoja športovcov z príspevku NŠP:  náklady na prenájom športoviska - bazénu v mes.04/2023 -  konečný dodávateľ: Comorra servis Komárno;
</t>
  </si>
  <si>
    <t xml:space="preserve">Refundácia nákladov súvisiach s účelom rozvoja športovcov z príspevku NŠP:  náklady na prenájom športoviska - bazénu v mes.05/2023 -  konečný dodávateľ: Comorra servis Komárno;
</t>
  </si>
  <si>
    <t xml:space="preserve">Refundácia nákladov súvisiach s účelom rozvoja športovcov z príspevku NŠP:  náklady na prenájom športoviska - bazénu v mes.06/2023 -  konečný dodávateľ: Comorra servis Komárno;
</t>
  </si>
  <si>
    <t xml:space="preserve">Refundácia nákladov súvisiach s účelom rozvoja športovcov z príspevku NŠP: 
pobytové náklady počas turnaja Memoriál Rudolfa Štoffana v Košiciach v termíne 18.-20.08.2023 ( 11 športovcov + RT) -  konečný dodávateľ: Hotelová akadémia Košice;
</t>
  </si>
  <si>
    <t xml:space="preserve">Refundácia nákladov súvisiach s účelom rozvoja športovcov z príspevku NŠP:  
náklady na materiálne zabezpečenie tréningovej prípravy - ťažké lopty -  konečný dodávateľ: Mega Sport market Kft.;
</t>
  </si>
  <si>
    <t xml:space="preserve">Refundácia nákladov súvisiach s účelom rozvoja športovcov z príspevku NŠP:  
náklady na klubové športové oblečenie - plavky -  konečný dodávateľ: Ballpolo s.r.o.;
</t>
  </si>
  <si>
    <t xml:space="preserve">Refundácia nákladov súvisiach s účelom rozvoja športovcov z príspevku NŠP:  
náklady na materiálne vybavenie tréningovej prípravy - vodnopólové čiapky -  konečný dodávateľ: Ballpolo s.r.o.;
</t>
  </si>
  <si>
    <t xml:space="preserve">Refundácia nákladov súvisiach s účelom rozvoja športovcov z príspevku NŠP: 
náklady na materiálne vybavenie tréningovej prípravy - vodnopólové lopty -  konečný dodávateľ: AG sport s.r.o.;
</t>
  </si>
  <si>
    <t xml:space="preserve">Refundácia nákladov súvisiach s účelom rozvoja športovcov z príspevku NŠP:prenájom športoviska - bazénu a telocviční v mes. 03/2023 -  konečný dodávateľ: Národný inštitút vzdelávania a mládeže Bratislava;
</t>
  </si>
  <si>
    <t xml:space="preserve">Refundácia nákladov súvisiach s účelom rozvoja športovcov z príspevku NŠP:prenájom športoviska - bazénu a telocviční v mes. 04/2023 -  konečný dodávateľ: Národný inštitút vzdelávania a mládeže Bratislava;
</t>
  </si>
  <si>
    <t xml:space="preserve">Refundácia nákladov súvisiach s účelom rozvoja športovcov z príspevku NŠP:prenájom športoviska - bazénu a telocviční v mes. 05/2023 -  konečný dodávateľ: Národný inštitút vzdelávania a mládeže Bratislava;
</t>
  </si>
  <si>
    <t xml:space="preserve">Refundácia nákladov súvisiach s účelom rozvoja športovcov z príspevku NŠP:prenájom športoviska - bazénu a telocviční v mes. 06/2023 -  konečný dodávateľ: Národný inštitút vzdelávania a mládeže Bratislava;
</t>
  </si>
  <si>
    <t xml:space="preserve">Refundácia nákladov súvisiach s účelom rozvoja športovcov z príspevku NŠP:
náklady na vedenie športovo-gymnastických tréningov v mes. 01-03/2023 -  konečný dodávateľ: OZ Moving Stars Bratislava;
</t>
  </si>
  <si>
    <t xml:space="preserve">Refundácia nákladov súvisiach s účelom rozvoja športovcov z príspevku NŠP:
náklady na vedenie športovo-gymnastických tréningov v mes. 04-06/2023 čiastočne -  konečný dodávateľ: OZ Moving Stars Bratislava;
</t>
  </si>
  <si>
    <t xml:space="preserve">Refundácia nákladov súvisiach s účelom rozvoja športovcov z príspevku NŠP: náklady na prenájom športoviska - bazéna v mes. 04-07/2023 -  konečný dodávateľ: Mestská plaváreň Čadca;
</t>
  </si>
  <si>
    <t xml:space="preserve">Refundácia nákladov súvisiach s účelom rozvoja športovcov z príspevku NŠP: náklady na prenájom športoviska - telocvične v mes. 01/2023 -  konečný dodávateľ: ZŠ + MŠ Štefana Moysesa Banská Bystrica;
</t>
  </si>
  <si>
    <t xml:space="preserve">Refundácia nákladov súvisiach s účelom rozvoja športovcov z príspevku NŠP: náklady na prenájom športoviska - telocvične v mes. 02/2023 -  konečný dodávateľ: ZŠ + MŠ Štefana Moysesa Banská Bystrica;
</t>
  </si>
  <si>
    <t xml:space="preserve">Refundácia nákladov súvisiach s účelom rozvoja športovcov z príspevku NŠP: náklady na prenájom športoviska - telocvične v mes. 03/2023 -  konečný dodávateľ: ZŠ + MŠ Štefana Moysesa Banská Bystrica;
</t>
  </si>
  <si>
    <t xml:space="preserve">Refundácia nákladov súvisiach s účelom rozvoja športovcov z príspevku NŠP: náklady na prenájom športoviska - telocvične v mes. 04-05/2023 -  konečný dodávateľ: ZŠ + MŠ Štefana Moysesa Banská Bystrica;
</t>
  </si>
  <si>
    <t xml:space="preserve">Refundácia nákladov súvisiach s účelom rozvoja športovcov z príspevku NŠP: náklady na prenájom športoviska - telocvične v mes. 06/2023 -  konečný dodávateľ: ZŠ + MŠ Štefana Moysesa Banská Bystrica;
</t>
  </si>
  <si>
    <t xml:space="preserve">Refundácia nákladov súvisiach s účelom rozvoja športovcov z príspevku NŠP: náklady na prenájom športoviska - bazénu v mes. 01/2023 -  konečný dodávateľ: Slovenská technická univerzita v Bratislave;
</t>
  </si>
  <si>
    <t xml:space="preserve">Refundácia nákladov súvisiach s účelom rozvoja športovcov z príspevku NŠP: 
náklady na prenájom športoviska - bazénu v mes. 03/2023 -  konečný dodávateľ: Slovenská technická univerzita v Bratislave;
</t>
  </si>
  <si>
    <t xml:space="preserve">Refundácia nákladov súvisiach s účelom rozvoja športovcov z príspevku NŠP: 
náklady na prenájom športoviska - bazénu v mes. 04/2023 -  konečný dodávateľ: Slovenská technická univerzita v Bratislave;
</t>
  </si>
  <si>
    <t xml:space="preserve">Refundácia nákladov súvisiach s účelom rozvoja športovcov z príspevku NŠP: 
náklady na prenájom športoviska - bazénu v mes. 05/2023 -  konečný dodávateľ: Slovenská technická univerzita v Bratislave;
</t>
  </si>
  <si>
    <t xml:space="preserve">Refundácia nákladov súvisiach s účelom rozvoja športovcov z príspevku NŠP: náklady na prenájom športoviska - bazénu v mes. 06/2023 -  konečný dodávateľ: Technické služby mesta Prievidza s.r.o.;
</t>
  </si>
  <si>
    <t xml:space="preserve">Refundácia nákladov súvisiach s účelom rozvoja športovcov z príspevku NŠP: náklady na prenájom športoviska - bazénu v mes. 07/2023 -  konečný dodávateľ: Technické služby mesta Prievidza s.r.o.;
</t>
  </si>
  <si>
    <t xml:space="preserve">Refundácia nákladov súvisiach s účelom rozvoja športovcov z príspevku NŠP: náklady na prenájom športoviska - bazénu v mes. 08/2023 -  konečný dodávateľ: Technické služby mesta Prievidza s.r.o.;
</t>
  </si>
  <si>
    <t xml:space="preserve">Refundácia nákladov súvisiach s účelom rozvoja športovcov z príspevku NŠP: náklady na prenájom športoviska - bazénu v mes. 09/2023 -  konečný dodávateľ: Technické služby mesta Prievidza s.r.o.;
</t>
  </si>
  <si>
    <t xml:space="preserve">Refundácia nákladov súvisiach s účelom rozvoja športovcov z príspevku NŠP: pobytové náklady počas sústredenia v Mojmírovciach v termíne 06.-11.08.2023 ( 25 športovcov + RT) -  konečný dodávateľ: Miroslav Kukan;
</t>
  </si>
  <si>
    <t xml:space="preserve">Refundácia nákladov súvisiach s účelom rozvoja športovcov z príspevku NŠP: 
pobytové náklady počas sústredenia v Šamoríne v termíne 15.-19.11.2023 ( 17 pretekárov + RT) -  konečný dodávateľ: Slovenská triatlonová únia;
</t>
  </si>
  <si>
    <t xml:space="preserve">Refundácia nákladov súvisiach s účelom rozvoja športovcov z príspevku NŠP: 
náklady na športové klubové oblečenie -  konečný dodávateľ: Balla Arpád Balucci;
</t>
  </si>
  <si>
    <t xml:space="preserve">Refundácia nákladov súvisiach s účelom rozvoja športovcov z príspevku NŠP: náklady na trénerskú činnosť športového odborníka v mes. 01-07/2023 -  konečný dodávateľ: Bc. Branislav Kormaník;
</t>
  </si>
  <si>
    <t xml:space="preserve">Refundácia nákladov súvisiach s účelom rozvoja športovcov z príspevku NŠP: 
pobytové náklady počas sústredenia v Grécku (Kréta) v termíne 26.08-02.09.2023 ( 16 športovcov + RT) -  konečný dodávateľ: GO Travel Slovakia s.r.o.;
</t>
  </si>
  <si>
    <t xml:space="preserve">Refundácia nákladov súvisiach s účelom rozvoja športovcov z príspevku NŠP: štartovné počas preteku Orca Cup v Bratislave v termíne 05.-07.05.2023 ( 3 športovcov) čiastočne -  konečný dodávateľ: Plavecký klub Orca Bratislava;
</t>
  </si>
  <si>
    <t xml:space="preserve">Refundácia nákladov súvisiach s účelom rozvoja športovcov z príspevku NŠP: 
materiálne zabezpečenie pretekov - medaile - Májová Vlnka 2023 -  konečný dodávateľ: Marcela Kameníková;
</t>
  </si>
  <si>
    <t xml:space="preserve">Refundácia nákladov súvisiach s účelom rozvoja športovcov z príspevku NŠP: 
náklady na prenájom športoviska - bazénu v mes. 05/2023 čiastočne  -  konečný dodávateľ: Mestské športové kluby P. Bystrica s.r.o.;
</t>
  </si>
  <si>
    <t xml:space="preserve">Refundácia nákladov súvisiach s účelom rozvoja športovcov z príspevku NŠP: náklady na klubové športové oblečenie - tričká -  konečný dodávateľ: Jana Rychtáriková;
</t>
  </si>
  <si>
    <t xml:space="preserve">Refundácia nákladov súvisiach s účelom rozvoja športovcov z príspevku NŠP: náklady na trénersku činnosť športového odborníka v mes. 05,06/2023  -  konečný dodávateľ: Karel Procházka;
</t>
  </si>
  <si>
    <t xml:space="preserve">Refundácia nákladov súvisiach s účelom rozvoja športovcov z príspevku NŠP: materiálne zabezpečenie pretekov - medaile, poháre - O pohár primátora P. Bystrice -  konečný dodávateľ: Marcela Kameníková; </t>
  </si>
  <si>
    <t xml:space="preserve">Refundácia nákladov súvisiach s účelom rozvoja športovcov z príspevku NŠP: materiálne zabezpečenie pretekov - ceny pre medailistov - O pohár primátora P. Bystrice -  konečný dodávateľ: Marcela Kameníková;
</t>
  </si>
  <si>
    <t xml:space="preserve">Refundácia nákladov súvisiach s účelom rozvoja športovcov z príspevku NŠP: náklady na prenájom športoviska - bazénu v mes. 06/2023 -  konečný dodávateľ: Mestské športové kluby P. Bystrica s.r.o.;
</t>
  </si>
  <si>
    <t xml:space="preserve">Refundácia nákladov súvisiach s účelom rozvoja športovcov z príspevku NŠP: pobytové náklady počas sústredenia v Poprade v termíne 16.-18.06.2023 ( 2 športovci + RT) -  konečný dodávateľ: Aquapark Poprad, s.r.o.;
</t>
  </si>
  <si>
    <t xml:space="preserve">Refundácia nákladov súvisiach s účelom rozvoja športovcov z príspevku NŠP: stravné počas sústredenia v Poprade v termíne 16.-18.06.2023 ( 2 športovci + RT) -  konečný dodávateľ: Aquapark Poprad, s.r.o.;
</t>
  </si>
  <si>
    <t xml:space="preserve">Refundácia nákladov súvisiach s účelom rozvoja športovcov z príspevku NŠP: stravné - obed počas sústredenia v Poprade v termíne 16.-18.06.2023 ( 2 športovci + RT) -  konečný dodávateľ: Jozef Badánk - BADAS;
</t>
  </si>
  <si>
    <t xml:space="preserve">Refundácia nákladov súvisiach s účelom rozvoja športovcov z príspevku NŠP: náklady na tréningové pomôcky - hrudné pásy -  konečný dodávateľ: Phlex Sports Co.;
</t>
  </si>
  <si>
    <t xml:space="preserve">Refundácia nákladov súvisiach s účelom rozvoja športovcov z príspevku NŠP: náklady na prenájom športoviska - bazénu v mes. 05/2023 -  konečný dodávateľ: Správa športových zariadení mesta Žilina s.r.o.;
</t>
  </si>
  <si>
    <t xml:space="preserve">Refundácia nákladov súvisiach s účelom rozvoja športovcov z príspevku NŠP: náklady na prenájom športoviska - bazénu v mes. 06/2023 -  konečný dodávateľ: Správa športových zariadení mesta Žilina s.r.o.;
</t>
  </si>
  <si>
    <t xml:space="preserve">Refundácia nákladov súvisiach s účelom rozvoja športovcov z príspevku NŠP: cestovné náhrady v mes. 06/2023 počas tréningovej prípravy a pretekov (1 športovec + RT) -  konečný dodávateľ: Karel Procházka;
</t>
  </si>
  <si>
    <t xml:space="preserve">Refundácia nákladov súvisiach s účelom rozvoja športovcov z príspevku NŠP: cestovné náhrady v mes. 06/2023 počas tréningovej prípravy a pretekov (1 športovec + RT) -  konečný dodávateľ: Karel Procházka;
</t>
  </si>
  <si>
    <t>Refundácia nákladov súvisiach s účelom rozvoja športovcov z príspevku NŠP: cestovné náhrady v mes. 07/2023 počas tréningovej prípravy a pretekov (1 športovec + RT) -  konečný dodávateľ: Karel Procházka;</t>
  </si>
  <si>
    <t xml:space="preserve">Refundácia nákladov súvisiach s účelom rozvoja športovcov z príspevku NŠP: cestovné náhrady v mes. 07/2023 počas tréningovej prípravy a pretekov (1 športovec + RT) čiastočne -  konečný dodávateľ: Karel Procházka;
</t>
  </si>
  <si>
    <t>Refundácia nákladov súvisiach s účelom rozvoja športovcov z príspevku NŠP: cestovné náhrady v mes. 01/2023 počas sústredenia na Jizerkách ( 2 športovci + RT)  čiastočne -  konečný dodávateľ: Karel Procházka;</t>
  </si>
  <si>
    <t xml:space="preserve">Refundácia nákladov súvisiach s účelom rozvoja športovcov z príspevku NŠP: stravné počas sústredenia v Znojme v termíne 26.08.-03.09.2023 ( 4 športovci + RT) -  konečný dodávateľ: Hotel la Port s.r.o.;
</t>
  </si>
  <si>
    <t xml:space="preserve">Refundácia nákladov súvisiach s účelom rozvoja športovcov z príspevku NŠP: 
stravné počas sústredenia v Znojme v termíne 26.08.-03.09.2023 ( 4 športovci + RT) -  konečný dodávateľ: Hotel la Port s.r.o.;
</t>
  </si>
  <si>
    <t xml:space="preserve">Refundácia nákladov súvisiach s účelom rozvoja športovcov z príspevku NŠP: 
prenájom športoviska - bazénu počas sústredenia v Znojme v termíne 26.08.-03.09.2023 ( 4 športovci + RT) -  konečný dodávateľ: Bazén Louka Znojmo;  
</t>
  </si>
  <si>
    <t xml:space="preserve">Refundácia nákladov súvisiach s účelom rozvoja športovcov z príspevku NŠP: 
náklady na materiálne zabezpečenie tréningovej prípravy - pretekárske plavky, plavecké okuliare -  konečný dodávateľ: Triboo Digitale Srl;
</t>
  </si>
  <si>
    <t xml:space="preserve">Refundácia nákladov súvisiach s účelom rozvoja športovcov z príspevku NŠP: 
stravné počas MSR st. žiakov v Poprade v termíne 23.-25.06.2023 ( 3 športovci + RT) -  konečný dodávateľ: Aquapark Poprad s.r.o.;
</t>
  </si>
  <si>
    <t xml:space="preserve">Refundácia nákladov súvisiach s účelom rozvoja športovcov z príspevku NŠP: 
náklady na materiálne zabezpečenie tréningovej prípravy - neoprén -  konečný dodávateľ: Decathlon SK s.r.o.;
</t>
  </si>
  <si>
    <t xml:space="preserve">Refundácia nákladov súvisiach s účelom rozvoja športovcov z príspevku NŠP: 
náklady na trénersku činnosť športového odborníka v mes. 07,08/2023  -  konečný dodávateľ: Karel Procházka;
</t>
  </si>
  <si>
    <t xml:space="preserve">Refundácia nákladov súvisiach s účelom rozvoja športovcov z príspevku NŠP:
štartovné počas preteku VC Púchova v termíne 30.09.2023 ( 1 športovec) -  konečný dodávateľ: Plavecký klub Matador Púchov;
</t>
  </si>
  <si>
    <t xml:space="preserve">Refundácia nákladov súvisiach s účelom rozvoja športovcov z príspevku NŠP: 
náklady na vitamíny a výživové doplnky -  konečný dodávateľ: Dr. Max 51 s.r.o.;
</t>
  </si>
  <si>
    <t xml:space="preserve">Refundácia nákladov súvisiach s účelom rozvoja športovcov z príspevku NŠP: 
cestovné náhrady v mes. 08/2023 počas tréningovej prípravy a pretekov (3 športovec + RT) -  konečný dodávateľ: Karel Procházka;
</t>
  </si>
  <si>
    <t xml:space="preserve">Refundácia nákladov súvisiach s účelom rozvoja športovcov z príspevku NŠP: 
náklady na prenájom športoviska - bazénu v mes. 01/2023 -  konečný dodávateľ: X-Bionic Sphere a.s.;
</t>
  </si>
  <si>
    <t xml:space="preserve">Refundácia nákladov súvisiach s účelom rozvoja športovcov z príspevku NŠP: 
náklady na športové tréningové pomôcky - dosky, piškóty, šnorchle -  konečný dodávateľ: Swimaholic s.r.o.;
</t>
  </si>
  <si>
    <t xml:space="preserve">Refundácia nákladov súvisiach s účelom rozvoja športovcov z príspevku NŠP: štartovné počas Orca Children Cup v Bratislave v termíne 23.-24.09.2023 ( 4 športovci) -  konečný dodávateľ: Plavecký klub Orca Sport;
</t>
  </si>
  <si>
    <t xml:space="preserve">Refundácia nákladov súvisiach s účelom rozvoja športovcov z príspevku NŠP: 
štartovné počas Veľkej Ceny Púchova v termíne 30.09.2023 (1 športovec) -  konečný dodávateľ: Plavecký klub Matador Púchov;
</t>
  </si>
  <si>
    <t xml:space="preserve">Refundácia nákladov súvisiach s účelom rozvoja športovcov z príspevku NŠP: 
štartovné počas Pohára Delfína v Nových Zámkoch v termíne 28.10.2023 (3 športovci) -  konečný dodávateľ: Plavecký klub Nové Zámky;
</t>
  </si>
  <si>
    <t xml:space="preserve">Refundácia nákladov súvisiach s účelom rozvoja športovcov z príspevku NŠP: 
náklady na lekárske vyšetrenie športovca - športová lekárska prehliadka -  konečný dodávateľ: MUDr. Margita Suchá;
</t>
  </si>
  <si>
    <t xml:space="preserve">Refundácia nákladov súvisiach s účelom rozvoja športovcov z príspevku NŠP:prenájom športoviska - bazénu v mes. 05,06,09/2023 -  konečný dodávateľ: Gymnázium Nitra;
</t>
  </si>
  <si>
    <t xml:space="preserve">Refundácia nákladov súvisiach s účelom rozvoja športovcov z príspevku NŠP:
štartovné počas preteku Štúrovské stovky v termíne 02.09.2023 ( 6 športovcov) -  konečný dodávateľ: TJ Dunaj Štúrovo;
</t>
  </si>
  <si>
    <t xml:space="preserve">Refundácia nákladov súvisiach s účelom rozvoja športovcov z príspevku NŠP:
štartovné počas preteku VC Púchova v termíne 30.09.2023 ( 16 športovcov) -  konečný dodávateľ: Plavecký klub Matador Púchov;
</t>
  </si>
  <si>
    <t xml:space="preserve">Refundácia nákladov -1 športovec+1 real.tím na pobytové  náklady počas medzinárodných pretekov ATUS Graz Short Course 10-12.11.2023 -  konečný dodávateľ: A and O hostel Graz  </t>
  </si>
  <si>
    <t xml:space="preserve">Refundácia nákladov -1 športovec+1 real.tím na pobytové  náklady počas medzinárodných pretekov ATUS Graz Short Course 10-12.11.2023 -  konečný dodávateľ: A and O hostel Graz    </t>
  </si>
  <si>
    <t xml:space="preserve">Refundácia nákladov -1 športovec+1 real.tím na pobytové  náklady počas medzinárodných pretekov ATUS Graz Short Course 10-12.11.202 -  konečný dodávateľ: A and O hostel Graz  3  </t>
  </si>
  <si>
    <t>Refundácia nákladov -1 športovec+1 real.tím na stravu počas medzinárodných pretekov ATUS Graz Short Course 10-12.11.2023  -  konečný dodávateľ: Interspar Restaurant Graz</t>
  </si>
  <si>
    <t>Refundácia nákladov -1 športovec+1 real.tím na stravu počas medzinárodných pretekov ATUS Graz Short Course 10-12.11.2023  -  konečný dodávateľ: The Italian Graz</t>
  </si>
  <si>
    <t>Refundácia nákladov -1 športovec+1 real.tím na stravu - obed počas medzinárodných pretekov ATUS Graz Short Course 10-12.11.2023  -  konečný dodávateľ: Interspar Restaurant Graz</t>
  </si>
  <si>
    <t>Refundácia nákladov -1 športovec+1 real.tím na stravu počas medzinárodných pretekov ATUS Graz Short Course 10-12.11.2023  -  konečný dodávateľ: MsDonalds Bad Fischa</t>
  </si>
  <si>
    <t>Refundácia nákladov súvisiach s účelom rozvoja športovcov z príspevku NŠP: náklady na prenájom športoviska -  bazénu v mes. 09/2023 čiastočne -  konečný dodávateľ: Slovenská technická univerzita v Bratislave;</t>
  </si>
  <si>
    <t>refundácia štartovného a poplatkov na súťaž 2023 Speedo Atlanta Classics 12-14.5.2023- 1 športovec - konečný dodávateľ: The Metro Atlanta Aquatic Club LLC</t>
  </si>
  <si>
    <t>Refundácia nákladov súvisiach s účelom rozvoja talentovaných športovcov zaradených do ÚTM SPF a Top Talent Teamu: náklady športovca na výživové poradenstvo v mes. 07-09/2023 -  konečný dodávateľ: Nutrisport s.r.o.;</t>
  </si>
  <si>
    <t>Refundácia nákladov súvisiach s účelom rozvoja talentovaných športovcov zaradených do ÚTM SPF a Top Talent Teamu: náklady športovca na materiálne zabezpečenie tréningovej prípravy - plavky -  konečný dodávateľ: Inpe Trade s.r.o.;</t>
  </si>
  <si>
    <t>Refundácia nákladov súvisiach s účelom rozvoja talentovaných športovcov zaradených do ÚTM SPF a Top Talent Teamu: náklady športovca na materiálne zabezpečenie tréningovej prípravy - okuliare, pádla -  konečný dodávateľ: Triboo Arena</t>
  </si>
  <si>
    <t>Refundácia nákladov súvisiach s účelom rozvoja talentovaných športovcov zaradených do ÚTM SPF a Top Talent Teamu náklady športovca na materiálne zabezpečenie tréningovej prípravy - plavky -  konečný dodávateľ: Inpe Trade s.r.o.;</t>
  </si>
  <si>
    <t>Refundácia nákladov súvisiach s účelom rozvoja talentovaných športovcov zaradených do ÚTM SPF a Top Talent Teamu náklady športovca na materiálne zabezpečenie tréningovej prípravy - pretekárske plavky -  konečný dodávateľ: Ing. Tibor Tišťan;</t>
  </si>
  <si>
    <t>Refundácia nákladov súvisiach s účelom rozvoja talentovaných športovcov zaradených do ÚTM SPF a Top Talent Teamu náklady športovca na regeneráciu - masážny krém -  konečný dodávateľ: Tatranská diakonia s.r.o.;</t>
  </si>
  <si>
    <t>Refundácia nákladov súvisiach s účelom rozvoja talentovaných športovcov zaradených do ÚTM SPF a Top Talent Teamu náklady športovca na regeneráciu a masáže v roku 2023  -  konečný dodávateľ: Katarína Elischerová;</t>
  </si>
  <si>
    <t>Refundácia nákladov súvisiach s účelom rozvoja talentovaných športovcov zaradených do ÚTM SPF a Top Talent Teamu náklady športovca na materiálne zabezpečenie tréningovej prípravy - športové oblečenie a obuv -  konečný dodávateľ: Retailors Slovakia s.r.o.;</t>
  </si>
  <si>
    <t>Refundácia nákladov súvisiach s účelom rozvoja talentovaných športovcov zaradených do ÚTM SPF a Top Talent Teamu náklady športovca na materiálne zabezpečenie tréningovej prípravy - okuliare, plavecká doska -  konečný dodávateľ: Flagman group s.r.o.;</t>
  </si>
  <si>
    <t>Refundácia nákladov súvisiach s účelom rozvoja talentovaných športovcov zaradených do ÚTM SPF a Top Talent Teamu náklady športovca na vstup do posilňovne v mes. 01/2023 - Martin Mička -  konečný dodávateľ: M Fitness Club;</t>
  </si>
  <si>
    <t>Refundácia nákladov súvisiach s účelom rozvoja talentovaných športovcov zaradených do ÚTM SPF a Top Talent Teamu náklady športovca na regeneráciu a masáže v roku 2023  -  konečný dodávateľ: X-Bionic Sphere a.s.;</t>
  </si>
  <si>
    <t>Refundácia nákladov súvisiach s účelom rozvoja talentovaných športovcov zaradených do ÚTM SPF a Top Talent Teamu náklady športovca na regeneráciu a masáže v roku 2023 čiastočne -  konečný dodávateľ: Siam Center Slovakia;</t>
  </si>
  <si>
    <t xml:space="preserve">Refundácia nákladov súvisiach s účelom rozvoja športovcov z príspevku NŠP: náklady na športové oblečenie /tričko 80 ks, polokošeťa 40 ks/ členov klubu -  konečný dodávateľ: KADKOR s.r.o.
</t>
  </si>
  <si>
    <t xml:space="preserve">Refundácia nákladov súvisiach s účelom rozvoja športovcov z príspevku NŠP: pobytové náklady počas sústredenia v Liptovskej Osade v termíne 16.-19.11.2023 (12 športovcov + RT) -  konečný dodávateľ: YVEX s.r.o.;
</t>
  </si>
  <si>
    <t>Refundácia nákladov súvisiach s účelom rozvoja športovcov z príspevku NŠP: 
cestovné náklady počas sústredenia v Liptovskej Osade v termíne 16.-19.11.2023 (12 športovcov + RT) -  konečný dodávateľ: FFO bus s.r.o.;</t>
  </si>
  <si>
    <t>Refundácia nákladov súvisiach s účelom rozvoja športovcov z príspevku NŠP: štartovné počas pretekov Memorial Jozefa Baláža v Spišskej Novej Vsi v termíne 25.-26.11.2023 (15 športovcov) -  konečný dodávateľ: Plavecký klub Prešov;</t>
  </si>
  <si>
    <t xml:space="preserve">Refundácia nákladov súvisiach s účelom rozvoja športovcov z príspevku NŠP: pobytové náklady počas sústredenia v Šamoríne v termíne 29.10.-03.11.2023 ( 27 športovcov + RT) -  konečný dodávateľ: X-Bionic </t>
  </si>
  <si>
    <t xml:space="preserve">Refundácia nákladov súvisiach s účelom rozvoja športovcov z príspevku NŠP: náklady na prenájom športoviska - bazénu v mes. 06/2023 čiastočne -  konečný dodávateľ: Tepelné hospodárstvo s.r.o. Košice;
</t>
  </si>
  <si>
    <t xml:space="preserve">Refundácia nákladov súvisiach s účelom rozvoja športovcov z príspevku NŠP: náklady na prenájom športoviska - bazénu v mes. 07-08/2023  -  konečný dodávateľ: Tepelné hospodárstvo s.r.o. Košice;
</t>
  </si>
  <si>
    <t xml:space="preserve">Refundácia nákladov súvisiach s účelom rozvoja športovcov z príspevku NŠP: náklady na služby športového odborníka - trénera v mes. 08/2023 -  konečný dodávateľ: Martina Žeňuchová;
</t>
  </si>
  <si>
    <t xml:space="preserve">Refundácia nákladov súvisiach s účelom rozvoja športovcov z príspevku NŠP: náklady na služby športového odborníka - trénera v mes. 09/2023 -  konečný dodávateľ: Martina Žeňuchová;
</t>
  </si>
  <si>
    <t xml:space="preserve">Refundácia nákladov súvisiach s účelom rozvoja športovcov z príspevku NŠP: náklady na služby športového odborníka - trénera v mes. 10/2023 -  konečný dodávateľ: Martina Žeňuchová;
</t>
  </si>
  <si>
    <t>Refundácia nákladov súvisiach s účelom rozvoja športovcov z príspevku NŠP: 
náklady na prenájom športoviska v mes. 09/2023 -  konečný dodávateľ: Tepelné hospodárstvo s.r.o.</t>
  </si>
  <si>
    <t>Refundácia nákladov súvisiach s účelom rozvoja športovcov z príspevku NŠP: 
náklady na prenájom športoviska v mes. 0/2023 -  konečný dodávateľ: Tepelné hospodárstvo s.r.o.</t>
  </si>
  <si>
    <t>Refundácia nákladov - Zmluva č.108/TOP TIM SR/Slušná/2023-súvisiace s účelom rozvoja športovcov zaradených do zoznamu športovcov Top tímu a podpory národného športového projektu-trénerske služby za 09/2023 -   konečný dodávateľ: Pavol Sirotný;</t>
  </si>
  <si>
    <t>Refundácia nákladov súvisiach s účelom rozvoja športovcov z príspevku NŠP: náklady na trénersku činnosť športového odborníka v mes 09/2023 -  konečný dodávateľ: DFK Slovakia s.r.o.;</t>
  </si>
  <si>
    <t>Refundácia nákladov súvisiach s účelom rozvoja športovcov z príspevku NŠP náklady na vstup do posilňovne v mes 09/2023 -  konečný dodávateľ: Fitaktív s.r.o.;</t>
  </si>
  <si>
    <t>Refundácia nákladov súvisiach s účelom rozvoja športovcov z príspevku NŠP náklady na prenájom mikrobusov počas SP mužov 2023 v Piešťanoch a Novákoch v termíne 22.-24.09.2023 -  konečný dodávateľ: Patyn s.r.o.</t>
  </si>
  <si>
    <t>Refundácia nákladov súvisiach s účelom rozvoja športovcov z príspevku NŠP náklady na stravné, pobytové náklady a cestovné počas SP mužov 2023 v Piešťanoch a Novákoch v termíne 22.-24.09.2023 -  konečný dodávateľ: Ľubomír Myndiuk;</t>
  </si>
  <si>
    <t>Refundácia nákladov súvisiach s účelom rozvoja športovcov z príspevku NŠP náklady na materiálne zabezpečenie tréningovej prípravy - pádla, plutvy, okuliare -  konečný dodávateľ: Decathlon SK s.r.o.;</t>
  </si>
  <si>
    <t>Refundácia nákladov súvisiach s účelom rozvoja športovcov z príspevku NŠP náklady na vstup na bazén v mes. 09,10/2023 čiastočne -  konečný dodávateľ: Tepelné hospodárstvo spol. s.r.o. Košice;</t>
  </si>
  <si>
    <t xml:space="preserve">Refundácia nákladov súvisiach s účelom rozvoja športovcov z príspevku NŠP: náklady na kompenzačné cvičenie pre plavcov v mes. 11/2023 -  konečný dodávateľ: Mgr.Katarína Danková;
</t>
  </si>
  <si>
    <t xml:space="preserve">Refundácia nákladov súvisiach s účelom rozvoja športovcov z príspevku NŠP: náklady na prenájom bazéna v mes. 10./2023 -  konečný dodávateľ: OZ Bazén Piešťany;
</t>
  </si>
  <si>
    <t xml:space="preserve">Refundácia nákladov súvisiach s účelom rozvoja športovcov z príspevku NŠP: náklady na prenájom bazéna v mes. 11./2023 -  konečný dodávateľ: OZ Bazén Piešťany;
</t>
  </si>
  <si>
    <t xml:space="preserve">Refundácia nákladov súvisiach s účelom rozvoja športovcov z príspevku NŠP: náklady na materiálne zabezpečenie pretekov - medaile -  konečný dodávateľ: 3G s.r.o.;
</t>
  </si>
  <si>
    <t xml:space="preserve">Refundácia nákladov súvisiach s účelom rozvoja športovcov z príspevku NŠP: náklady na materiálne zabezpečenie členov klubu - mikiny čiastočne -  konečný dodávateľ: Zalando DE-Berlín;
</t>
  </si>
  <si>
    <t xml:space="preserve">Refundácia nákladov súvisiach s účelom rozvoja športovcov z príspevku NŠP: náklady na materiálne zabezpečenie členov klubu - plavky, plavecké čiapky -  konečný dodávateľ: Swim in;
</t>
  </si>
  <si>
    <t>Refundácia nákladov súvisiach s účelom rozvoja športovcov z príspevku NŠP: štartovné a pobytové náklady počas preteku VC Brna v termíne 3.-5.11.2023  (3 športovci + RT) -  konečný dodávateľ: KPSP Kometa Brno;</t>
  </si>
  <si>
    <t xml:space="preserve">Refundácia nákladov súvisiach s účelom rozvoja športovcov z príspevku NŠP: náklady na materiálne zabezpečenie športovej prípravy členov klubu - šnorchle, ťahacie gumy -  konečný dodávateľ: Born to swim;
</t>
  </si>
  <si>
    <t>Refundácia nákladov súvisiach s účelom rozvoja športovcov z príspevku NŠP: náklady na kompenzačné cvičenie pre plavcov v mes. 09/2023 -  konečný dodávateľ: Mgr. Katarína Danková;</t>
  </si>
  <si>
    <t>Refundácia nákladov súvisiach s účelom rozvoja športovcov z príspevku NŠP: náklady na kompenzačné cvičenie pre plavcov v mes. 12 /2023 -  konečný dodávateľ: Mgr. Katarína Danková;</t>
  </si>
  <si>
    <t>Refundácia nákladov súvisiach s účelom rozvoja športovcov z príspevku NŠP: náklady na prenájom športoviska - bazénu v mes. 09 /2023 -  konečný dodávateľ: OZ Bazén Piešťany;</t>
  </si>
  <si>
    <t xml:space="preserve">Refundácia nákladov súvisiach s účelom rozvoja športovcov z príspevku NŠP: štartovné počas preteku Plzenské sprinty v Plzni (CZE) v termíne 12.-15.10.2023 ( 3 športovci) -  konečný dodávateľ: Plavecký klub Slávie VŠ Plzeň z.s.; </t>
  </si>
  <si>
    <t>Refundácia nákladov súvisiach s účelom rozvoja športovcov z príspevku NŠP: náklady na prenájom športoviska - telocvične v mes. 08-10/2023 -  konečný dodávateľ: Marcomm spol. s.r.o.;</t>
  </si>
  <si>
    <t>Refundácia nákladov súvisiach s účelom rozvoja športovcov z príspevku NŠP: štartovné počas pretekov Veľká cena Púchova v termíne 30.09.2023 ( 19 športovcov ) -  konečný dodávateľ: Plavecký klub Matador Púchov;</t>
  </si>
  <si>
    <t xml:space="preserve">Refundácia nákladov súvisiach s účelom rozvoja športovcov z príspevku NŠP: pobytové náklady počas sústredenia v Liptovskom Jáne v termíne 07.-12.10.2023 (11 športovcov + RT) čiastočne -  konečný dodávateľ: Alexandra wellness hotel, s.r.o.;
</t>
  </si>
  <si>
    <t xml:space="preserve">Refundácia nákladov súvisiach s účelom rozvoja športovcov z príspevku NŠP: náklady na prenájom športoviska - bazénu v mes. 06/2023 -  konečný dodávateľ: Mesto Zvolen;
</t>
  </si>
  <si>
    <t>Refundácia nákladov súvisiach s účelom rozvoja športovcov z príspevku NŠP: 
náklady na prenájom športoviska - bazénu v mes. 10/2023 -  konečný dodávateľ: Mesto Zvolen;</t>
  </si>
  <si>
    <t xml:space="preserve">Refundácia nákladov súvisiach s účelom rozvoja športovcov z príspevku NŠP:  stravné počas sústredenia v Štúrove v termíne 19.-26.08.2023 (16 športovcov + RT) -  konečný dodávateľ: Adrenaline Gama s.r.o.;
</t>
  </si>
  <si>
    <t>Refundácia nákladov súvisiach s účelom rozvoja športovcov z príspevku NŠP:  pobytové náklady počas sústredenia v Štúrove v termíne 19.-26.08.2023 (16 športovcov + RT) -  konečný dodávateľ: Gama  trade s.r.o.;</t>
  </si>
  <si>
    <t>Refundácia nákladov súvisiach s účelom rozvoja športovcov z príspevku NŠP:  náklady na prenájom športoviska - bazénu v mes. 01/2023 -  konečný dodávateľ: Súkromná základná škola Guliver Banská Štiavnica;</t>
  </si>
  <si>
    <t>Refundácia nákladov súvisiach s účelom rozvoja športovcov z príspevku NŠP: náklady na prenájom športoviska - bazénu v mes. 02/2023 -  konečný dodávateľ: Súkromná základná škola Guliver Banská Štiavnica</t>
  </si>
  <si>
    <t>Refundácia nákladov súvisiach s účelom rozvoja športovcov z príspevku NŠP: náklady na prenájom športoviska - bazénu v mes. 03/2023 -  konečný dodávateľ: Súkromná základná škola Guliver Banská Štiavnica;</t>
  </si>
  <si>
    <t>Refundácia nákladov súvisiach s účelom rozvoja športovcov z príspevku NŠP: náklady na prenájom športoviska - bazénu v mes. 04/2023 -  konečný dodávateľ: Súkromná základná škola Guliver Banská Štiavnica;</t>
  </si>
  <si>
    <t>Refundácia nákladov súvisiach s účelom rozvoja športovcov z príspevku NŠP:  náklady na prenájom športoviska - bazénu v mes. 05/2023 -  konečný dodávateľ: Súkromná základná škola Guliver Banská Štiavnica;</t>
  </si>
  <si>
    <t>Refundácia nákladov súvisiacich s účelom rozvoja talentovaných športovcov zaradených do UTM SPF a Top Talent Teamu: náklady na prenájom športoviska - bazénu v mes. 10/2023 čiastočne  -  konečný dodávateľ: Slovenská technická univerzita v Bratislave;</t>
  </si>
  <si>
    <t>Refundácia nákladov súvisiacich s účelom rozvoja talentovaných športovcov zaradených do UTM SPF a Top Talent Teamu: náklady na prenájom športoviska - bazénu v mes. 09/2023 -  konečný dodávateľ: Slovenská technická univerzita v Bratislave;</t>
  </si>
  <si>
    <t xml:space="preserve">Refundácia nákladov súvisiach s účelom rozvoja športovcov z príspevku NŠP: náklady na prenájom športoviska - bazénu v mes. 02/2023 -  konečný dodávateľ: MŠK Púchov s.r.o.;
</t>
  </si>
  <si>
    <t>Refundácia nákladov súvisiach s účelom rozvoja športovcov z príspevku NŠP:  náklady na trénersku činnosť športového odborníka v mes 01/2023 (ceny práce) -  konečný dodávateľ: Mgr. Strelčíková Dana, Mgr. Ruman Peter, Mgr. Bilík Peter;</t>
  </si>
  <si>
    <t>Refundácia nákladov súvisiach s účelom rozvoja športovcov z príspevku NŠP: náklady na trénersku činnosť športového odborníka v mes 02/2023 (ceny práce) -  konečný dodávateľ: Mgr. Strelčíková Dana, Mgr. Ruman Peter, Mgr. Bilík Peter;</t>
  </si>
  <si>
    <t>Refundácia nákladov súvisiach s účelom rozvoja športovcov z príspevku NŠP: náklady na trénersku činnosť športového odborníka v mes 03/2023 (ceny práce) -  konečný dodávateľ: Mgr. Strelčíková Dana, Mgr. Ruman Peter, Mgr. Bilík Peter;</t>
  </si>
  <si>
    <t>Refundácia nákladov súvisiach s účelom rozvoja športovcov z príspevku NŠP:  náklady na trénersku činnosť športového odborníka v mes 04/2023 (ceny práce) -  konečný dodávateľ: Mgr. Strelčíková Dana, Mgr. Ruman Peter, Mgr. Bilík Peter;</t>
  </si>
  <si>
    <t>Refundácia nákladov súvisiach s účelom rozvoja športovcov z príspevku NŠP: náklady na trénersku činnosť športového odborníka v mes 05/2023 (ceny práce) -  konečný dodávateľ: Mgr. Strelčíková Dana, Mgr. Ruman Peter, Mgr. Bilík Peter;</t>
  </si>
  <si>
    <t>Refundácia nákladov súvisiach s účelom rozvoja športovcov z príspevku NŠP: náklady na trénersku činnosť športového odborníka v mes 06/2023 (ceny práce) -  konečný dodávateľ: Mgr. Strelčíková Dana, Mgr. Ruman Peter, Mgr. Bilík Peter;</t>
  </si>
  <si>
    <t>Refundácia nákladov súvisiach s účelom rozvoja športovcov z príspevku NŠP: náklady na trénersku činnosť športového odborníka v mes 08/2023 (ceny práce) -  konečný dodávateľ: Mgr. Strelčíková Dana, Mgr. Ruman Peter, Mgr. Bilík Peter;</t>
  </si>
  <si>
    <t>Refundácia nákladov súvisiach s účelom rozvoja športovcov z príspevku NŠP: náklady na trénersku činnosť športového odborníka v mes 09/2023 (ceny práce) -  konečný dodávateľ: Mgr. Strelčíková Dana, Mgr. Ruman Peter, Mgr. Bilík Peter;</t>
  </si>
  <si>
    <t>Refundácia nákladov súvisiach s účelom rozvoja športovcov z príspevku NŠP: náklady na trénersku činnosť športového odborníka v mes 10/2023 (ceny práce) -  konečný dodávateľ: Mgr. Strelčíková Dana, Mgr. Ruman Peter, Mgr. Bilík Peter;</t>
  </si>
  <si>
    <t xml:space="preserve">Refundácia nákladov súvisiach s účelom rozvoja športovcov z príspevku NŠP: náklady na prenájom športoviska - bazéna v mes. 05/2023 čiastočne -  konečný dodávateľ: MBB a.s.;
</t>
  </si>
  <si>
    <t xml:space="preserve">Refundácia nákladov súvisiach s účelom rozvoja športovcov z príspevku NŠP: náklady na prenájom športoviska - bazéna v mes. 09/2023 -  konečný dodávateľ: MBB a.s.;
</t>
  </si>
  <si>
    <t xml:space="preserve">Refundácia nákladov súvisiach s účelom rozvoja športovcov z príspevku NŠP: náklady na prenájom športoviska - bazéna v mes. 10/2023 čiastočne -  konečný dodávateľ: MBB a.s.;
</t>
  </si>
  <si>
    <t xml:space="preserve">Refundácia nákladov súvisiach s účelom rozvoja športovcov z príspevku NŠP: pobytové náklady počas pretekov MSR mladších žiakov v Štúrove v termíne 16.-18.06.2023 (3športovci + RT) -  konečný dodávateľ: Balance Paris s.r.o.;
</t>
  </si>
  <si>
    <t>Refundácia nákladov súvisiach s účelom rozvoja športovcov z príspevku NŠP:  štartovné počas pretekov VC Dolného Kubína v termíne 29.04.-30.04.2023 (3 športovci) -  konečný dodávateľ: Mestský plavecký klub Dolný Kubín o.z.;</t>
  </si>
  <si>
    <t>Refundácia nákladov súvisiach s účelom rozvoja športovcov z príspevku NŠP:  ubytovanie počas pretekov FPD SP plaveckých nádejí v termíne 03.06.2023 ( 6 športovcov + RT) -  konečný dodávateľ: Jozef Gustiňak Hagman;</t>
  </si>
  <si>
    <t>Refundácia nákladov súvisiach s účelom rozvoja športovcov z príspevku NŠP:  štartovné počas pretekov Veľká cena Liptova v L.Mikuláši v termíne 06.-07.05.2023 ( 22 športovcov) -  konečný dodávateľ: Mestský plavecký klub Delfín L.Mikuláš;</t>
  </si>
  <si>
    <t>Refundácia nákladov súvisiach s účelom rozvoja športovcov z príspevku NŠP:  pobytové náklady počas pretekov Veľká cena Liptova v L.Mikuláši v termíne 06.-07.05.2023 ( 22 športovcov) -  konečný dodávateľ: Atlas Penzion plus s.r.o.;</t>
  </si>
  <si>
    <t>Refundácia nákladov súvisiach s účelom rozvoja športovcov z príspevku NŠP:  štartovné počas pretekov Cena Popradu-Memoriál Filipa Lutza v termíne 28.-30.04.2023 ( 7 športovcov) -  konečný dodávateľ: Klub plávania Aquacity Poprad;</t>
  </si>
  <si>
    <t>Refundácia nákladov súvisiach s účelom rozvoja športovcov z príspevku NŠP:  pobytové náklady počas pretekov Cena Popradu-Memoriál Filipa Lutza v termíne 28.-30.04.2023 ( 7 športovcov) -  konečný dodávateľ: Aquapark Poprad s.r.o.;</t>
  </si>
  <si>
    <t>Refundácia nákladov súvisiach s účelom rozvoja športovcov z príspevku NŠP:  štartovné počas pretekov Cena Mesta Humenné v termíne 25.03.2023 ( 19 športovcov) -  konečný dodávateľ: Plavecký klub Chemes Humenné;</t>
  </si>
  <si>
    <t>Refundácia nákladov súvisiach s účelom rozvoja športovcov z príspevku NŠP:  štartovné a strava počas pretekov Járná cena Žiliny v termíne 17.-19.03.2023 ( 4 športovci + RT) -  konečný dodávateľ: Plavecký klub Tenax, o.z.;</t>
  </si>
  <si>
    <t>Refundácia nákladov súvisiach s účelom rozvoja športovcov z príspevku NŠP:  pobytové náklady počas pretekov Járná cena Žiliny v termíne 17.-19.03.2023 ( 4 športovci + RT) -  konečný dodávateľ: Penzión Kamélia s.r.o.;</t>
  </si>
  <si>
    <t>Refundácia nákladov súvisiach s účelom rozvoja športovcov z príspevku NŠP:  štartovné počas preteku Putovný pohár Slov.raja v Spišskej N.Vsi v termíne 11.-12.02.2023 (7 športovcov) -  konečný dodávateľ: Športový klub Iglovia o.z.;</t>
  </si>
  <si>
    <t>Refundácia nákladov súvisiach s účelom rozvoja športovcov z príspevku NŠP: pobytové náklady počas preteku Putovný pohár Slov.raja v Spišskej N.Vsi v termíne 11.-12.02.2023 ( 7 športovcov) -  konečný dodávateľ: Hotel Preveza</t>
  </si>
  <si>
    <t>Refundácia nákladov súvisiach s účelom rozvoja športovcov z príspevku NŠP:  štartovné počas preteku Cena Mesta Humenné v termíne 28.10.2023 ( 26 športovcov) -  konečný dodávateľ: Plavecký klub Chemes Humenné;</t>
  </si>
  <si>
    <t>Refundácia nákladov súvisiach s účelom rozvoja športovcov z príspevku NŠP: náklady na materiálne zabezpečenie športovej tréningovej prípravy - plavecké vaky -  konečný dodávateľ: Launsport s.r.o.;</t>
  </si>
  <si>
    <t xml:space="preserve">Refundácia nákladov súvisiach s účelom rozvoja športovcov z príspevku NŠP: náklady na prenájom športoviska - bazénu v mes. 01/2023 -  konečný dodávateľ: Technické služby mesta Rimavská Sobota;
</t>
  </si>
  <si>
    <t xml:space="preserve">Refundácia nákladov súvisiach s účelom rozvoja športovcov z príspevku NŠP: náklady na prenájom športoviska - bazénu v mes. 02/2023 -  konečný dodávateľ: Technické služby mesta Rimavská Sobota;
</t>
  </si>
  <si>
    <t xml:space="preserve">Refundácia nákladov súvisiach s účelom rozvoja športovcov z príspevku NŠP: náklady na prenájom športoviska - bazénu v mes. 03/2023 -  konečný dodávateľ: Technické služby mesta Rimavská Sobota;
</t>
  </si>
  <si>
    <t xml:space="preserve">Refundácia nákladov súvisiach s účelom rozvoja športovcov z príspevku NŠP: náklady na prenájom športoviska - bazénu v mes. 04/2023 -  konečný dodávateľ: Technické služby mesta Rimavská Sobota;
</t>
  </si>
  <si>
    <t xml:space="preserve">Refundácia nákladov súvisiach s účelom rozvoja športovcov z príspevku NŠP: náklady na prenájom športoviska - bazénu v mes. 08/2023 -  konečný dodávateľ: Technické služby mesta Rimavská Sobota;
</t>
  </si>
  <si>
    <t xml:space="preserve">Refundácia nákladov súvisiach s účelom rozvoja športovcov z príspevku NŠP: náklady na prenájom športoviska - bazénu v mes. 09/2023 - konečný dodávateľ: Technické služby mesta Rimavská Sobota;
</t>
  </si>
  <si>
    <t>Refundácia nákladov súvisiach s účelom rozvoja športovcov z príspevku NŠP: náklady na trénersku činnosť športového odborníka v mes 01-09/2023 -  konečný dodávateľ: Mgr.Ján Valach;</t>
  </si>
  <si>
    <t>Refundácia nákladov súvisiach s účelom rozvoja športovcov z príspevku NŠP:  pobytové náklady počas sústredenia v Rimavskej Sobote v termíne 14.-18.08.2023 (16 športovcov + RT) -  konečný dodávateľ: Wizangel s.r.o.;</t>
  </si>
  <si>
    <t xml:space="preserve">Refundácia nákladov súvisiach s účelom rozvoja športovcov z príspevku NŠP: náklady na prenájom športoviska - bazénu v mes. 01/2023 -  konečný dodávateľ: Prešovská univerzita v Prešove;
</t>
  </si>
  <si>
    <t>Refundácia nákladov súvisiach s účelom rozvoja športovcov z príspevku NŠP:  náklady na prenájom športoviska - bazénu v mes. 02/2023 -  konečný dodávateľ: Prešovská univerzita v Prešove</t>
  </si>
  <si>
    <t>Refundácia nákladov súvisiach s účelom rozvoja športovcov z príspevku NŠP: náklady na prenájom športoviska - bazénu v mes. 03/2023 -  konečný dodávateľ: Prešovská univerzita v Prešove;</t>
  </si>
  <si>
    <t>Refundácia nákladov súvisiach s účelom rozvoja športovcov z príspevku NŠP:  náklady na prenájom športoviska - bazénu v mes. 05/2023 -  konečný dodávateľ: Prešovská univerzita v Prešove;</t>
  </si>
  <si>
    <t>Refundácia nákladov súvisiach s účelom rozvoja športovcov z príspevku NŠP:  pobytové náklady počas preteku Veľká cena Liptova v Liptovskom Mikuláši v termíne 06.-07.05.2023 ( 2 športovci + RT) -  konečný dodávateľ: Atlas Penzion plus s.r.o.;</t>
  </si>
  <si>
    <t>Refundácia nákladov súvisiach s účelom rozvoja športovcov z príspevku NŠP:  stravné a štartovné počas preteku Jarná cena Žiliny v termíne 17.-19.05.2023 ( 2 športovci ) -  konečný dodávateľ: Plavecký klub Tenax, o.z.;</t>
  </si>
  <si>
    <t>Refundácia nákladov súvisiach s účelom rozvoja športovcov z príspevku NŠP:  pobytové náklady  počas preteku Jarná cena Žiliny v termíne 17.-19.05.2023 ( 2 športovci ) -  konečný dodávateľ: Penzión Kamélia s.r.o.;</t>
  </si>
  <si>
    <t>Refundácia nákladov súvisiach s účelom rozvoja športovcov z príspevku NŠP:  štartovné počas preteku Cena Mesta Humenné v termíne 25.03.2023 ( 2 športovci) -  konečný dodávateľ: Plavecký klub Chemes Humenné;</t>
  </si>
  <si>
    <t>Refundácia nákladov súvisiach s účelom rozvoja športovcov z príspevku NŠP:  štartovné počas preteku Veľká cena Liptova v L.Mikuláši v termíne 06.-07.05.2023 ( 2 športovci) -  konečný dodávateľ: Mestský plavecký klub Delfín L.Mikuláš o.z.;</t>
  </si>
  <si>
    <t xml:space="preserve">Refundácia nákladov súvisiach s účelom rozvoja športovcov z príspevku NŠP:  pobytové náklady počas sústredenia v Bytči v termíne 04.-10.01.2023 (19 športovcov + RT) -  konečný dodávateľ: Home Energy s.r.o.;
</t>
  </si>
  <si>
    <t xml:space="preserve">Refundácia nákladov súvisiach s účelom rozvoja športovcov z príspevku NŠP:  náklady na prenájom športoviska - bazénu v mes. 03/2023 -  konečný dodávateľ: Správa športových zariadení mesta Žilina s.r.o.;
</t>
  </si>
  <si>
    <t>Refundácia nákladov súvisiach s účelom rozvoja športovcov z príspevku NŠP:  náklady na prenájom športoviska - bazénu v mes. 05/2023 -  konečný dodávateľ: Správa športových zariadení mesta Žilina s.r.o.;</t>
  </si>
  <si>
    <t>Refundácia nákladov súvisiach s účelom rozvoja športovcov z príspevku NŠP:  náklady na prenájom športoviska - bazénu v mes. 06/2023 -  konečný dodávateľ: Správa športových zariadení mesta Žilina s.r.o.;</t>
  </si>
  <si>
    <t xml:space="preserve">Refundácia nákladov súvisiach s účelom rozvoja športovcov z príspevku NŠP:  náklady na materiálne zabezpečenie tréningovej prípravy - čiapky lopty, plavky -  konečný dodávateľ: Dr.Megyesi Pharma Kft - Diapolo;
</t>
  </si>
  <si>
    <t>Refundácia nákladov súvisiach s účelom rozvoja športovcov z príspevku NŠP:  náklady na materiálne zabezpečenie tréningovej prípravy - sieťky na bránku -  konečný dodávateľ: Firma Košík - siete s.r.o.;</t>
  </si>
  <si>
    <t xml:space="preserve">Refundácia nákladov súvisiach s účelom rozvoja športovcov z príspevku NŠP: pobytové náklady počas turnaja U11 v Šamoríne v termíne 28.-29.01.2023 (15 športovcov + RT) -  konečný dodávateľ: X-Bionic Sphere a.s.;
</t>
  </si>
  <si>
    <t xml:space="preserve">Refundácia nákladov súvisiach s účelom rozvoja športovcov z príspevku NŠP:  pobytové náklady počas sústredenia v Novákoch v termíne 27.02.-01.03.2023 (38 športovcov + RT) -  konečný dodávateľ: BoGo bus s.r.o.;
</t>
  </si>
  <si>
    <t xml:space="preserve">Refundácia nákladov súvisiach s účelom rozvoja športovcov z príspevku NŠP:  náklady na materiálne zabezpečenie športovej tréningovej prípravy - plavecké čiapky -  konečný dodávateľ: Ing. Jozef Valček - Linova;
</t>
  </si>
  <si>
    <t xml:space="preserve">Refundácia nákladov súvisiach s účelom rozvoja športovcov z príspevku NŠP: náklady na materiálne zabezpečenie športovej tréningovej prípravy - plavky -  konečný dodávateľ: BoGo bus s.r.o.;
</t>
  </si>
  <si>
    <t xml:space="preserve">Refundácia nákladov súvisiach s účelom rozvoja športovcov z príspevku NŠP: pobytové náklady počas sústredenia v Novákoch v termíne 21.-23.04.2023 (37 športovcov + RT) -  konečný dodávateľ: BoGo bus s.r.o.
</t>
  </si>
  <si>
    <t xml:space="preserve">Refundácia nákladov súvisiach s účelom rozvoja športovcov z príspevku NŠP:  pobytové náklady počas NL SR starších žiakov v Novákoch v termíne 05.-07.05.2023 ( 15 športovcov + RT) -  konečný dodávateľ: BoGo bus s.r.o.;
</t>
  </si>
  <si>
    <t xml:space="preserve">Refundácia nákladov súvisiach s účelom rozvoja športovcov z príspevku NŠP: pobytové náklady počas NL SR kadetov v Šamoríne v termíne 12.-14.05.2023 ( 15 športovcov + RT) -  konečný dodávateľ: Súkromná SOŠ SD Jednota Šamorín;
</t>
  </si>
  <si>
    <t xml:space="preserve">Refundácia nákladov súvisiach s účelom rozvoja športovcov z príspevku NŠP:  pobytové náklady počas turnaja Neptun Cup v Lodzi (POL) v temíne 15.-17.09.2023 ( 24 športovcov + RT) -  konečný dodávateľ: Uczniowski Klub Sportowy Neptun;
</t>
  </si>
  <si>
    <t xml:space="preserve">Refundácia nákladov súvisiach s účelom rozvoja športovcov z príspevku NŠP: stravné počas pretekov Veľkej ceny Púchova v termíne 30.09.2023 ( 1 športovec + RT) -  konečný dodávateľ: Alexandra Hotel s.r.o.;
</t>
  </si>
  <si>
    <t>Refundácia nákladov súvisiach s účelom rozvoja športovcov z príspevku NŠP: 
cestovné náklady počas pretekov Veľkej ceny Púchova v termíne 30.09.2023 ( 1 športovec + RT) -  konečný dodávateľ: Karol Béber;</t>
  </si>
  <si>
    <t xml:space="preserve">Refundácia nákladov súvisiacich s účelom rozvoja talentovaných športovcov zaradených do UTM SPF a Top Talent Teamu: pobytové náklady počas preteku Orca Cup v Bratislave v termíne 05.-07.2023 ( 4 športovci + RT) -  konečný dodávateľ: STH-Stavohotely a.s.;
</t>
  </si>
  <si>
    <t>Refundácia nákladov súvisiacich s účelom rozvoja talentovaných športovcov zaradených do UTM SPF a Top Talent Teamu: náklady na kondičnú prípravu športovca v mes 05 / 2023 -  konečný dodávateľ: Hockey Skills Centre s.r.o.;</t>
  </si>
  <si>
    <t>Refundácia nákladov súvisiacich s účelom rozvoja talentovaných športovcov zaradených do UTM SPF a Top Talent Teamu: náklady na regeneráciu a masaže športovca -  konečný dodávateľ: Richard Šomodský -   King Massage;</t>
  </si>
  <si>
    <t>Refundácia nákladov súvisiacich s účelom rozvoja talentovaných športovcov zaradených do UTM SPF a Top Talent Teamu: pobytové náklady počas sústredenia v Dolnom Kubíne v termíne 05.-12.08.2023 ( 3 športovci + RT) -  konečný dodávateľ: Charus s.r.o.;</t>
  </si>
  <si>
    <t>Refundácia nákladov súvisiacich s účelom rozvoja talentovaných športovcov zaradených do UTM SPF a Top Talent Teamu: náklady na stravu počas sústredenia v Dolnom Kubíne v termíne 05.-12.08.2023 ( 3 športovci + RT) -  konečný dodávateľ: Alena Chýlková;</t>
  </si>
  <si>
    <t>Refundácia nákladov súvisiacich s účelom rozvoja talentovaných športovcov zaradených do UTM SPF a Top Talent Teamu: náklady na prenájom športoviska - bazénu počas sústredenia v Dolnom Kubíne v termíne 05.-12.08.2023 ( 3 športovci + RT) -  konečný dodávateľ: Aqua Kubín s.r.o.;</t>
  </si>
  <si>
    <t>Refundácia nákladov súvisiacich s účelom rozvoja talentovaných športovcov zaradených do UTM SPF a Top Talent Teamu: pobytové náklady počas  preteku Plzenské sprinty v Plzni (CZE) v termíne 12.-15.10.2023 ( 1 športovec + RT) -  konečný dodávateľ: Pavel Hašek</t>
  </si>
  <si>
    <t xml:space="preserve">Refundácia nákladov súvisiacich s účelom rozvoja talentovaných športovcov zaradených do UTM SPF a Top Talent Teamu:  náklady na regeneráciu a masaže športovca - konečný dodávateľ: Mgr. Radoslava Šefferová;
</t>
  </si>
  <si>
    <t>Refundácia nákladov súvisiacich s účelom rozvoja talentovaných športovcov zaradených do UTM SPF a Top Talent Teamu: náklady na prenájom športoviska - bazénu v mes. 07-10 / 2023 čiastočne -  konečný dodávateľ: Správa športových zariadení mesta Žilina, s.r.o.</t>
  </si>
  <si>
    <t>Refundácia nákladov súvisiacich s účelom rozvoja talentovaných športovcov zaradených do UTM SPF a Top Talent Teamu: náklady na prenájom športoviska - bazénu v mes. 07-10/ 2023 čiastočne -  konečný dodávateľ: Správa športových zariadení mesta Žilina, s.r.o.</t>
  </si>
  <si>
    <t>Finančný príspevok za usporiadanie, organizáciu  a prípravu podujatia M SR st. žiakov v krátkom bazéne 8-10.12.2023 Spišská Nová Ves na základe zmluvy o zabezpečení podujatia č. 31/2023, refundácia výdavkov na občerstvenie  -  konečný dodávateľ: Lidl SR v.o.s.</t>
  </si>
  <si>
    <t>Finančný príspevok za usporiadanie, organizáciu  a prípravu podujatia M SR st. žiakov v krátkom bazéne 8-10.12.2023 Spišská Nová Ves na základe zmluvy o zabezpečení podujatia č. 31/2023, refundácia výdavkov na technický materiál -  konečný dodávateľ: Domino a.s.;</t>
  </si>
  <si>
    <t xml:space="preserve">Refundácia nákladov súvisiacich s účelom rozvoja talentovaných športovcov zaradených do UTM SPF a Top Talent Teamu: náklady na prenájom športoviska - bazénu v mes. 05-09/2023 -  konečný dodávateľ: Klub vodného póla Kúpele Piešťany;
 </t>
  </si>
  <si>
    <t xml:space="preserve">Refundácia nákladov súvisiacich s účelom rozvoja talentovaných športovcov zaradených do UTM SPF a Top Talent Teamu: náklady na prenájom športoviska - bazénu v mes. 01/2023 -  konečný dodávateľ: OZ Bazén Piešťany;
 </t>
  </si>
  <si>
    <t xml:space="preserve">Refundácia nákladov súvisiacich s účelom rozvoja talentovaných športovcov zaradených do UTM SPF a Top Talent Teamu: náklady na prenájom športoviska - telocvične v mes. 01/2023 -  konečný dodávateľ: Gymnázium Pierra de Coubertina Piešťany;
 </t>
  </si>
  <si>
    <t xml:space="preserve">Refundácia nákladov súvisiacich s účelom rozvoja talentovaných športovcov zaradených do UTM SPF a Top Talent Teamu: náklady na prenájom športoviska - telocvične v mes. 02/2023 -  konečný dodávateľ: Gymnázium Pierra de Coubertina Piešťany;
 </t>
  </si>
  <si>
    <t xml:space="preserve">Refundácia nákladov súvisiacich s účelom rozvoja talentovaných športovcov zaradených do UTM SPF a Top Talent Teamu: náklady na prenájom športoviska - telocvične v mes. 03/2023 -  konečný dodávateľ: Gymnázium Pierra de Coubertina Piešťany;
 </t>
  </si>
  <si>
    <t xml:space="preserve">Refundácia nákladov súvisiacich s účelom rozvoja talentovaných športovcov zaradených do UTM SPF a Top Talent Teamu: náklady na prenájom športoviska - telocvične v mes. 04/2023 -  konečný dodávateľ: Gymnázium Pierra de Coubertina Piešťany;
 </t>
  </si>
  <si>
    <t xml:space="preserve">Refundácia nákladov súvisiacich s účelom rozvoja talentovaných športovcov zaradených do UTM SPF a Top Talent Teamu: náklady na prenájom športoviska - telocvične v mes. 05/2023 -  konečný dodávateľ: Gymnázium Pierra de Coubertina Piešťany;
 </t>
  </si>
  <si>
    <t xml:space="preserve">Refundácia nákladov súvisiacich s účelom rozvoja talentovaných športovcov zaradených do UTM SPF a Top Talent Teamu:  náklady na kondičné tréningy plavcov v mes. 05/2023 -  konečný dodávateľ: Ing. Mária Šišková - Squash Club;
 </t>
  </si>
  <si>
    <t xml:space="preserve">Refundácia nákladov súvisiacich s účelom rozvoja talentovaných športovcov zaradených do UTM SPF a Top Talent Teamu:  náklady na kondičné tréningy plavcov v mes. 06/2023 -  konečný dodávateľ: Ing. Mária Šišková - Squash Club;
 </t>
  </si>
  <si>
    <t xml:space="preserve">Refundácia nákladov súvisiacich s účelom rozvoja talentovaných športovcov zaradených do UTM SPF a Top Talent Teamu náklady na trénersku činnosť športového odborníka v mes 01-06/2023 -  konečný dodávateľ: Radoslav Suchánek; 
 </t>
  </si>
  <si>
    <t xml:space="preserve">Refundácia nákladov súvisiacich s účelom rozvoja talentovaných športovcov zaradených do UTM SPF a Top Talent Teamu náklady na trénersku činnosť športového odborníka v mes 02/2023 -  konečný dodávateľ: Radoslav Suchánek; 
 </t>
  </si>
  <si>
    <t xml:space="preserve">Refundácia nákladov súvisiacich s účelom rozvoja talentovaných športovcov zaradených do UTM SPF a Top Talent Teamu náklady na trénersku činnosť športového odborníka v mes 03/2023 -  konečný dodávateľ: Radoslav Suchánek; 
 </t>
  </si>
  <si>
    <t xml:space="preserve">Refundácia nákladov súvisiacich s účelom rozvoja talentovaných športovcov zaradených do UTM SPF a Top Talent Teamu náklady na trénersku činnosť športového odborníka v mes 04/2023 -  konečný dodávateľ: Radoslav Suchánek; 
 </t>
  </si>
  <si>
    <t xml:space="preserve">Refundácia nákladov súvisiacich s účelom rozvoja talentovaných športovcov zaradených do UTM SPF a Top Talent Teamu náklady na trénersku činnosť športového odborníka v mes 05/2023 -  konečný dodávateľ: Radoslav Suchánek; 
 </t>
  </si>
  <si>
    <t xml:space="preserve">Refundácia nákladov súvisiacich s účelom rozvoja talentovaných športovcov zaradených do UTM SPF a Top Talent Teamu náklady na trénersku činnosť športového odborníka v mes 06/2023 -  konečný dodávateľ: Radoslav Suchánek; 
 </t>
  </si>
  <si>
    <t>Refundácia nákladov súvisiacich s účelom rozvoja talentovaných športovcov zaradených do UTM SPF a Top Talent Teamu:  pobytové náklady počas sústredenia v Caorle (ITA) v termíne 12.-21.05.2023 ( športovec + RT) -  konečný dodávateľ: Centro Vacanze pra delle torri srl;</t>
  </si>
  <si>
    <t>Refundácia nákladov súvisiacich s účelom rozvoja talentovaných športovcov zaradených do UTM SPF a Top Talent Teamu: cestovné náklady  počas sústredenia v Caorle (ITA) v termíne 12.-21.05.2023 ( športovec + RT) -  konečný dodávateľ: Michal Knihár;</t>
  </si>
  <si>
    <t xml:space="preserve">Refundácia nákladov súvisiacich s účelom rozvoja talentovaných športovcov zaradených do UTM SPF a Top Talent Teamu: pobytové náklady počas sústredenia na Tenerife (ESP) v termíne 05.-17.04.2023 ( 3 športovci + RT) čiastočne - konečný dodávateľ: Attila Horvath;
</t>
  </si>
  <si>
    <t xml:space="preserve">Refundácia nákladov súvisiacich s účelom rozvoja talentovaných športovcov zaradených do UTM SPF a Top Talent Teamu: náklady na prenájom športoviska - bazénu v mes. 04-06/2023 -  konečný dodávateľ: Správa športových zariadení Levice;
</t>
  </si>
  <si>
    <t xml:space="preserve">Refundácia nákladov súvisiacich s účelom rozvoja talentovaných športovcov zaradených do UTM SPF a Top Talent Teamu: náklady na prenájom športoviska - bazénu v mes. 09/2023 čiastočne -  konečný dodávateľ: Správa športových zariadení Levice;
</t>
  </si>
  <si>
    <t xml:space="preserve">Refundácia nákladov súvisiacich s účelom rozvoja talentovaných športovcov zaradených do UTM SPF a Top Talent Teamu: náklady na materiálne zabezpečenie športovej tréningovej prípravy - plavky -  konečný dodávateľ: Launsport s.r.o.;
</t>
  </si>
  <si>
    <t xml:space="preserve">Refundácia nákladov súvisiacich s účelom rozvoja talentovaných športovcov zaradených do UTM SPF a Top Talent Teamu: náklady na materiálne zabezpečenie športovej tréningovej prípravy -  plavecké okuliare, čiapka, plavecké pomôcky - konečný dodávateľ: Ing. Elena Viszlayová;
</t>
  </si>
  <si>
    <t xml:space="preserve">Refundácia nákladov súvisiacich s účelom rozvoja talentovaných športovcov zaradených do UTM SPF a Top Talent Teamu: prenájom športoviska - bazénu v mes. 09/2023 čiastočne -  konečný dodávateľ: Gaudeamus zariadenie komunitnej rehabilitácie Bratislava;
</t>
  </si>
  <si>
    <t>Refundácia nákladov súvisiacich s účelom rozvoja talentovaných športovcov zaradených do UTM SPF a Top Talent Teamu: prenájom športoviska - bazénu v mes. 10/2023 -  konečný dodávateľ: Gaudeamus zariadenie komunitnej rehabilitácie Bratislava;</t>
  </si>
  <si>
    <t>Refundácia nákladov súvisiacich s účelom rozvoja talentovaných športovcov zaradených do UTM SPF a Top Talent Teamu: pobytové náklady počas sústredenia v Poprade v termíne 01.-10.10.2023 ( 5 športovcov + RT) -  konečný dodávateľ: Aqualand Tatry s.r.o.;</t>
  </si>
  <si>
    <t xml:space="preserve">Refundácia nákladov súvisiacich s účelom rozvoja talentovaných športovcov zaradených do UTM SPF a Top Talent Teamu: pobytové náklady počas sústredenia na Mallorce (ESP) v termíne  13.-20.05.2023 ( 3 športovci + RT) čiastočne -  konečný dodávateľ: Best centre sport Mallorca;
</t>
  </si>
  <si>
    <t xml:space="preserve">Refundácia nákladov súvisiacich s účelom rozvoja talentovaných športovcov zaradených do UTM SPF a Top Talent Teamu: cestovné náklady počas sústredenia na Mallorce (ESP) v termíne  13.-20.05.2023 ( 3 športovci + RT) čiastočne -  konečný dodávateľ: Satur Travel a.s.;
</t>
  </si>
  <si>
    <t xml:space="preserve">Refundácia nákladov súvisiacich s účelom rozvoja talentovaných športovcov zaradených do UTM SPF a Top Talent Teamu: náklady na materiálne zabezpečenie tréningovej prípravy - športová obuv -  konečný dodávateľ: Shoebox Slovakia s.r.o.;
</t>
  </si>
  <si>
    <t>Refundácia nákladov súvisiacich s účelom rozvoja talentovaných športovcov zaradených do UTM SPF a Top Talent Teamu: náklady na materiálne zabezpečenie športovej tréningovej prípravy - plavky, okuliare, plutvy, uteráky, dosky -  konečný dodávateľ: Sport Forever</t>
  </si>
  <si>
    <t xml:space="preserve">Refundácia nákladov súvisiacich s účelom rozvoja talentovaných športovcov zaradených do UTM SPF a Top Talent Teamu: náklady na regeneráciu a masáže športovca -  konečný dodávateľ: Andrea Mišendová;
</t>
  </si>
  <si>
    <t>Refundácia nákladov súvisiacich s účelom rozvoja talentovaných športovcov zaradených do UTM SPF a Top Talent Teamu: náklady na materiálne zabezpečenie športovej tréningovej prípravy - tričko -  konečný dodávateľ: Sportisimo SK s.r.o.;</t>
  </si>
  <si>
    <t>Refundácia nákladov súvisiacich s účelom rozvoja talentovaných športovcov zaradených do UTM SPF a Top Talent Teamu: náklady na materiálne zabezpečenie športovej tréningovej prípravy - športová obuv -  konečný dodávateľ: Gallery Holding spa;</t>
  </si>
  <si>
    <t>Refundácia nákladov súvisiacich s účelom rozvoja talentovaných športovcov zaradených do UTM SPF a Top Talent Teamu: náklady na materiálne zabezpečenie športovej tréningovej prípravy - športové oblečenie -  konečný dodávateľ: Brundl Sport;</t>
  </si>
  <si>
    <t>Refundácia nákladov súvisiacich s účelom rozvoja talentovaných športovcov zaradených do UTM SPF a Top Talent Teamu: náklady na materiálne zabezpečenie športovej tréningovej prípravy - športov obuv -  konečný dodávateľ: Adidas</t>
  </si>
  <si>
    <t>Refundácia nákladov súvisiacich s účelom rozvoja talentovaných športovcov zaradených do UTM SPF a Top Talent Teamu: náklady na regeneráciu a masáže športovca -  konečný dodávateľ: Zlatica Čajková;</t>
  </si>
  <si>
    <t>Refundácia nákladov súvisiacich s účelom rozvoja talentovaných športovcov zaradených do UTM SPF a Top Talent Teamu: náklady na regeneráciu a masáže športovca -  konečný dodávateľ: Big Gym s.r.o.;</t>
  </si>
  <si>
    <t>Refundácia nákladov súvisiacich s účelom rozvoja talentovaných športovcov zaradených do UTM SPF a Top Talent Teamu: náklady na regeneráciu a masáže športovca -  konečný dodávateľ: Masaže s.r.o., r..s.p.;</t>
  </si>
  <si>
    <t>Refundácia nákladov súvisiacich s účelom rozvoja talentovaných športovcov zaradených do UTM SPF a Top Talent Teamu: náklady na materiálne zabezpečenie športovej tréningovej prípravy - športové oblečenie -  konečný dodávateľ: Coolsport s.r.o.;</t>
  </si>
  <si>
    <t xml:space="preserve">Refundácia nákladov súvisiacich s účelom rozvoja talentovaných športovcov zaradených do UTM SPF a Top Talent Teamu: náklady na materiálne zabezpečenie športovej tréningovej prípravy - športov obuv -  konečný dodávateľ: Avori s.r.o.;
</t>
  </si>
  <si>
    <t xml:space="preserve">Finančný príspevok za usporiadanie, organizáciu  a prípravu podujatia SPF na základe zmluvy o zabezpečení podujatia č. 30/2023-refundácia výdavkov na občerstvenie -  konečný dodávateľ: Kaufland SR;
</t>
  </si>
  <si>
    <t xml:space="preserve">Finančný príspevok za usporiadanie, organizáciu  a prípravu podujatia SPF na základe zmluvy o zabezpečení podujatia č. 30/2023-refundácia výdavkov na občerstvenie čiastočne z 59,40 eur -  konečný dodávateľ: Tesco Stores SR; 
</t>
  </si>
  <si>
    <t xml:space="preserve">Finančný príspevok za usporiadanie, organizáciu  a prípravu podujatia SPF na základe zmluvy o zabezpečení podujatia č. 30/2023-refundácia výdavkov na občerstvenie čiastočne z 65,35 eur -  konečný dodávateľ: Tesco Stores SR; </t>
  </si>
  <si>
    <t>Finančný príspevok za usporiadanie, organizáciu  a prípravu podujatia SPF na základe zmluvy o zabezpečení podujatia č. 30/2023-refundácia výdavkov na občerstvenie -  konečný dodávateľ: Tesco Stores SR;</t>
  </si>
  <si>
    <t>Finančný príspevok za usporiadanie, organizáciu  a prípravu podujatia SPF na základe zmluvy o zabezpečení podujatia č. 30/2023-refundácia výdavkov na technický materiál čiastočne z 21,60 eur -  konečný dodávateľ: Raclavský s.r.o.</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</si>
  <si>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Alza cz, a.s.</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</si>
  <si>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Power body Nutrition Ltd;</t>
  </si>
  <si>
    <t>Na základe Zmluvy č.106/TOP TÍM/Nagy/2023- Refundácia nákladov súvisiacich s účelom rozvoja športovcov zaradených do zoznamu športovcov Top tímu a podpory národného športového projektu: náklady športovca na športovú lekársku prehliadku -  konečný dodávateľ: Sportmed s.r.o.</t>
  </si>
  <si>
    <t>Na základe Zmluvy č.106/TOP TÍM/Nagy/2023- Refundácia nákladov súvisiacich s účelom rozvoja športovcov zaradených do zoznamu športovcov Top tímu a podpory národného športového projektu: náklady športovca na materiálne zabezpečenie tréningovej prípravy - športové oblečenie -  konečný dodávateľ: Patagónia Honolulu;</t>
  </si>
  <si>
    <t xml:space="preserve">Na základe Zmluvy č.106/TOP TÍM/Nagy/2023- Refundácia nákladov súvisiacich s účelom rozvoja športovcov zaradených do zoznamu športovcov Top tímu a podpory národného športového projektu: pobytové náklady športovca počas sústredenia v Beleku 23.10.-8.11.2023 - konečný dodávateľ: ZENTA SWIMMING  </t>
  </si>
  <si>
    <t xml:space="preserve">Na základe Zmluvy č.106/TOP TÍM/Nagy/2023- Refundácia nákladov súvisiacich s účelom rozvoja športovcov zaradených do zoznamu športovcov Top tímu a podpory národného športového projektu: pobytové náklady športovca počas sústredenia v Beleku 23.10.-8.11.2023 -  konečný dodávateľ: ZENTA SWIMMING  </t>
  </si>
  <si>
    <t>Na základe Zmluvy č.106/TOP TÍM/Nagy/2023- Refundácia nákladov súvisiacich s účelom rozvoja športovcov zaradených do zoznamu športovcov Top tímu a podpory národného športového projektu: náklady športovca na materiálne zabezpečenie tréningovej prípravy-švihadlo na cvičenie - konečný dodávateľ: Sportisimo SK, s.r.o.</t>
  </si>
  <si>
    <t>Na základe Zmluvy č.106/TOP TÍM/Nagy/2023- Refundácia nákladov súvisiacich s účelom rozvoja športovcov zaradených do zoznamu športovcov Top tímu a podpory národného športového projektu: náklady športovca na materiálne zabezpečenie tréningovej prípravy - plavecké okuliare, ťahadlá, stopky -  konečný dodávateľ: Flagman group s.r.o.</t>
  </si>
  <si>
    <t>Na základe Zmluvy č.106/TOP TÍM/Nagy/2023- Refundácia nákladov súvisiacich s účelom rozvoja športovcov zaradených do zoznamu športovcov Top tímu a podpory národného športového projektu: náklady športovca na materiálne zabezpečenie trénigovej prípravy - športové oblečenie, športový tester-hodinky -  konečný dodávateľ: Up Running Sheffield;</t>
  </si>
  <si>
    <t>Na základe Zmluvy č.101_1/TOP TÍM/Košťál/2023- Refundácia nákladov súvisiacich s účelom rozvoja športovcov zaradených do zoznamu športovcov Top tímu a podpory národného športového projektu: náklady športovca na stravu počas preteku Plzeňské sprinty v termíne 12.-15.10.2023 -  konečný dodávateľ: Reštaurácia Pilsner Urquel;</t>
  </si>
  <si>
    <t>Na základe Zmluvy č.103/TOP TÍM/Diky/2023- Refundácia nákladov súvisiacich s účelom rozvoja športovcov zaradených do zoznamu športovcov Top tímu a podpory národného športového projektu: náklady športovca na materiálne zabezpečenie tréningovej prípravy - závažia na členky s náramkom -  konečný dodávateľ: Sportago Company s.r.o.</t>
  </si>
  <si>
    <t>Na základe Zmluvy č.103/TOP TÍM/Diky/2023- Refundácia nákladov súvisiacich s účelom rozvoja športovcov zaradených do zoznamu športovcov Top tímu a podpory národného športového projektu: náklady športovca na materiálne zabezpečenie tréningovej prípravy - športové oblečenie a výživové doplnky -  konečný dodávateľ: My protein Poland;</t>
  </si>
  <si>
    <t>Na základe Zmluvy č.103/TOP TÍM/Diky/2023- Refundácia nákladov súvisiacich s účelom rozvoja športovcov zaradených do zoznamu športovcov Top tímu a podpory národného športového projektu: náklady športovca na materiálne zabezpečenie tréningovej prípravy - športová obuv -  konečný dodávateľ: Zalando SE;</t>
  </si>
  <si>
    <t>Na základe Zmluvy č.104/TOP TÍM/Dikácz/2023- Refundácia nákladov súvisiacich s účelom rozvoja športovcov zaradených do zoznamu športovcov Top tímu a podpory národného športového projektu: náklady športovca na individuálne tréningy v telocvični v mes. 07-10/2023 -  konečný dodávateľ: oz Lepšie zdravie;</t>
  </si>
  <si>
    <t>Na základe Zmluvy č.104/TOP TÍM/Dikácz/2023- Refundácia nákladov súvisiacich s účelom rozvoja športovcov zaradených do zoznamu športovcov Top tímu a podpory národného športového projektu: náklady športovca na tréningový proces - príspevok na klub pri príprave športovca v zahraničí v mes. 09-10/2023 -  konečný dodávateľ: Komárom/HUN - Komáromi Úzsoklub SE;</t>
  </si>
  <si>
    <t>Na základe Zmluvy č.104/TOP TÍM/Dikácz/2023- Refundácia nákladov súvisiacich s účelom rozvoja športovcov zaradených do zoznamu športovcov Top tímu a podpory národného športového projektu: náklady športovca na výživové doplnky a vitamíny -  konečný dodávateľ: GymBeam s.r.o.</t>
  </si>
  <si>
    <t>Na základe Zmluvy č.104/TOP TÍM/Dikácz/2023- Refundácia nákladov súvisiacich s účelom rozvoja športovcov zaradených do zoznamu športovcov Top tímu a podpory národného športového projektu: náklady športovca na vypracovanie silovo-kondičného tréningu v mes. 09/2023 -  konečný dodávateľ: Mgr.Stanislav Brejcha;</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</si>
  <si>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pretekárske plavky -  konečný dodávateľ: Trade Inn Celra;</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</si>
  <si>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športové oblečenie čiastočne -  konečný dodávateľ: Godfrey Izehi-Africana;</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</si>
  <si>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Dr.Max 100 s.r.o.</t>
  </si>
  <si>
    <t>Na základe Zmluvy č.101_2/TOP TÍM/Polčič/2023- Refundácia nákladov súvisiacich s účelom rozvoja športovcov zaradených do zoznamu športovcov Top tímu a podpory národného športového projektu: náklady športovca na materiálne zabezpečenie tréningovej prípravy - pretekárske plavky -  konečný dodávateľ: Triboo Digitale Srl;</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</si>
  <si>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Pharma Copea Cz s.r.o.;</t>
  </si>
  <si>
    <t>Na základe Zmluvy č.101_2/TOP TÍM/Polčič/2023- Refundácia nákladov súvisiacich s účelom rozvoja športovcov zaradených do zoznamu športovcov Top tímu a podpory národného športového projektu: náklady športovca na výživové doplnky a vitamíny -  konečný dodávateľ: Essentia s.r.o.;</t>
  </si>
  <si>
    <t>Na základe Zmluvy č.101_2/TOP TÍM/Polčič/2023- Refundácia nákladov súvisiacich s účelom rozvoja športovcov zaradených do zoznamu športovcov Top tímu a podpory národného športového projektu: náklady športovca na pobytové náklady počas preteku Plzeňské sprinty v termíne 12.-15.10.2023 -  konečný dodávateľ: XBS Swimming;</t>
  </si>
  <si>
    <t>Na základe Zmluvy č.101_2/TOP TÍM/Polčič/2023- Refundácia nákladov súvisiacich s účelom rozvoja športovcov zaradených do zoznamu športovcov Top tímu a podpory národného športového projektu: náklady športovca na pobytové náklady počas preteku SSC 2023 v Šamoríne v termíne 20.-22.10.2023 -  konečný dodávateľ: XBS Swimming;</t>
  </si>
  <si>
    <t xml:space="preserve">Refundácia nákladov súvisiachF4693:F4698 s účelom rozvoja športovcov z príspevku NŠP: náklady na služby športového odborníka - trénera v mes. 10/2023 -  konečný dodávateľ: Nunzia Cinzia Ragusa;
</t>
  </si>
  <si>
    <t xml:space="preserve">Refundácia nákladov súvisiachF4693:F4698 s účelom rozvoja športovcov z príspevku NŠP: náklady na služby športového odborníka - trénera v mes. 09/2023 -  konečný dodávateľ: Nunzia Cinzia Ragusa;
</t>
  </si>
  <si>
    <t>Refundácia nákladov súvisiach s účelom rozvoja športovcov z príspevku NŠP: náklady na služby športového odborníka - trénera v mes. 09/2023 -  konečný dodávateľ: Milan Cipov;</t>
  </si>
  <si>
    <t>Refundácia nákladov súvisiach s účelom rozvoja športovcov z príspevku NŠP: náklady na služby športového odborníka - trénera v mes. 10/2023 -  konečný dodávateľ: Milan Cipov;</t>
  </si>
  <si>
    <t>Refundácia nákladov súvisiach s účelom rozvoja športovcov z príspevku NŠP: náklady na prenájom športoviska v mes. 09/2023 čiastočne -  konečný dodávateľ: Tepelné hospodárstvo spol. s .r.o. Košice;</t>
  </si>
  <si>
    <t>Refundácia nákladov súvisiach s účelom rozvoja športovcov z príspevku NŠP: náklady na prenájom športoviska v mes. 10/2023 -  konečný dodávateľ: Tepelné hospodárstvo spol. s .r.o. Košice;</t>
  </si>
  <si>
    <t xml:space="preserve">Refundácia nákladov súvisiach s účelom rozvoja športovcov z príspevku NŠP: náklady na trénerske služby športového odborníka v mes. 01-06, 09/2023 -  konečný dodávateľ: Mgr. Mária Jakubíková; 
</t>
  </si>
  <si>
    <t>Refundácia nákladov súvisiach s účelom rozvoja športovcov z príspevku NŠP: náklady na trénerske služby športového odborníka v mes. 01-06, 09/2023 -  konečný dodávateľ: Matej Psota;</t>
  </si>
  <si>
    <t>Refundácia nákladov súvisiach s účelom rozvoja športovcov z príspevku NŠP: náklady na trénerske služby športového odborníka v mes. 01-06, 09/2023 -  konečný dodávateľ: Bc. Veronika Polláková;</t>
  </si>
  <si>
    <t>Refundácia nákladov súvisiach s účelom rozvoja športovcov z príspevku NŠP : náklady na trénerske služby športového odborníka v mes. 01-06, 09/2023 -  konečný dodávateľ: Andrii Yurlov;</t>
  </si>
  <si>
    <t>Refundácia nákladov súvisiach s účelom rozvoja športovcov z príspevku NŠP: náklady na trénerske služby športového odborníka v mes. 01-06, 09/2023 -  konečný dodávateľ: Mgr. František Bača;</t>
  </si>
  <si>
    <t>Refundácia nákladov súvisiach s účelom rozvoja športovcov z príspevku NŠP: štartovné počas preteku Jarná Cena Žiliny v termíne 17.-19.03.2023 (24 športovcov) -  konečný dodávateľ: Plavecký klub Tenax o.z.;</t>
  </si>
  <si>
    <t xml:space="preserve">Refundácia nákladov súvisiach s účelom rozvoja športovcov z príspevku NŠP: štartovné počas preteku VC Dolného Kubína v termíne 29.-30.04.2023 (36 sportovcov) -  konečný dodávateľ: Mestský plavecký klub Dolný Kubín o.z.;
</t>
  </si>
  <si>
    <t>Refundácia nákladov súvisiach s účelom rozvoja športovcov z príspevku NŠP: náklady na prenájom športoviska - telocvične v mes. 04-06/2023 -  konečný dodávateľ: Mesto Žilina;</t>
  </si>
  <si>
    <t xml:space="preserve">Refundácia nákladov súvisiach s účelom rozvoja športovcov z príspevku NŠP: náklady na prenájom športoviska - bazénu v mes. 02-04/2023 -  konečný dodávateľ: Správa športových zariadení mesta Žilina s.r.o.;
</t>
  </si>
  <si>
    <t>Refundácia nákladov súvisiach s účelom rozvoja športovcov z príspevku NŠP: pobytové náklady počas sústredenia v Šamoríne v termíne 04.-08.06.2023 ( 15 športovcov + RT) čiastočne -  konečný dodávateľ: X-Bionic Sphere a.s.;</t>
  </si>
  <si>
    <t xml:space="preserve">Refundácia nákladov súvisiach s účelom rozvoja športovcov z príspevku NŠP:  náklady na materiálne zabezpečenie tréningovej prípravy - klubové tričká -  konečný dodávateľ: Michal Polák;
</t>
  </si>
  <si>
    <t xml:space="preserve">Refundácia nákladov súvisiach s účelom rozvoja športovcov z príspevku NŠP: stravné počas preteku MSR mladších žiakov v Štúrove v termíne 16.-18.06.2023 (8 športovcov) čiastočne -  konečný dodávateľ: Telovýchovná jednota Dunaj Štúrovo; </t>
  </si>
  <si>
    <t xml:space="preserve">Refundácia nákladov súvisiach s účelom rozvoja športovcov z príspevku NŠP: náklady na trénerske služby športového odborníka v mes. 01-06/2023 -  konečný dodávateľ: Peter Vančo;
</t>
  </si>
  <si>
    <t xml:space="preserve">Refundácia nákladov súvisiach s účelom rozvoja športovcov z príspevku NŠP: náklady na trénerske služby športového odborníka v mes. 01-07/2023 -  konečný dodávateľ: Galima s.r.o.;
</t>
  </si>
  <si>
    <t xml:space="preserve">Refundácia nákladov súvisiach s účelom rozvoja športovcov z príspevku NŠP: náklady na trénerske služby športového odborníka v mes. 01-09/2023 -  konečný dodávateľ: Ing. Zuzana Hýroššová;
</t>
  </si>
  <si>
    <t xml:space="preserve">Refundácia nákladov súvisiach s účelom rozvoja športovcov z príspevku NŠP: 
náklady na vitamíny, výživové doplnky a výživové poradenstvo športovcov v mes. 01-07/2023 -  konečný dodávateľ: PJ Invest s.r..o.;
</t>
  </si>
  <si>
    <t xml:space="preserve">Refundácia nákladov súvisiach s účelom rozvoja športovcov z príspevku NŠP: 
náklady na materiálne zabezpečenie tréningovej prípravy - siete na bránky -  konečný dodávateľ: Luxsol s.r.o.;
</t>
  </si>
  <si>
    <t xml:space="preserve">Refundácia nákladov súvisiach s účelom rozvoja športovcov z príspevku NŠP: 
náklady na materiálne zabezpečenie tréningovej prípravy - oprava a spevnenie bránok -  konečný dodávateľ: Hanton s.r.o.;
</t>
  </si>
  <si>
    <t xml:space="preserve">Refundácia nákladov súvisiach s účelom rozvoja športovcov z príspevku NŠP:  
náklady na materiálne zabezpečenie tréningovej prípravy -  servis časomiery -  konečný dodávateľ: LGR electronic spol s.r.o.;
</t>
  </si>
  <si>
    <t xml:space="preserve">Refundácia nákladov súvisiach s účelom rozvoja športovcov z príspevku NŠP: prenájom športoviska - bazénu počas roka 2023 -  konečný dodávateľ: Aqua Kubín s.r.o.;
</t>
  </si>
  <si>
    <t xml:space="preserve">Refundácia nákladov súvisiach s účelom rozvoja športovcov z príspevku NŠP: prenájom športoviska - bazénu počas roka 2023 čiastočne -  konečný dodávateľ: Aqua Kubín s.r.o.;
</t>
  </si>
  <si>
    <t xml:space="preserve">Refundácia nákladov súvisiach s účelom rozvoja športovcov z príspevku NŠP: pobytové náklady počas sústredenia v Liptovskej Osade v termíne 14.-19.05.2023 ( 9 športovcov + RT) -  konečný dodávateľ: YVEX s.r.o.;
</t>
  </si>
  <si>
    <t xml:space="preserve">Refundácia nákladov súvisiach s účelom rozvoja športovcov z príspevku NŠP: štartovné počas preteku Severoslovenská liga I.kolo v Žiline v termíne 04.03.2023 ( 11 športovcov) -  konečný dodávateľ: Klub plaveckých športov Nereus Žilina;
</t>
  </si>
  <si>
    <t xml:space="preserve">Refundácia nákladov súvisiach s účelom rozvoja športovcov z príspevku NŠP: štartovné počas preteku Banskobystrický plavecký pohár 2023, III.kolo v R.Sobote v termíne 22.04.2023 (12 športovcov) -  konečný dodávateľ: Plavecký klub Rimavská Sobota;
</t>
  </si>
  <si>
    <t xml:space="preserve">Refundácia nákladov súvisiach s účelom rozvoja športovcov z príspevku NŠP: štartovné počas preteku Banskobystrický plavecký pohár 2023, IV.kolo v R.Sobote v termíne 07.10.2023 (7 športovcov) -  konečný dodávateľ: Plavecký klub Rimavská Sobota;
</t>
  </si>
  <si>
    <t xml:space="preserve">Refundácia nákladov súvisiach s účelom rozvoja športovcov z príspevku NŠP: cestovné náklady počas preteku Banskobystrický plavecký pohár 2023, IV.kolo v R.Sobote v termíne 07.10.2023 (7 športovcov + RT) -  konečný dodávateľ: Ľubica Vičanská;
</t>
  </si>
  <si>
    <t xml:space="preserve">Refundácia nákladov súvisiach s účelom rozvoja športovcov z príspevku NŠP: stravné počas preteku Banskobystrický plavecký pohár 2023, IV.kolo v R.Sobote v termíne 07.10.2023 (7 športovcov + RT) -  konečný dodávateľ: Keľo a synovia s.r.o.;
</t>
  </si>
  <si>
    <t xml:space="preserve">Refundácia nákladov súvisiach s účelom rozvoja športovcov z príspevku NŠP: náklady na prenájom športoviska - bazénu v mes. 06/2023 -  konečný dodávateľ: Obec Závadka nad Hronom;
</t>
  </si>
  <si>
    <t xml:space="preserve">Refundácia nákladov súvisiach s účelom rozvoja športovcov z príspevku NŠP: náklady na materiálne zabezpečenie športovcov - klubových tričiek -  konečný dodávateľ: Art Brezno s.r.o.;
</t>
  </si>
  <si>
    <t xml:space="preserve">Refundácia nákladov súvisiach s účelom rozvoja športovcov z príspevku NŠP: prenájom športoviska - bazénu v mes. 05/2023 -  konečný dodávateľ: Stredná odborná škola hotelových služieb a obchodu Bratislava;
</t>
  </si>
  <si>
    <t xml:space="preserve">Refundácia nákladov súvisiach s účelom rozvoja športovcov z príspevku NŠP: prenájom športoviska - bazénu v mes. 07/2023 čiastočne -  konečný dodávateľ: Stredná odborná škola hotelových služieb a obchodu Bratislava;
</t>
  </si>
  <si>
    <t xml:space="preserve">Refundácia nákladov súvisiach s účelom rozvoja športovcov z príspevku NŠP: náklady na trénersku činnosť športového odborníka v mes. 02/2023 -  konečný dodávateľ: Monika Kováčová;
</t>
  </si>
  <si>
    <t xml:space="preserve">Refundácia nákladov súvisiach s účelom rozvoja športovcov z príspevku NŠP: náklady na trénersku činnosť športového odborníka v mes. 03/2023 -  konečný dodávateľ: Monika Kováčová;
</t>
  </si>
  <si>
    <t xml:space="preserve">Refundácia nákladov súvisiach s účelom rozvoja športovcov z príspevku NŠP: náklady na trénersku činnosť športového odborníka v mes. 04/2023 -  konečný dodávateľ: Monika Kováčová;
</t>
  </si>
  <si>
    <t xml:space="preserve">Refundácia nákladov súvisiach s účelom rozvoja športovcov z príspevku NŠP: náklady na trénersku činnosť športového odborníka v mes. 05/2023 -  konečný dodávateľ: Monika Kováčová;
</t>
  </si>
  <si>
    <t xml:space="preserve">Refundácia nákladov súvisiach s účelom rozvoja športovcov z príspevku NŠP: náklady na trénersku činnosť športového odborníka v mes. 06/2023 -  konečný dodávateľ: Monika Kováčová;
</t>
  </si>
  <si>
    <t xml:space="preserve">Refundácia nákladov súvisiach s účelom rozvoja športovcov z príspevku NŠP: náklady na trénersku činnosť športového odborníka v mes. 07/2023 -  konečný dodávateľ: Monika Kováčová;
</t>
  </si>
  <si>
    <t xml:space="preserve">Refundácia nákladov súvisiach s účelom rozvoja športovcov z príspevku NŠP: náklady na trénersku činnosť športového odborníka v mes. 08/2023 -  konečný dodávateľ: Monika Kováčová;
</t>
  </si>
  <si>
    <t xml:space="preserve">Refundácia nákladov súvisiach s účelom rozvoja športovcov z príspevku NŠP: náklady na trénersku činnosť športového odborníka v mes. 09/2023 -  konečný dodávateľ: Monika Kováčová;
</t>
  </si>
  <si>
    <t xml:space="preserve">Refundácia nákladov súvisiach s účelom rozvoja športovcov z príspevku NŠP: náklady na trénersku činnosť športového odborníka v mes. 10/2023 čiastočne -  konečný dodávateľ: Monika Kováčová;
</t>
  </si>
  <si>
    <t xml:space="preserve">Refundácia nákladov súvisiach s účelom rozvoja športovcov z príspevku NŠP: pobytové náklady počas sústredenia v Dudinciach v termíne 31.01.-05.02.2023 ( 7 športovcov + RT) čiastočne  -  konečný dodávateľ: Hotel Jantár Dudince;
</t>
  </si>
  <si>
    <t xml:space="preserve">Refundácia nákladov súvisiach s účelom rozvoja športovcov z príspevku NŠP: náklady na prenájom športoviska - bazénu v mes. 01/2023 -  konečný dodávateľ: Spojená škola Turčianske Teplice;
</t>
  </si>
  <si>
    <t>Refundácia nákladov súvisiach s účelom rozvoja športovcov z príspevku NŠP: náklady na prenájom športoviska - bazénu v mes. 02/2023 -  konečný dodávateľ: Spojená škola Turčianske Teplice;</t>
  </si>
  <si>
    <t xml:space="preserve">Refundácia nákladov súvisiach s účelom rozvoja športovcov z príspevku NŠP: náklady na materiálne zabezpečenie tréningovej prípravy - pádla, stopky, okuliare, fitnes valec čiastočne -  konečný dodávateľ: Delta šport s.r.o.; 
</t>
  </si>
  <si>
    <t xml:space="preserve">Refundácia nákladov súvisiach s účelom rozvoja športovcov z príspevku NŠP: náklady na prenájom športoviska - bazénu v mes. 03/2023 -  konečný dodávateľ: Mestský podnik služieb Pezinok;
</t>
  </si>
  <si>
    <t xml:space="preserve">Refundácia nákladov súvisiach s účelom rozvoja športovcov z príspevku NŠP: náklady na prenájom športoviska - bazénu v mes. 09/2023 -  konečný dodávateľ: Mestský podnik služieb Pezinok;
</t>
  </si>
  <si>
    <t xml:space="preserve">Refundácia nákladov súvisiach s účelom rozvoja športovcov z príspevku NŠP: náklady na prenájom športoviska - bazénu v mes. 10/2023 -  konečný dodávateľ: Mestský podnik služieb Pezinok;
</t>
  </si>
  <si>
    <t xml:space="preserve">Refundácia nákladov súvisiach s účelom rozvoja športovcov z príspevku NŠP: náklady na prenájom športoviska - bazénu v mes. 11/2023 čiastočne -  konečný dodávateľ: Mestský podnik služieb Pezinok;
</t>
  </si>
  <si>
    <t xml:space="preserve">Refundácia nákladov súvisiach s účelom rozvoja športovcov z príspevku NŠP: náklady na materiálne zabezpečenie kondičnej prípravy - bicykle čiastočne -  konečný dodávateľ: Trekbikes s.r.o.;
</t>
  </si>
  <si>
    <t xml:space="preserve">Refundácia nákladov súvisiach s účelom rozvoja športovcov z príspevku NŠP: náklady na materiálne zabezpečenie kondičnej prípravy čiastočne -  konečný dodávateľ: Bretton.sk, s.r.o.
</t>
  </si>
  <si>
    <t xml:space="preserve">Refundácia nákladov súvisiach s účelom rozvoja športovcov z príspevku NŠP: náklady na materiálne zabezpečenie kondičnej prípravy čiastočne -   konečný dodávateľ: Trekbikes s.r.o.;
</t>
  </si>
  <si>
    <t xml:space="preserve">Refundácia nákladov súvisiach s účelom rozvoja športovcov z príspevku NŠP: náklady na prenájom športoviska - bazénu v mes. 10/2023 -  konečný dodávateľ: Technické služby mesta Prievidza s.r.o.;
</t>
  </si>
  <si>
    <t xml:space="preserve">Refundácia nákladov súvisiach s účelom rozvoja športovcov z príspevku NŠP: náklady na služby športového odborníka - trénera v mes. 08-10/2023 -  konečný dodávateľ: Martina Žeňuchová;
</t>
  </si>
  <si>
    <t>Refundácia nákladov súvisiach s účelom rozvoja športovcov z príspevku NŠP: 
náklady na prenájom športoviska - bazénu v mes. 11/2023 -  konečný dodávateľ: Tepelné hospodárstvo s.r.o.</t>
  </si>
  <si>
    <t xml:space="preserve">Refundácia nákladov súvisiach s účelom rozvoja športovcov z príspevku NŠP: náklady na služby športového odborníka - trénera v mes. 11/2023 -  konečný dodávateľ: Nunzia Cinzia Ragusa;
</t>
  </si>
  <si>
    <t>Refundácia nákladov súvisiach s účelom rozvoja športovcov z príspevku NŠP: 
náklady na služby športového odborníka - trénera v mes. 11/2023 -  konečný dodávateľ: Milan Cipov;
;</t>
  </si>
  <si>
    <t>Refundácia nákladov súvisiach s účelom rozvoja športovcov z príspevku NŠP:  náklady na prenájom športoviska - bazénu v mes. 11/2023 -  konečný dodávateľ:Tepelné hospodárstvo s.r.o.</t>
  </si>
  <si>
    <t xml:space="preserve">Refundácia nákladov súvisiach s účelom rozvoja športovcov z príspevku NŠP:  náklady na trénersku činnosť športového odborníka v mes. 09-10/2023 čiastočne  -  konečný dodávateľ: Mgr. Mariana Holáková;
</t>
  </si>
  <si>
    <t>Refundácia nákladov súvisiach s účelom rozvoja športovcov z príspevku NŠP: 
náklady na prenájom športoviska - bazénu v mes.10/2023 -  konečný dodávateľ: Aquapark Poprad s.r.o.</t>
  </si>
  <si>
    <t xml:space="preserve">Refundácia nákladov súvisiach s účelom rozvoja športovcov z príspevku NŠP: štartovné počas pretekov o Pohár primátorky mesta Topoľčany v termíne 15.09.2023 ( 13 športovcov) -  konečný dodávateľ: Pirana Sport Club Topoľčany;
</t>
  </si>
  <si>
    <t xml:space="preserve">Refundácia nákladov súvisiach s účelom rozvoja športovcov z príspevku NŠP: štartovné počas preteku o Pohár Delfína v Nových Zámkoch v termíne 28.10.2023 ( 13 športovcov) -  konečný dodávateľ: Plavecký klub Nové Zámky;
</t>
  </si>
  <si>
    <t xml:space="preserve">Refundácia nákladov súvisiach s účelom rozvoja športovcov z príspevku NŠP: štartovné počas preteku Veľká cena Púchova v termíne 30.09.2023 ( 10 športovcov) -  konečný dodávateľ: Plavecký klub Matador Púchov;
</t>
  </si>
  <si>
    <t xml:space="preserve">Refundácia nákladov súvisiach s účelom rozvoja športovcov z príspevku NŠP: ubytovanie počas preteku Veľká cena Púchova v termíne 30.09.2023 ( 10 športovcov + RT) -  konečný dodávateľ: Sisi Rent s.r.o.;
</t>
  </si>
  <si>
    <t>Refundácia nákladov súvisiach s účelom rozvoja športovcov z príspevku NŠP: náklady na stravu počas preteku Veľká cena Púchova v termíne 30.09.2023 ( 10 športovcov + RT) čiastočne -  konečný dodávateľ: Alexandra Hotel s.r.o.;</t>
  </si>
  <si>
    <t xml:space="preserve">Refundácia nákladov súvisiach s účelom rozvoja športovcov z príspevku NŠP: pobytové náklady počas sústredenia v Šamoríne v termíne 16.11.-19.11.2023 ( 19 športovcov + RT) -  konečný dodávateľ: X-Bionic Sphere a.s.;
</t>
  </si>
  <si>
    <t xml:space="preserve">Refundácia nákladov súvisiach s účelom rozvoja športovcov z príspevku NŠP: pobytové náklady počas sústredenia v Šamoríne v termíne 16.11.-19.11.2023 ( 19 športovcov + RT) čiastočne -  konečný dodávateľ: X-Bionic Sphere a.s.;
</t>
  </si>
  <si>
    <t xml:space="preserve">Refundácia nákladov súvisiach s účelom rozvoja športovcov z príspevku NŠP: cestovné náklady počas pretekov o Pohár Delfína v Nových Zámkoch v termíne 28.10.2023 ( 3 športovci + RT) -  konečný dodávateľ: Karol Béber;
</t>
  </si>
  <si>
    <t xml:space="preserve">Refundácia nákladov súvisiach s účelom rozvoja športovcov z príspevku NŠP: náklady na prenájom športoviska - bazénu v mes. 01/2023 -  konečný dodávateľ: X-bionic Sphere a.s.;
</t>
  </si>
  <si>
    <t xml:space="preserve">Refundácia nákladov súvisiach s účelom rozvoja športovcov z príspevku NŠP: náklady na prenájom športoviska - bazénu v mes. 02/2023 -  konečný dodávateľ: X-bionic Sphere a.s.;
</t>
  </si>
  <si>
    <t xml:space="preserve">Refundácia nákladov súvisiach s účelom rozvoja športovcov z príspevku NŠP: náklady na prenájom športoviska - bazénu v mes. 03/2023 -  konečný dodávateľ: X-bionic Sphere a.s.;
</t>
  </si>
  <si>
    <t xml:space="preserve">Refundácia nákladov súvisiach s účelom rozvoja športovcov z príspevku NŠP: náklady na prenájom športoviska - bazénu v mes. 04/2023 -  konečný dodávateľ: X-bionic Sphere a.s.;
</t>
  </si>
  <si>
    <t xml:space="preserve">Refundácia nákladov súvisiach s účelom rozvoja športovcov z príspevku NŠP: náklady na prenájom športoviska - bazénu v mes. 06/2023 -  konečný dodávateľ: X-bionic Sphere a.s.;
</t>
  </si>
  <si>
    <t xml:space="preserve">Refundácia nákladov súvisiach s účelom rozvoja športovcov z príspevku NŠP: náklady na prenájom športoviska - bazénu v mes. 09/2023 -  konečný dodávateľ: X-bionic Sphere a.s.;
</t>
  </si>
  <si>
    <t xml:space="preserve">Refundácia nákladov súvisiach s účelom rozvoja športovcov z príspevku NŠP: náklady na materiálne zabezpečenie športovcov a RT - klubové športové oblečenie čiastočne -  konečný dodávateľ: NyNa s.r.o.;
</t>
  </si>
  <si>
    <t xml:space="preserve">Refundácia nákladov súvisiach s účelom rozvoja športovcov z príspevku NŠP: náklady na prenájom športoviska - bazénu v mes. 10/2023 -  konečný dodávateľ: MBB a.s.;
</t>
  </si>
  <si>
    <t xml:space="preserve">Refundácia nákladov súvisiach s účelom rozvoja športovcov z príspevku NŠP: náklady na prenájom športoviska - bazénu v mes. 09/2023 -  konečný dodávateľ: Základná škola Májové námestie Prešov;
</t>
  </si>
  <si>
    <t xml:space="preserve">Refundácia nákladov súvisiach s účelom rozvoja športovcov z príspevku NŠP: náklady na prenájom športoviska - bazénu v mes. 10/2023 -  konečný dodávateľ: Základná škola Májové námestie Prešov;
</t>
  </si>
  <si>
    <t xml:space="preserve">Refundácia nákladov súvisiach s účelom rozvoja športovcov z príspevku NŠP: náklady na prenájom športoviska - bazénu v mes. 11/2023 čiastočne -  konečný dodávateľ: Základná škola Májové námestie Prešov;
</t>
  </si>
  <si>
    <t xml:space="preserve">Refundácia nákladov súvisiach s účelom rozvoja športovcov z príspevku NŠP: pobytové náklady počas sústredenia v Liptovskej Osade v termíne 27.-31.10.2023 (27 športovcov + RT) -  konečný dodávateľ: YVEX s.r.o.;
</t>
  </si>
  <si>
    <t xml:space="preserve">Refundácia nákladov súvisiach s účelom rozvoja športovcov z príspevku NŠP: cestovné náklady počas sústredenia v Liptovskej Osade v termíne 27.-31.10.2023 (27 športovcov + RT) -  konečný dodávateľ: Milan Holub Autobusová doprava;
</t>
  </si>
  <si>
    <t xml:space="preserve">Refundácia nákladov súvisiach s účelom rozvoja športovcov z príspevku NŠP: náklady na trénersku činnosť športového odborníka v mes. 08/2023 -  konečný dodávateľ: Mgr. Maroš Kaňuk
</t>
  </si>
  <si>
    <t xml:space="preserve">Refundácia nákladov súvisiach s účelom rozvoja športovcov z príspevku NŠP: náklady na trénersku činnosť športového odborníka v mes. 09/2023 -  konečný dodávateľ: Mgr. Maroš Kaňuk
</t>
  </si>
  <si>
    <t xml:space="preserve">Refundácia nákladov súvisiach s účelom rozvoja športovcov z príspevku NŠP: náklady na trénersku činnosť športového odborníka v mes. 10/2023 -  konečný dodávateľ: Mgr. Maroš Kaňuk
</t>
  </si>
  <si>
    <t xml:space="preserve">Refundácia nákladov súvisiach s účelom rozvoja športovcov z príspevku NŠP: náklady na trénersku činnosť športového odborníka v mes. 11/2023 -  konečný dodávateľ: Mgr. Maroš Kaňuk
</t>
  </si>
  <si>
    <t xml:space="preserve">Refundácia nákladov súvisiach s účelom rozvoja športovcov z príspevku NŠP: náklady na trénersku činnosť športového odborníka v mes. 08/2023 -  konečný dodávateľ: Mgr. Ľuboš Krempaský;
</t>
  </si>
  <si>
    <t xml:space="preserve">Refundácia nákladov súvisiach s účelom rozvoja športovcov z príspevku NŠP: náklady na trénersku činnosť športového odborníka v mes. 09/2023 -  konečný dodávateľ: Mgr. Ľuboš Krempaský;
</t>
  </si>
  <si>
    <t xml:space="preserve">Refundácia nákladov súvisiach s účelom rozvoja športovcov z príspevku NŠP: náklady na trénersku činnosť športového odborníka v mes. 09/2023 -  konečný dodávateľ: Mgr. Marianna Holáková;
</t>
  </si>
  <si>
    <t xml:space="preserve">Refundácia nákladov súvisiach s účelom rozvoja športovcov z príspevku NŠP: náklady na trénersku činnosť športového odborníka v mes. 11/2023 -  konečný dodávateľ: Mgr. Marianna Holáková;
</t>
  </si>
  <si>
    <t xml:space="preserve">Refundácia nákladov súvisiach s účelom rozvoja športovcov z príspevku NŠP: náklady na prenájom športoviska - bazénu v mes. 02/2023 -  konečný dodávateľ: Slovenská technická univerzita v Bratislave;
</t>
  </si>
  <si>
    <t xml:space="preserve">Refundácia nákladov súvisiach s účelom rozvoja športovcov z príspevku NŠP: náklady na prenájom športoviska - bazénu v mes. 03/2023 -  konečný dodávateľ: Slovenská technická univerzita v Bratislave;
</t>
  </si>
  <si>
    <t xml:space="preserve">Refundácia nákladov súvisiach s účelom rozvoja športovcov z príspevku NŠP: náklady na prenájom športoviska - bazénu v mes. 04/2023 -  konečný dodávateľ: Slovenská technická univerzita v Bratislave;
</t>
  </si>
  <si>
    <t xml:space="preserve">Refundácia nákladov súvisiach s účelom rozvoja športovcov z príspevku NŠP: náklady na prenájom športoviska - bazénu v mes. 05/2023 -  konečný dodávateľ: Slovenská technická univerzita v Bratislave;
</t>
  </si>
  <si>
    <t xml:space="preserve">Refundácia nákladov súvisiach s účelom rozvoja športovcov z príspevku NŠP: náklady na prenájom športoviska - bazénu v mes. 06/2023 -  konečný dodávateľ: Slovenská technická univerzita v Bratislave;
</t>
  </si>
  <si>
    <t xml:space="preserve">Refundácia nákladov súvisiach s účelom rozvoja športovcov z príspevku NŠP: náklady na prenájom športoviska - bazénu v mes. 09/2023 -  konečný dodávateľ: Slovenská technická univerzita v Bratislave;
</t>
  </si>
  <si>
    <t xml:space="preserve">Refundácia nákladov súvisiach s účelom rozvoja športovcov z príspevku NŠP: náklady na prenájom športoviska - bazénu v mes. 05/2023 -  konečný dodávateľ: X-bionic Sphere a.s.;
</t>
  </si>
  <si>
    <t xml:space="preserve">Refundácia nákladov súvisiach s účelom rozvoja športovcov z príspevku NŠP: náklady na prenájom športoviska - bazénu v mes. 07/2023 -  konečný dodávateľ: X-bionic Sphere a.s.;
</t>
  </si>
  <si>
    <t xml:space="preserve">Refundácia nákladov súvisiach s účelom rozvoja športovcov z príspevku NŠP: náklady na prenájom športoviska - bazénu v mes. 08/2023 -  konečný dodávateľ: X-bionic Sphere a.s.;
</t>
  </si>
  <si>
    <t xml:space="preserve">Refundácia nákladov súvisiach s účelom rozvoja športovcov z príspevku NŠP: náklady na prenájom športoviska - bazénu v mes. 07-08/2023 čiastočne -  konečný dodávateľ:: X-bionic Sphere a.s.;
</t>
  </si>
  <si>
    <t xml:space="preserve">Refundácia nákladov súvisiach s účelom rozvoja športovcov z príspevku NŠP: náklady na prenájom športoviska - bazénu v mes. 01-06/ 2023 -  konečný dodávateľ: Univerzita Komenského v Bratislave;
</t>
  </si>
  <si>
    <t xml:space="preserve">Refundácia nákladov súvisiach s účelom rozvoja športovcov z príspevku NŠP: náklady na prenájom športoviska - bazénu počas roka 2023 -  konečný dodávateľ: Univerzita Komenského v Bratislave;
</t>
  </si>
  <si>
    <t xml:space="preserve">Refundácia nákladov súvisiach s účelom rozvoja športovcov z príspevku NŠP: náklady na prenájom športoviska - bazénu v mes. 07-08/ 2023 čiastočne -  konečný dodávateľ: Univerzita Komenského v Bratislave;
</t>
  </si>
  <si>
    <t xml:space="preserve">Refundácia nákladov súvisiach s účelom rozvoja športovcov z príspevku NŠP: pobytové náklady počas preteku ASC Strudel Open 2023 v Olomouci v termíne 21.-23.04.2023 ( 16 športovcov + RT) -  konečný dodávateľ: NH Collection Olomouc Congress;
</t>
  </si>
  <si>
    <t xml:space="preserve">Refundácia nákladov súvisiach s účelom rozvoja športovcov z príspevku NŠP: cestovné náklady členov klubu počas roka 2023 na preteky -  konečný dodávateľ: AD Tornado s.r.o.;
</t>
  </si>
  <si>
    <t xml:space="preserve">Refundácia nákladov súvisiach s účelom rozvoja športovcov z príspevku NŠP: cestovné náklady členov klubu počas roka 2023 na preteky čiastočne -  konečný dodávateľ: AD Tornado s.r.o.;
</t>
  </si>
  <si>
    <t xml:space="preserve">Refundácia nákladov súvisiach s účelom rozvoja športovcov z príspevku NŠP: cestovné náklady členov klubu počas preteku Orca Cup v Bratislave v termíne 05.-07.05.2023 čiastočne -  konečný dodávateľ: Dopa Servis s.r.o.;
</t>
  </si>
  <si>
    <t>Refundácia nákladov súvisiach s účelom rozvoja športovcov z príspevku NŠP: pobytové náklady počas preteku SSC v Šamoríne v termíne 20.-22.10.2023 ( 24 športovcov + RT)  čiastočne -  konečný dodávateľ: X-Bionic sphere a.s.;</t>
  </si>
  <si>
    <t>Refundácia nákladov súvisiach s účelom rozvoja športovcov z príspevku NŠP: 
pobytové náklady počas preteku MSR open a juniorov v Šamoríne v termíne 14.-17.12.2023 ( 21 športovcov) čiastočne -  konečný dodávateľ: X-Bionic Sphere a.s.;</t>
  </si>
  <si>
    <t xml:space="preserve">Refundácia nákladov súvisiach s účelom rozvoja športovcov z príspevku NŠP: náklady na prenájom športoviska - bazénu v mes. 05/2023  čiastočne -  konečný dodávateľ: Tepelné hospodárstvo s.r.o.;
</t>
  </si>
  <si>
    <t>Refundácia nákladov súvisiach s účelom rozvoja športovcov z príspevku NŠP: náklady na prenájom športoviska - bazénu v mes. 06/2023 čiastočne -  konečný dodávateľ: Tepelné hospodárstvo s.r.o.</t>
  </si>
  <si>
    <t xml:space="preserve">Refundácia nákladov súvisiach s účelom rozvoja športovcov z príspevku NŠP: náklady na prenájom športoviska - bazénu v mes. 09/2023 čiastočne -  konečný dodávateľ: Mesto Zvolen;
</t>
  </si>
  <si>
    <t xml:space="preserve">Refundácia nákladov súvisiach s účelom rozvoja športovcov z príspevku NŠP: náklady na prenájom športoviska - bazénu v mes. 01-03,05,06,09 / 2023 čiastočne -  konečný dodávateľ: Prešovská univerzita v Prešove;
</t>
  </si>
  <si>
    <t>Refundácia nákladov súvisiach s účelom rozvoja športovcov z príspevku NŠP: náklady na prenájom športoviska - bazénu v roku 2023 -  konečný dodávateľ: Základná škola Májové námestie Prešov;</t>
  </si>
  <si>
    <t>Refundácia nákladov súvisiach s účelom rozvoja športovcov z príspevku NŠP: náklady na prenájom športoviska - bazénu v mes. 01 / 2023 -  konečný dodávateľ: Základná škola Májové námestie Prešov;</t>
  </si>
  <si>
    <t>Refundácia nákladov súvisiach s účelom rozvoja športovcov z príspevku NŠP: náklady na prenájom športoviska - bazénu v mes. 03 / 2023 -  konečný dodávateľ: Základná škola Májové námestie Prešov;</t>
  </si>
  <si>
    <t>Refundácia nákladov súvisiach s účelom rozvoja športovcov z príspevku NŠP: náklady na prenájom športoviska - bazénu v mes. 02 / 2023 -  konečný dodávateľ: Základná škola Májové námestie Prešov;</t>
  </si>
  <si>
    <t>Refundácia nákladov súvisiach s účelom rozvoja športovcov z príspevku NŠP: náklady na materiálne zabezpečenie športovcov - klubové plavky, rupsaky -  konečný dodávateľ: Super SwimKids s.r.o.;</t>
  </si>
  <si>
    <t>Refundácia nákladov súvisiach s účelom rozvoja športovcov z príspevku NŠP: cestovné náklady družstiev klubu v mes. 05,09,10/2023 -  konečný dodávateľ: Helia F.Andráš;</t>
  </si>
  <si>
    <t>Refundácia nákladov súvisiach s účelom rozvoja športovcov z príspevku NŠP: náklady na materiálne zabezpečenie tréningovej prípravy - športová obuv čiastočne -  konečný dodávateľ: Sport Vision Slovakia s.r.o.;</t>
  </si>
  <si>
    <t>Refundácia nákladov súvisiach s účelom rozvoja športovcov z príspevku NŠP: pobytové náklady, cestovné a stravné počas turnaja NL mladšch žiakov v Piešťanoch v termíne 16.-18.06.2023 (12 športovcov + RT) -  konečný dodávateľ: Peter Novosad;</t>
  </si>
  <si>
    <t>Refundácia nákladov súvisiach s účelom rozvoja športovcov z príspevku NŠP: pobytové náklady a stravné počas turnaja LM kadeti v Topoľčanoch v termíne 13.-15.10.2023 (14 športovcov + RT) -  konečný dodávateľ: Peter Novosad;</t>
  </si>
  <si>
    <t>Refundácia nákladov súvisiach s účelom rozvoja športovcov z príspevku NŠP: pobytové náklady a stravné počas turnaja NL starších žiakov v Novákoch v termíne 05.-07.05.2023 (15 športovcov + RT) -  konečný dodávateľ: Peter Novosad;</t>
  </si>
  <si>
    <t>Refundácia nákladov súvisiach s účelom rozvoja športovcov z príspevku NŠP: pobytové náklady, cestovné a stravné počas turnaja NL starších žiakov v Bratislave v termíne 19.-21.05.2023 (12 športovcov + RT) -  konečný dodávateľ: Peter Novosad;</t>
  </si>
  <si>
    <t>Refundácia nákladov súvisiach s účelom rozvoja športovcov z príspevku NŠP: pobytové náklady a stravné počas turnaja NL mladšch žiakov v Topoľčanoch v termíne 31.03.-02.04.2023 (12 športovcov + RT) -  konečný dodávateľ: Peter Novosad;</t>
  </si>
  <si>
    <t xml:space="preserve">Refundácia nákladov súvisiach s účelom rozvoja športovcov z príspevku NŠP: pobytové náklady počas sústredenia v Patinciach v termíne 07.-10.12.2023 ( 7 športovcov + RT) -  konečný dodávateľ: PM Max spol s.r.o.;
</t>
  </si>
  <si>
    <t xml:space="preserve">Refundácia nákladov súvisiach s účelom rozvoja športovcov z príspevku NŠP: pobytové náklady počas sústredenia v Lignane (ITA) v termíne 27.08.-02.09.2023 ( 21 športovcov + RT)  čiastočne -  konečný dodávateľ: Autotrans d.d.; 
</t>
  </si>
  <si>
    <t>Refundácia nákladov súvisiach s účelom rozvoja športovcov z príspevku NŠP: náklady na prenájom športoviska - bazénu v mes. 07/2023 čiastočne -  konečný dodávateľ: Univerzita Komenského v Bratislave;</t>
  </si>
  <si>
    <t>Refundácia nákladov súvisiach s účelom rozvoja športovcov z príspevku NŠP: náklady na prepravu na sústredenie v Lignane (ITA) v termíne 27.08.-02.09.2023 ( 21 športovcov + RT) čiastočne -  konečný dodávateľ: Vezie, s.r.o.;</t>
  </si>
  <si>
    <t>Refundácia nákladov súvisiach s účelom rozvoja športovcov z príspevku NŠP: náklady na prenájom športoviska - bazénu v mes. 01-06/2023 čiastočne -  konečný dodávateľ: Správa telovýchovných a rekreačných zariadení hlavného mesta SR Bratislavy;</t>
  </si>
  <si>
    <t xml:space="preserve">Refundácia nákladov súvisiach s účelom rozvoja športovcov z príspevku NŠP: náklady na materiálne zabezpečenie športovcov - klubové plavecké čiapky čiastočne -  konečný dodávateľ: TopSwim s.r.o.;
</t>
  </si>
  <si>
    <t xml:space="preserve">Refundácia nákladov súvisiach s účelom rozvoja športovcov z príspevku NŠP: pobytové náklady počas preteku MSR starších žiakov v Poprade v termíne 23.-25.06.2023 - ( 4 športovci +RT) -  konečný dodávateľ: Rekreatour, s.r.o.;
</t>
  </si>
  <si>
    <t xml:space="preserve">Refundácia nákladov súvisiach s účelom rozvoja športovcov z príspevku NŠP: cestovné náklady počas preteku MSR starších žiakov v Poprade v termíne 23.-25.06.2023 - ( 4 športovci +RT) -  konečný dodávateľ: Motocentrum Snina s.r.o.;
</t>
  </si>
  <si>
    <t xml:space="preserve">Refundácia nákladov súvisiach s účelom rozvoja športovcov z príspevku NŠP: cestovné náklady počas preteku SSC v Šamoríne v termíne 20.-22.10.2023 ( 6 športovcov + RT) -  konečný dodávateľ: Johny Traffic s.r.o.;
</t>
  </si>
  <si>
    <t xml:space="preserve">Refundácia nákladov súvisiach s účelom rozvoja športovcov z príspevku NŠP: náklady na trénersku činnosť športového odborníka v mes. 01/2023 -  konečný dodávateľ: Ján Pencák;
</t>
  </si>
  <si>
    <t xml:space="preserve">Refundácia nákladov súvisiach s účelom rozvoja športovcov z príspevku NŠP: náklady na trénersku činnosť športového odborníka v mes. 02/2023 -  konečný dodávateľ: Ján Pencák;
</t>
  </si>
  <si>
    <t xml:space="preserve">Refundácia nákladov súvisiach s účelom rozvoja športovcov z príspevku NŠP: náklady na trénersku činnosť športového odborníka v mes. 03/2023 -  konečný dodávateľ: Ján Pencák;
</t>
  </si>
  <si>
    <t xml:space="preserve">Refundácia nákladov súvisiach s účelom rozvoja športovcov z príspevku NŠP: náklady na trénersku činnosť športového odborníka v mes. 04/2023 -  konečný dodávateľ: Ján Pencák;
</t>
  </si>
  <si>
    <t xml:space="preserve">Refundácia nákladov súvisiach s účelom rozvoja športovcov z príspevku NŠP: náklady na trénersku činnosť športového odborníka v mes. 01/2023 -  konečný dodávateľ: Marián Tomahogh;
</t>
  </si>
  <si>
    <t xml:space="preserve">Refundácia nákladov súvisiach s účelom rozvoja športovcov z príspevku NŠP: náklady na trénersku činnosť športového odborníka v mes. 02/2023 -  konečný dodávateľ: Marián Tomahogh;
</t>
  </si>
  <si>
    <t xml:space="preserve">Refundácia nákladov súvisiach s účelom rozvoja športovcov z príspevku NŠP: náklady na trénersku činnosť športového odborníka v mes. 03/2023 -  konečný dodávateľ: Marián Tomahogh;
</t>
  </si>
  <si>
    <t xml:space="preserve">Refundácia nákladov súvisiach s účelom rozvoja športovcov z príspevku NŠP: náklady na trénersku činnosť športového odborníka v mes. 04/2023 -  konečný dodávateľ: Marián Tomahogh;
</t>
  </si>
  <si>
    <t xml:space="preserve">Refundácia nákladov súvisiach s účelom rozvoja športovcov z príspevku NŠP: náklady na trénersku činnosť športového odborníka v mes. 01/2023 -  konečný dodávateľ: Peter Blaško;
</t>
  </si>
  <si>
    <t xml:space="preserve">Refundácia nákladov súvisiach s účelom rozvoja športovcov z príspevku NŠP: náklady na trénersku činnosť športového odborníka v mes. 02/2023 -  konečný dodávateľ: Peter Blaško;
</t>
  </si>
  <si>
    <t xml:space="preserve">Refundácia nákladov súvisiach s účelom rozvoja športovcov z príspevku NŠP: náklady na trénersku činnosť športového odborníka v mes. 03/2023 -  konečný dodávateľ: Peter Blaško;
</t>
  </si>
  <si>
    <t xml:space="preserve">Refundácia nákladov súvisiach s účelom rozvoja športovcov z príspevku NŠP: náklady na trénersku činnosť športového odborníka v mes. 04/2023 -  konečný dodávateľ: Peter Blaško;
</t>
  </si>
  <si>
    <t xml:space="preserve">Refundácia nákladov súvisiach s účelom rozvoja športovcov z príspevku NŠP: náklady na trénersku činnosť športového odborníka v mes. 01/2023 -  konečný dodávateľ: Ondrej Kanoc;
</t>
  </si>
  <si>
    <t xml:space="preserve">Refundácia nákladov súvisiach s účelom rozvoja športovcov z príspevku NŠP: náklady na trénersku činnosť športového odborníka v mes. 02/2023 -  konečný dodávateľ: Ondrej Kanoc;
</t>
  </si>
  <si>
    <t xml:space="preserve">Refundácia nákladov súvisiach s účelom rozvoja športovcov z príspevku NŠP: náklady na trénersku činnosť športového odborníka v mes. 03/2023 -  konečný dodávateľ: Ondrej Kanoc;
</t>
  </si>
  <si>
    <t xml:space="preserve">Refundácia nákladov súvisiach s účelom rozvoja športovcov z príspevku NŠP: náklady na trénersku činnosť športového odborníka v mes. 04/2023 -  konečný dodávateľ: Ondrej Kanoc;
</t>
  </si>
  <si>
    <t xml:space="preserve">Refundácia nákladov súvisiach s účelom rozvoja športovcov z príspevku NŠP: náklady na trénersku činnosť športového odborníka v mes. 01/2023 -  konečný dodávateľ: Dušan Levický;
</t>
  </si>
  <si>
    <t xml:space="preserve">Refundácia nákladov súvisiach s účelom rozvoja športovcov z príspevku NŠP: náklady na trénersku činnosť športového odborníka v mes. 02/2023 -  konečný dodávateľ: Dušan Levický;
</t>
  </si>
  <si>
    <t xml:space="preserve">Refundácia nákladov súvisiach s účelom rozvoja športovcov z príspevku NŠP: náklady na trénersku činnosť športového odborníka v mes. 03/2023 -  konečný dodávateľ: Dušan Levický;
</t>
  </si>
  <si>
    <t xml:space="preserve">Refundácia nákladov súvisiach s účelom rozvoja športovcov z príspevku NŠP: náklady na trénersku činnosť športového odborníka v mes. 04/2023 -  konečný dodávateľ: Dušan Levický;
</t>
  </si>
  <si>
    <t xml:space="preserve">Refundácia nákladov súvisiach s účelom rozvoja športovcov z príspevku NŠP: náklady na trénersku činnosť športového odborníka v mes. 01/2023 -  konečný dodávateľ: Ing. Jozef Luksaj;
</t>
  </si>
  <si>
    <t xml:space="preserve">Refundácia nákladov súvisiach s účelom rozvoja športovcov z príspevku NŠP: náklady na trénersku činnosť športového odborníka v mes. 02/2023 -  konečný dodávateľ: Ing. Jozef Luksaj;
</t>
  </si>
  <si>
    <t xml:space="preserve">Refundácia nákladov súvisiach s účelom rozvoja športovcov z príspevku NŠP: náklady na trénersku činnosť športového odborníka v mes. 03/2023 -  konečný dodávateľ: Ing. Jozef Luksaj;
</t>
  </si>
  <si>
    <t xml:space="preserve">Refundácia nákladov súvisiach s účelom rozvoja športovcov z príspevku NŠP: náklady na trénersku činnosť športového odborníka v mes. 04/2023 -  konečný dodávateľ: Ing. Jozef Luksaj;
</t>
  </si>
  <si>
    <t xml:space="preserve">Refundácia nákladov súvisiach s účelom rozvoja športovcov z príspevku NŠP: pobytové náklady počas preteku Orca children Cup 2023 v Bratislave v termíne 11.-12.02.2023 ( 1 športovec + RT) -  konečný dodávateľ: STH-Stavohotely a.s.;
</t>
  </si>
  <si>
    <t>Refundácia nákladov súvisiach s účelom rozvoja športovcov z príspevku NŠP: pobytové náklady a štartovné počas preteku Jarná cena Žiliny 2023 v termíne 17.-19.03.2023 ( 4 športovci + RT) -  konečný dodávateľ: Plavecký klub Tenax, o.z.;</t>
  </si>
  <si>
    <t xml:space="preserve">Refundácia nákladov súvisiacich s účelom rozvoja talentovaných športovcov zaradených do UTM SPF a Top Talent Teamu: pobytové náklady počas sústredenia v Snine v termíne 22.-28.08.2023 ( 1 športovec Dominik Luksaj) -  konečný dodávateľ: Ladislav Jurpak;
</t>
  </si>
  <si>
    <t xml:space="preserve">Refundácia nákladov súvisiacich s účelom rozvoja talentovaných športovcov zaradených do UTM SPF a Top Talent Teamu: pobytové náklady počas sústredenia v Snine v termíne 22.-28.08.2023 ( 1 športovec Oliver Verba) čiastočne -  konečný dodávateľ: Ladislav Jurpak;
</t>
  </si>
  <si>
    <t xml:space="preserve">Refundácia nákladov súvisiacich s účelom rozvoja talentovaných športovcov zaradených do UTM SPF a Top Talent Teamu: 
náklady na trénersku činnosť športového odborníka v mes. 01/2023 -  konečný dodávateľ: Michal Kulan;
 </t>
  </si>
  <si>
    <t xml:space="preserve">Refundácia nákladov súvisiacich s účelom rozvoja talentovaných športovcov zaradených do UTM SPF a Top Talent Teamu: 
náklady na trénersku činnosť športového odborníka v mes. 02/2023 -  konečný dodávateľ: Michal Kulan;
 </t>
  </si>
  <si>
    <t xml:space="preserve">Refundácia nákladov súvisiacich s účelom rozvoja talentovaných športovcov zaradených do UTM SPF a Top Talent Teamu: 
náklady na trénersku činnosť športového odborníka v mes. 03/2023 -  konečný dodávateľ: Michal Kulan;
 </t>
  </si>
  <si>
    <t xml:space="preserve">Refundácia nákladov súvisiacich s účelom rozvoja talentovaných športovcov zaradených do UTM SPF a Top Talent Teamu: 
náklady na trénersku činnosť športového odborníka v mes. 04/2023 -  konečný dodávateľ: Michal Kulan;
 </t>
  </si>
  <si>
    <t xml:space="preserve">Refundácia nákladov súvisiacich s účelom rozvoja talentovaných športovcov zaradených do UTM SPF a Top Talent Teamu: 
náklady na trénersku činnosť športového odborníka v mes. 05/2023 -  konečný dodávateľ: Michal Kulan;
 </t>
  </si>
  <si>
    <t xml:space="preserve">Refundácia nákladov súvisiacich s účelom rozvoja talentovaných športovcov zaradených do UTM SPF a Top Talent Teamu: 
náklady na trénersku činnosť športového odborníka v mes. 06/2023 -  konečný dodávateľ: Michal Kulan;
 </t>
  </si>
  <si>
    <t>Refundácia nákladov súvisiacich s účelom rozvoja talentovaných športovcov zaradených do UTM SPF a Top Talent Teamu: 
náklady na športovú lekársku prehliadku športovca Dominik Luksaj -  konečný dodávateľ: M.V. Medicínske centrum, spol. s.r.o.;</t>
  </si>
  <si>
    <t xml:space="preserve">Refundácia nákladov súvisiacich s účelom rozvoja talentovaných športovcov zaradených do UTM SPF a Top Talent Teamu: pobytové náklady počas sústredenia v Šamoríne v termíne 29.05.-03.06.2023 ( 6 športovcov + RT) čiastočne -  konečný dodávateľ: X-Bionic Sphere a.s.;
</t>
  </si>
  <si>
    <t xml:space="preserve">Refundácia nákladov súvisiacich s účelom rozvoja talentovaných športovcov zaradených do UTM SPF a Top Talent Teamu: 
náklady na prenájom športoviska - bazénu v mes. 06/2023 -  konečný dodávateľ: X-Bionic Sphere a.s.;
</t>
  </si>
  <si>
    <t xml:space="preserve">Refundácia nákladov súvisiacich s účelom rozvoja talentovaných športovcov zaradených do UTM SPF a Top Talent Teamu: 
náklady na prenájom športoviska - bazénu v mes. 07/2023 -  konečný dodávateľ: X-Bionic Sphere a.s.;
</t>
  </si>
  <si>
    <t xml:space="preserve">Refundácia nákladov súvisiacich s účelom rozvoja talentovaných športovcov zaradených do UTM SPF a Top Talent Teamu: 
náklady na prenájom športoviska - bazénu v mes. 08/2023 -  konečný dodávateľ: X-Bionic Sphere a.s.;
</t>
  </si>
  <si>
    <t xml:space="preserve">Refundácia nákladov súvisiacich s účelom rozvoja talentovaných športovcov zaradených do UTM SPF a Top Talent Teamu: 
náklady na prenájom športoviska - bazénu v mes. 09/2023 čiastočne -  konečný dodávateľ: X-Bionic Sphere a.s.;
</t>
  </si>
  <si>
    <t>Refundácia nákladov súvisiacich s účelom rozvoja talentovaných športovcov zaradených do UTM SPF a Top Talent Teamu: 
pobytové náklady počas sústredenia v Lignane (ITA) v termíne 20.-30.08.2023 ( 8 športovcov + RT) čiastočne -  konečný dodávateľ: Autotrans d.d.;</t>
  </si>
  <si>
    <t>Refundácia nákladov súvisiacich s účelom rozvoja talentovaných športovcov zaradených do UTM SPF a Top Talent Teamu: 
náklady na trénerske služby športového odborníka v mes. 01/2023 čiastočne  -  konečný dodávateľ: Karol Púzser;</t>
  </si>
  <si>
    <t>Refundácia nákladov súvisiacich s účelom rozvoja talentovaných športovcov zaradených do UTM SPF a Top Talent Teamu: 
náklady na trénerske služby športového odborníka v mes. 02/2023 čiastočne  -  konečný dodávateľ: Karol Púzser;</t>
  </si>
  <si>
    <t>Refundácia nákladov súvisiacich s účelom rozvoja talentovaných športovcov zaradených do UTM SPF a Top Talent Teamu: 
náklady na trénerske služby športového odborníka v mes. 03/2023 čiastočne  -  konečný dodávateľ: Karol Púzser;</t>
  </si>
  <si>
    <t>Refundácia nákladov súvisiacich s účelom rozvoja talentovaných športovcov zaradených do UTM SPF a Top Talent Teamu: 
náklady na trénerske služby športového odborníka v mes. 04/2023 čiastočne -  konečný dodávateľ: Karol Púzser;</t>
  </si>
  <si>
    <t>Refundácia nákladov súvisiacich s účelom rozvoja talentovaných športovcov zaradených do UTM SPF a Top Talent Teamu: 
náklady na trénerske služby športového odborníka v mes. 05/2023 čiastočne  -  konečný dodávateľ: Karol Púzser;</t>
  </si>
  <si>
    <t>Refundácia nákladov súvisiacich s účelom rozvoja talentovaných športovcov zaradených do UTM SPF a Top Talent Teamu: 
náklady na trénerske služby športového odborníka v mes. 06/2023  čiastočne -  konečný dodávateľ: Karol Púzser;</t>
  </si>
  <si>
    <t>Refundácia nákladov súvisiacich s účelom rozvoja talentovaných športovcov zaradených do UTM SPF a Top Talent Teamu: 
náklady na trénerske služby športového odborníka v mes. 07/2023 čiastočne -  konečný dodávateľ: Karol Púzser;</t>
  </si>
  <si>
    <t>Refundácia nákladov súvisiacich s účelom rozvoja talentovaných športovcov zaradených do UTM SPF a Top Talent Teamu: 
náklady na trénerske služby športového odborníka v mes. 082023 čiastočne -  konečný dodávateľ: Karol Púzser;</t>
  </si>
  <si>
    <t>Refundácia nákladov súvisiacich s účelom rozvoja talentovaných športovcov zaradených do UTM SPF a Top Talent Teamu: 
náklady na trénerske služby športového odborníka v mes. 09/2023 čiastočne -  konečný dodávateľ: Karol Púzser;</t>
  </si>
  <si>
    <t>Refundácia nákladov súvisiacich s účelom rozvoja talentovaných športovcov zaradených do UTM SPF a Top Talent Teamu: 
náklady na trénerske služby športového odborníka v mes. 0/2023 čiastočne -  konečný dodávateľ: Karol Púzser;</t>
  </si>
  <si>
    <t>Refundácia nákladov súvisiacich s účelom rozvoja talentovaných športovcov zaradených do UTM SPF a Top Talent Teamu: 
náklady na prenájom športoviska - bazénu v mes. 09/2023 -  konečný dodávateľ: Slovenská technická univerzita v Bratislave;</t>
  </si>
  <si>
    <t>Refundácia nákladov súvisiacich s účelom rozvoja talentovaných športovcov zaradených do UTM SPF a Top Talent Teamu: 
náklady na prenájom športoviska - bazénu v mes. 10/2023 -  konečný dodávateľ: Slovenská technická univerzita v Bratislave;</t>
  </si>
  <si>
    <t>Refundácia nákladov súvisiacich s účelom rozvoja talentovaných športovcov zaradených do UTM SPF a Top Talent Teamu: 
náklady na prenájom športoviska - bazénu v mes. 01/2023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</si>
  <si>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bazénu v mes. 02/2023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</si>
  <si>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bazénu v mes. 03/2023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</si>
  <si>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bazénu v mes. 04/2023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</si>
  <si>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bazénu v mes. 06/2023 čiastočne -  konečný dodávateľ: Správa telovýchovných a rekreačných zariadení hlavného mesta SR Bratislavy;</t>
  </si>
  <si>
    <t xml:space="preserve">Refundácia nákladov súvisiach s účelom rozvoja talentovaných športovcov zaradených do ÚTM SPF a Top Talent Teamu: náklady športovca na materiálne zabezpečenie tréningovej prípravy - športové oblečenie -  konečný dodávateľ: A3 Sport s.r.o.;
</t>
  </si>
  <si>
    <t xml:space="preserve">Refundácia nákladov súvisiach s účelom rozvoja športovcov zaradených do TOP Team SPF Senior: náklady športovca na športovú lekársku prehliadku -  konečný dodávateľ: Univerzitná nemocnica Bratislava;
</t>
  </si>
  <si>
    <t xml:space="preserve">Refundácia nákladov súvisiach s účelom rozvoja športovcov zaradených do TOP Team SPF Senior: náklady športovca na kondičné tréningy s fyzioterapeutom v mes. 04-05/2023 -  konečný dodávateľ: Gravity Academy s.r.o.;
</t>
  </si>
  <si>
    <t xml:space="preserve">Refundácia nákladov súvisiach s účelom rozvoja športovcov zaradených do TOP Team SPF Senior: náklady športovca na materiálne zabezpečenie tréningovej prípravy - športové oblečenie -  konečný dodávateľ: A3 Sport s.r.o.;
</t>
  </si>
  <si>
    <t xml:space="preserve">Refundácia nákladov súvisiach s účelom rozvoja športovcov zaradených do TOP Team SPF Senior:  náklady športovca na vitamíny a výživové doplnky -  konečný dodávateľ: Martin Židek;
</t>
  </si>
  <si>
    <t xml:space="preserve">Refundácia nákladov súvisiach s účelom rozvoja športovcov zaradených do TOP Team SPF Senior: náklady športovca na masáže a regeneráciu -  konečný dodávateľ: Bc. Adriana Riečičiarová;
</t>
  </si>
  <si>
    <t xml:space="preserve">Refundácia nákladov súvisiach s účelom rozvoja športovcov zaradených do TOP Team SPF Senior: náklady športovca na prenájom športoviska - bazénu v mes. 07-08/2023 -  konečný dodávateľ: Klub vodného póla Kúpele Piešťany;
</t>
  </si>
  <si>
    <t xml:space="preserve">Refundácia nákladov súvisiach s účelom rozvoja športovcov zaradených do TOP Team SPF Senior: náklady športovca na prenájom športoviska - bazénu v mes. 07/2023 -  konečný dodávateľ: Klub vodného póla Kúpele Piešťany;
</t>
  </si>
  <si>
    <t xml:space="preserve">Refundácia nákladov súvisiach s účelom rozvoja športovcov zaradených do TOP Team SPF Senior: náklady športovca na prenájom športoviska - bazénu v mes. 07-08/2023 -  konečný dodávateľ: OZ Bazén Piešťany;
</t>
  </si>
  <si>
    <t xml:space="preserve">Refundácia nákladov súvisiach s účelom rozvoja športovcov zaradených do TOP Team SPF Senior: pobytové náklady športovca počas sústredenia v Poprade v termíne 17.-28.07.2023 -  konečný dodávateľ: Aqualand s.r.o.;
</t>
  </si>
  <si>
    <t xml:space="preserve">Refundácia nákladov súvisiach s účelom rozvoja športovcov zaradených do TOP Team SPF Senior: náklady športovca na kondičné tréningy a diagnostiku -  konečný dodávateľ: SK Strength Conditioning s.r.o.;
</t>
  </si>
  <si>
    <t xml:space="preserve">Refundácia nákladov súvisiach s účelom rozvoja športovcov zaradených do TOP Team SPF Senior: náklady športovca na prenájom športoviska - bazénu v mes. 07-12/2023 -  konečný dodávateľ: Aquapark Poprad s.r.o.;
</t>
  </si>
  <si>
    <t xml:space="preserve">Refundácia nákladov súvisiach s účelom rozvoja športovcov zaradených do TOP Team SPF Senior: pobytové náklady športovca a trénera počas preteku World Aquatics World Cup v Budapesti (HUN) v termíne 20-22.10.2023 -  konečný dodávateľ: Ensana Thermal Margaret Island;
</t>
  </si>
  <si>
    <t xml:space="preserve">Refundácia nákladov súvisiach s účelom rozvoja športovcov zaradených do TOP Team SPF Senior: náklady športoca na konzultačné, poradenské a tréningové služby pomocou metódy Action types -  konečný dodávateľ: CanoeMarket s.r.o.;
</t>
  </si>
  <si>
    <t xml:space="preserve">Refundácia nákladov súvisiach s účelom rozvoja športovcov zaradených do TOP Team SPF Senior: pobytové náklady športovca počas prípravy v Šamoríne v termíne 15-16.12.2023 -  konečný dodávateľ: X-bionic Sphere a.s.; 
</t>
  </si>
  <si>
    <t xml:space="preserve">Refundácia nákladov súvisiach s účelom rozvoja športovcov zaradených do TOP Team SPF Senior: náklady športovca na masáž a regeneráciu -  konečný dodávateľ: Siam Center Slovakia s.r.o.;
</t>
  </si>
  <si>
    <t xml:space="preserve">Refundácia nákladov súvisiach s účelom rozvoja športovcov zaradených do TOP Team SPF Senior: náklady športovca na vstup na bazén -  konečný dodávateľ: Aquapark Poprad s.r.o.;
</t>
  </si>
  <si>
    <t xml:space="preserve">Refundácia nákladov súvisiach s účelom rozvoja športovcov zaradených do TOP Team SPF Senior: náklady športovca na materiálne zabezpečenie športovej prípravy - športové oblečenie - konečný dodávateľ: Sportcentrum Galfy s.r.o.;
</t>
  </si>
  <si>
    <t xml:space="preserve">Refundácia nákladov súvisiach s účelom rozvoja športovcov zaradených do TOP Team SPF Senior: náklady športovca na tréningovú prípravu čiastočný prenájom bazéna v mes. 09/2023 -  konečný dodávateľ: Mestská časť Bratislava - Karlova Ves;
</t>
  </si>
  <si>
    <t xml:space="preserve">Refundácia nákladov súvisiacich s účelom rozvoja talentovaných športovcov zaradených do UTM SPF a Top Talent Teamu: prenájom športoviska - bazénu v mes. 09/2023 -  konečný dodávateľ: Stredná odborná škola hotelových služieb a obchodu Bratislava;
</t>
  </si>
  <si>
    <t xml:space="preserve">Refundácia nákladov súvisiacich s účelom rozvoja talentovaných športovcov zaradených do UTM SPF a Top Talent Teamu: náklady na tréningovú všeobecnú pohybovú a kondičnú prípravu športovca v mes. 05-09/2023 -  konečný dodávateľ: Mgr. Tomáš Vacula;
</t>
  </si>
  <si>
    <t xml:space="preserve">Refundácia nákladov súvisiacich s účelom rozvoja talentovaných športovcov zaradených do UTM SPF a Top Talent Teamu: náklady na materiálne zabezpečenie športovej tréningovej prípravy - šport tester -  konečný dodávateľ: Miroslav Kojda SMARTY;
</t>
  </si>
  <si>
    <t xml:space="preserve">Refundácia nákladov súvisiacich s účelom rozvoja talentovaných športovcov zaradených do UTM SPF a Top Talent Teamu: náklady na vitamíny a výživové doplnky -  konečný dodávateľ: Halatus Kft;
</t>
  </si>
  <si>
    <t>Refundácia nákladov súvisiacich s účelom rozvoja talentovaných športovcov zaradených do UTM SPF a Top Talent Teamu: náklady na športovú lekársku prehliadku športovca -  konečný dodávateľ: MUDr. Margita Suchá;</t>
  </si>
  <si>
    <t>Refundácia nákladov súvisiacich s účelom rozvoja talentovaných športovcov zaradených do UTM SPF a Top Talent Teamu náklady na vstupné na bazén v mes. 01/2023 -  konečný dodávateľ: Komtermal Kft. Komárom;</t>
  </si>
  <si>
    <t>Refundácia nákladov súvisiacich s účelom rozvoja talentovaných športovcov zaradených do UTM SPF a Top Talent Teamu náklady na materiálne zabezpečenie športovej tréningovej prípravy - športové oblečenie -  konečný dodávateľ: About you se co.kg;</t>
  </si>
  <si>
    <t xml:space="preserve">Refundácia nákladov súvisiacich s účelom rozvoja talentovaných športovcov zaradených do UTM SPF a Top Talent Teamu: náklady na prenájom športoviska - bazénu v mes. 03/2023 čiastočne -  konečný dodávateľ: Mestské hospodárstvo a správa lesov, m.r.o., Trenčín;
</t>
  </si>
  <si>
    <t xml:space="preserve">Refundácia nákladov súvisiacich s účelom rozvoja talentovaných športovcov zaradených do UTM SPF a Top Talent Teamu: náklady na prenájom športoviska - bazénu v mes. 05/2023 čiastočne -  konečný dodávateľ: Mestské hospodárstvo a správa lesov, m.r.o., Trenčín;
</t>
  </si>
  <si>
    <t xml:space="preserve">Refundácia nákladov súvisiacich s účelom rozvoja talentovaných športovcov zaradených do UTM SPF a Top Talent Teamu: náklady na prenájom športoviska - bazénu v mes. 06/2023 čiastočne -  konečný dodávateľ: Mestské hospodárstvo a správa lesov, m.r.o., Trenčín;
</t>
  </si>
  <si>
    <t>Refundácia nákladov súvisiacich s účelom rozvoja talentovaných športovcov zaradených do UTM SPF a Top Talent Teamu: 
náklady na materiálne zabezpečenie tréningovej prípravy - plavky -  konečný dodávateľ: Lanira s.r.o.;</t>
  </si>
  <si>
    <t xml:space="preserve">Refundácia nákladov súvisiach s účelom rozvoja športovcov zaradených do TOP Team SPF Senior:  náklady športovca na tréningovú prípravu - fyzioterapia, rekondícia v mes. 01/2023 -  konečný dodávateľ: Revitalis spol. s.r.o.;
</t>
  </si>
  <si>
    <t>Refundácia nákladov súvisiach s účelom rozvoja športovcov zaradených do TOP Team SPF Senior:  náklady športovca na tréningovú prípravu - fyzio a cvičenie -  konečný dodávateľ: Robíš to pre seba;</t>
  </si>
  <si>
    <t>Refundácia nákladov súvisiach s účelom rozvoja športovcov zaradených do TOP Team SPF Senior:  náklady športovca na tréningovú prípravu - fyzio a cvičenie čiastočne -  konečný dodávateľ: Robíš to pre seba;</t>
  </si>
  <si>
    <t>Refundácia nákladov súvisiach s účelom rozvoja športovcov zaradených do TOP Team SPF Senior:  náklady športovca na výživové doplnky a vitamíny -  konečný dodávateľ: Kompava spol. s.r.o.;</t>
  </si>
  <si>
    <t>Refundácia nákladov súvisiach s účelom rozvoja športovcov zaradených do TOP Team SPF Senior:  náklady športovca na výživové doplnky a vitamíny -  konečný dodávateľ: Kloubus, Rimulus Group s.r.o.,</t>
  </si>
  <si>
    <t>Refundácia nákladov súvisiach s účelom rozvoja športovcov zaradených do TOP Team SPF Senior:   náklady športovca na masáže v roku 2023 čiastočne -  konečný dodávateľ: Oliver Szocs;</t>
  </si>
  <si>
    <t xml:space="preserve">Refundácia nákladov súvisiach s účelom rozvoja športovcov zaradených do TOP Team SPF Senior:  náklady športovca na tréningovú prípravu - fyzioterapia, kompenzačné cvičenia v mes. 12/2023 čiastočne -  konečný dodávateľ: Kaloka s.r.o.;
</t>
  </si>
  <si>
    <t xml:space="preserve">Refundácia nákladov súvisiacich s účelom rozvoja talentovaných športovcov zaradených do UTM SPF a Top Talent Teamu: materiálne zabezpečenie tréningovej prípravy športovcov - plavecké dosky, šnorchle -  konečný dodávateľ: Swimaholic s.r.o.;
</t>
  </si>
  <si>
    <t xml:space="preserve">Refundácia nákladov súvisiach s účelom rozvoja talentovaných športovcov zaradených do ÚTM SPF a Top Talent Teamu: náklady na materiálne zabezpečenie športovej tréningovej prípravy športovca - smart hodinky -  konečný dodávateľ: Agem computers spol. s r.o.;
</t>
  </si>
  <si>
    <t xml:space="preserve">Refundácia nákladov súvisiach s účelom rozvoja talentovaných športovcov zaradených do ÚTM SPF a Top Talent Teamu: náklady športovca na tréningovú prípravu - fyzioterapia, kompenzačné cvičenia v mes. 12/2023 -  konečný dodávateľ: Kaloka s.r.o.;
</t>
  </si>
  <si>
    <t xml:space="preserve">Refundácia nákladov súvisiach s účelom rozvoja talentovaných športovcov zaradených do ÚTM SPF a Top Talent Teamu: náklady športovca na materiálne zabezpečenie tréningovej prípravy - športová obuv -  konečný dodávateľ: Sport Vision Slovakia s.r.o.;
</t>
  </si>
  <si>
    <t xml:space="preserve">Refundácia nákladov súvisiach s účelom rozvoja športovcov zaradených do TOP Team SPF Senior: náklady športovca na tréningovú prípravu - prenájom bazéna v mes. 06/2023 -  konečný dodávateľ: X-Bionic Sphere a.s.;
</t>
  </si>
  <si>
    <t xml:space="preserve">Refundácia nákladov súvisiacich s účelom rozvoja talentovaných športovcov zaradených do UTM SPF a Top Talent Teamu: pobytové náklady počas sústredenia v Lignane (ITA) v termíne 27.08.-02.09.2023 ( 5 športovcov + RT) -  konečný dodávateľ: Autotrans d.d.; 
</t>
  </si>
  <si>
    <t xml:space="preserve">Refundácia nákladov súvisiacich s účelom rozvoja talentovaných športovcov zaradených do UTM SPF a Top Talent Teamu: náklady na materiálne zabezpečenie športovej tréningovej prípravy - plavky, okuliare, uterák, ruksak -  konečný dodávateľ: Launsport s.r.o.;
</t>
  </si>
  <si>
    <t>23FA41236</t>
  </si>
  <si>
    <t>23OF00042</t>
  </si>
  <si>
    <t>23FA41237</t>
  </si>
  <si>
    <t>8891014653/12</t>
  </si>
  <si>
    <t>cestovné poistenie počas Hungarian cup 2023,  10.-12.11.2023, Budapešť (12 osôb)</t>
  </si>
  <si>
    <t>cestovné poistenie počas MP CECMU 24.-27.11.2023 Kranj/Slovinsko</t>
  </si>
  <si>
    <t>23FA41238</t>
  </si>
  <si>
    <t>činnosť športového odborníka -trénerské služby VP v zmysle Zmluvy č. 09/2023 za mesiac 12/2023</t>
  </si>
  <si>
    <t>23FA41239</t>
  </si>
  <si>
    <t>202304529</t>
  </si>
  <si>
    <t>pobytové náklady a strava pre 18 osôb-14 športovcov+4 real.tím počas VT muži seniori 18-20.12.2023 Košice,    VT muži seniori 27-30.12.2023 Košice,  VT U19 muži 19-22.12.2023 Košice (15 športovcov+1 real.tím</t>
  </si>
  <si>
    <t>23FA41240</t>
  </si>
  <si>
    <t>01/2024</t>
  </si>
  <si>
    <t>činnosť športového odborníka -cestovné výdavky na základe Zmluvy 08/2023 počas MT Danube Cup 16-19.12.2023 Szentes/HU</t>
  </si>
  <si>
    <t>23FA41241</t>
  </si>
  <si>
    <t>03/2024</t>
  </si>
  <si>
    <t>činnosť športového odborníka -cestovné výdavky na základe Zmluvy 08/2023 počas HS ženy seniorky 26-31.12.2023 Bukurešť (ROM)</t>
  </si>
  <si>
    <t>23FA41251</t>
  </si>
  <si>
    <t>06</t>
  </si>
  <si>
    <t>Finančný príspevok na usporiadanie-prípravu podujatia  na základe zmluvy č. 02/2023-Slovakia Synchro, Vianočný Kaprík &amp; Memoriál Petra Pošvanca 2023, 16. - 17.12.2023 Bratislava</t>
  </si>
  <si>
    <t>23FA41252</t>
  </si>
  <si>
    <t>Prenájom vozidla 19.12.2023 za účelom prepravy športového materiálu Diapolo na akciu VT muži seniori 18-20.12.2023 v Košiciach</t>
  </si>
  <si>
    <t>23FA41253</t>
  </si>
  <si>
    <t>2023121021</t>
  </si>
  <si>
    <t>Microsoft 365 Business Standard/icencie za 12/2023</t>
  </si>
  <si>
    <t>23FA41256</t>
  </si>
  <si>
    <t>zdravotná služba počas VT muži seniori 27-30.12.2023 Košice</t>
  </si>
  <si>
    <t>23FA41254</t>
  </si>
  <si>
    <t>1023031</t>
  </si>
  <si>
    <t>Prepreprava družstva VP 14 športovcov+2 real.tím počas HS ženy seniorky 26-31.12.2023 Bukurešť (ROM)</t>
  </si>
  <si>
    <t>23FA41255</t>
  </si>
  <si>
    <t>5020240068</t>
  </si>
  <si>
    <t>zmluva č.103/TOP TÍM/Diky/2023 náklady súvisiace s účelom rozvoja športovcov zaradených do zoznamu športovcov Top tímu a podpory národného športového projektu: prenájom bazéna počas športovej prípravy 10., 11.,13.,15.,20.12.2023</t>
  </si>
  <si>
    <t>23FA41260</t>
  </si>
  <si>
    <t>02012024</t>
  </si>
  <si>
    <t>činnosť športového odborníka -trénerské služby v zmysle Zmluvy č. 14/2023 za mesiac 12/2023</t>
  </si>
  <si>
    <t>24FA40002</t>
  </si>
  <si>
    <t>10240001</t>
  </si>
  <si>
    <t>Nájomné/kancelárie,sklady,garáž a parkovacie státia za 01/2024</t>
  </si>
  <si>
    <t>24FA40003</t>
  </si>
  <si>
    <t>SPF1/2024</t>
  </si>
  <si>
    <t>Činnosť športového odborníka -služby fyzioterapeuta 5.-13.1.2024 počas sústredenia PL Bella Italia Village, Lignano</t>
  </si>
  <si>
    <t>Blanár Ján Mgr.</t>
  </si>
  <si>
    <t>24FA40005</t>
  </si>
  <si>
    <t>10240026</t>
  </si>
  <si>
    <t>Letenky pre 13 osôb-9 športovcov + 4 real.tím/ na podujatie MS PL Doha/QAT- 07.-19.2.2024</t>
  </si>
  <si>
    <t>Letenky pre 2 osoby na Kongres 26.1.2023, letenky pre 2 osoby  na MS PL Doha/QAT 7.-19.2.2024</t>
  </si>
  <si>
    <t>24FA40006</t>
  </si>
  <si>
    <t>10240179</t>
  </si>
  <si>
    <t xml:space="preserve">Pracovná cesta
názov podujatia: ME ženy                                            Miesto konania: Eindhoven Holandsko                                                                                 termín podujatia: 03.01.-14.01.2024       spôsob prepravy: letecky                                             Celkový počet účastníkov:18                               z toho                                                                                    - športovcov: 14                                                       - realizačný tím: 3                                                - rozhodca: 1 </t>
  </si>
  <si>
    <t>24FA40007</t>
  </si>
  <si>
    <t>prenájom bazéna 2.1.2024 na tréning pred odchodom na podujatie ME ženy 3-14.1.2024 Eindhoven (NED)</t>
  </si>
  <si>
    <t>24FA40008</t>
  </si>
  <si>
    <t>04/2024</t>
  </si>
  <si>
    <t>činnosť športového odborníka -cestovné výdavky na základe Zmluvy 08/2023 počas ME ženy 3-14.1.2024 Eindhoven (NED)</t>
  </si>
  <si>
    <t>24FA40011</t>
  </si>
  <si>
    <t>WC00209_OC_00326-AC</t>
  </si>
  <si>
    <t>AQUA-DOHA 2024</t>
  </si>
  <si>
    <t>24FA40009</t>
  </si>
  <si>
    <t>202401</t>
  </si>
  <si>
    <t>zdravotná služba počas ME muži 3-16.1.2024 Dubrovník (CRO)</t>
  </si>
  <si>
    <t>2420š0005</t>
  </si>
  <si>
    <t>86-1-1</t>
  </si>
  <si>
    <t>strava pre 18 osôb-14 športovcov +4 real.tím počas cesty na ME muži 3-16.1.2024 Dubrovník (CRO)</t>
  </si>
  <si>
    <t>Restoran Knieginečka Hiža, Lamart plus</t>
  </si>
  <si>
    <t>2420š0006</t>
  </si>
  <si>
    <t>3120/37/4</t>
  </si>
  <si>
    <t>strava pre 7 osôb-3 športovcov +4 real.tím počas cesty na ME muži 3-16.1.2024 Dubrovník (CRO)</t>
  </si>
  <si>
    <t>Globalnaja Hrana d.o.o.</t>
  </si>
  <si>
    <t>2420š0007</t>
  </si>
  <si>
    <t>24200007</t>
  </si>
  <si>
    <t>cestovn náhrady 1 osoba-vedúci družstva VP na ME muži 3-16.1.2024 Dubrovník (CRO)</t>
  </si>
  <si>
    <t>VUB0012024</t>
  </si>
  <si>
    <t>záloha na MS Doha SP v termíne 29.1.-11.2.2024</t>
  </si>
  <si>
    <t xml:space="preserve">záloha na ME ženy Eindhoven v termíne 2-13.1.2024  </t>
  </si>
  <si>
    <t xml:space="preserve">vrátenie zostatku zálohy z ME ženy Eindhoven v termíne 2-13.1.2024  </t>
  </si>
  <si>
    <t>2320š2247</t>
  </si>
  <si>
    <t>23202247</t>
  </si>
  <si>
    <t>poštovné-zaslanie registračných preukazov a súpisiek na kluby</t>
  </si>
  <si>
    <t>2420š0001</t>
  </si>
  <si>
    <t>460</t>
  </si>
  <si>
    <t>registratúrny denník 1 ks</t>
  </si>
  <si>
    <t>2420š0002</t>
  </si>
  <si>
    <t>24200002</t>
  </si>
  <si>
    <t>Tišťan Tibor</t>
  </si>
  <si>
    <t>2320š2289</t>
  </si>
  <si>
    <t>002</t>
  </si>
  <si>
    <t>John Abbatoy</t>
  </si>
  <si>
    <t>2320š2248</t>
  </si>
  <si>
    <t>23202248</t>
  </si>
  <si>
    <t>2320š2249</t>
  </si>
  <si>
    <t>23202249</t>
  </si>
  <si>
    <t>2320š2250</t>
  </si>
  <si>
    <t>23202250</t>
  </si>
  <si>
    <t>2320š2251</t>
  </si>
  <si>
    <t>23202251</t>
  </si>
  <si>
    <t>parkovné na letisku v Budapšti-prepara 1 športovkyne na podujatie MT Danube Cup 16-19.12.2023 Szentes/HU</t>
  </si>
  <si>
    <t>Airport terminal parking</t>
  </si>
  <si>
    <t>2320š2252</t>
  </si>
  <si>
    <t>0065/00125</t>
  </si>
  <si>
    <t>dialničná známka k prenajatému vozidlu -preprava družstva VP na podujatie MT Danube Cup 16-19.12.2023 Szentes/HU</t>
  </si>
  <si>
    <t>OMV Hungaria Kft.</t>
  </si>
  <si>
    <t>2320š2253</t>
  </si>
  <si>
    <t>8501</t>
  </si>
  <si>
    <t>PHM k prenajatému vozidlu-dotankovanie pred odovzdaním vozidla -preprava družstva VP na podujatie MT Danube Cup 16-19.12.2023 Szentes/HU</t>
  </si>
  <si>
    <t>35268450</t>
  </si>
  <si>
    <t>SHELL 8297-ČS Bratislava 9</t>
  </si>
  <si>
    <t>2320š2254</t>
  </si>
  <si>
    <t>23202254</t>
  </si>
  <si>
    <t>Činnosť člena rozhodcovského zboru počas podujatia LM ml. žiaci 16-17.12.2023 Košice</t>
  </si>
  <si>
    <t>2320š2255</t>
  </si>
  <si>
    <t>23202255</t>
  </si>
  <si>
    <t>2320š2256</t>
  </si>
  <si>
    <t>23202256</t>
  </si>
  <si>
    <t>Činnosť člena rozhodcovského zboru počas podujatia LM ml. žiaci 16.12.2023 Šamorín</t>
  </si>
  <si>
    <t>2320š2257</t>
  </si>
  <si>
    <t>23202257</t>
  </si>
  <si>
    <t>2320š2260</t>
  </si>
  <si>
    <t>23202260</t>
  </si>
  <si>
    <t>cestovné náhrady na VT ženy seniorky 2-3.12.2023 Topoľčany</t>
  </si>
  <si>
    <t>2320š2258</t>
  </si>
  <si>
    <t>96822207</t>
  </si>
  <si>
    <t>2320š2259</t>
  </si>
  <si>
    <t>6297</t>
  </si>
  <si>
    <t>materiálne zabezpečenie -športová obuv 2 ks pre realizačný tím VP</t>
  </si>
  <si>
    <t>materiálne zabezpečenie -dlhé nohavice 2 ks pre realizačný tím VP</t>
  </si>
  <si>
    <t>2320š2261</t>
  </si>
  <si>
    <t>202312/2350</t>
  </si>
  <si>
    <t>2320š2262</t>
  </si>
  <si>
    <t>23122002402</t>
  </si>
  <si>
    <t>nákup vitamínov a iontových nápojov pre športovcov VP</t>
  </si>
  <si>
    <t>materiálne zabezpečenie -nákup plastových fliaš pre 14 športovcov VP (pitný režim)</t>
  </si>
  <si>
    <t>2420š0003</t>
  </si>
  <si>
    <t>400026325433</t>
  </si>
  <si>
    <t>10-dňová diaľničná známka /AT/ na služobné vozidlo BL976KD 15.1.-24.1.2024</t>
  </si>
  <si>
    <t>Autobahnen-und Schnellstrassen-Fnanzierungs-AG</t>
  </si>
  <si>
    <t>2320š2263</t>
  </si>
  <si>
    <t>23202263</t>
  </si>
  <si>
    <t>2320š2264</t>
  </si>
  <si>
    <t>23202264</t>
  </si>
  <si>
    <t>Činnosť člena rozhodcovského zboru počas podujatia Slovakia Synchro Vianočný Kaprík &amp; Memoriál Petra Pošvanca 16.-17.12.2023 Bratislava</t>
  </si>
  <si>
    <t>Švahlová Ingrid</t>
  </si>
  <si>
    <t>2320š2265</t>
  </si>
  <si>
    <t>23202265</t>
  </si>
  <si>
    <t>2320š2266</t>
  </si>
  <si>
    <t>23202266</t>
  </si>
  <si>
    <t>2320š2267</t>
  </si>
  <si>
    <t>23202267</t>
  </si>
  <si>
    <t>2320š2268</t>
  </si>
  <si>
    <t>23202268</t>
  </si>
  <si>
    <t>Sabajová Terézia</t>
  </si>
  <si>
    <t>2320š2269</t>
  </si>
  <si>
    <t>23202269</t>
  </si>
  <si>
    <t>2320š2270</t>
  </si>
  <si>
    <t>23202270</t>
  </si>
  <si>
    <t>2320š2271</t>
  </si>
  <si>
    <t>23202271</t>
  </si>
  <si>
    <t>2320š2272</t>
  </si>
  <si>
    <t>23202272</t>
  </si>
  <si>
    <t>2320š2273</t>
  </si>
  <si>
    <t>23202273</t>
  </si>
  <si>
    <t>2320š2274</t>
  </si>
  <si>
    <t>23202274</t>
  </si>
  <si>
    <t>2320š2275</t>
  </si>
  <si>
    <t>23202275</t>
  </si>
  <si>
    <t>2320š2276</t>
  </si>
  <si>
    <t>23202276</t>
  </si>
  <si>
    <t>2320š2277</t>
  </si>
  <si>
    <t>23202277</t>
  </si>
  <si>
    <t>2320š2278</t>
  </si>
  <si>
    <t>23202278</t>
  </si>
  <si>
    <t>2320š2279</t>
  </si>
  <si>
    <t>23202279</t>
  </si>
  <si>
    <t>2320š2280</t>
  </si>
  <si>
    <t>23202280</t>
  </si>
  <si>
    <t>2320š2281</t>
  </si>
  <si>
    <t>23202281</t>
  </si>
  <si>
    <t>2320š2282</t>
  </si>
  <si>
    <t>23202282</t>
  </si>
  <si>
    <t>2320š2283</t>
  </si>
  <si>
    <t>23202283</t>
  </si>
  <si>
    <t>Nagyová Zuzana</t>
  </si>
  <si>
    <t>2320š2284</t>
  </si>
  <si>
    <t>23202284</t>
  </si>
  <si>
    <t>cestovné náhrady 1 športovec  na podujatia: Svetový pohár 3.kolo Budapešť, Slovakia Swimming Cup Šamorín 19.10.2023, 21.10.2023, 23.10.2023</t>
  </si>
  <si>
    <t>2320š2285</t>
  </si>
  <si>
    <t>2202524145851</t>
  </si>
  <si>
    <t>cestovné náhrady 1 športovec -letenky na podujatie ME 25 m v Otopeni, RUM</t>
  </si>
  <si>
    <t>2320š2286</t>
  </si>
  <si>
    <t>2202525595320</t>
  </si>
  <si>
    <t>cestovné náhrady 1 športovec -prebukovanie letenky na podujatie MP Gyori a MSR</t>
  </si>
  <si>
    <t>2320š2287</t>
  </si>
  <si>
    <t>23202287</t>
  </si>
  <si>
    <t>cestovné náhrady 1 športovec -stravné počas podujatia MP Gyor-kvalifikačná OH súťaž 13-15.12.2023</t>
  </si>
  <si>
    <t>2320š2288</t>
  </si>
  <si>
    <t>23202288</t>
  </si>
  <si>
    <t>cestovné náhrady 1 športovec -cestovné počas podujatia MP Gyor-kvalifikačná OH súťaž 13-15.12.2023 a Zimné MSR v Šamoríne</t>
  </si>
  <si>
    <t>bankový poplatok</t>
  </si>
  <si>
    <t>23FA41273</t>
  </si>
  <si>
    <t>činnosť športového odborníka -trénerské služby v zmysle Zmluvy č. 06/2023 za mesiac 12/2023-VP</t>
  </si>
  <si>
    <t>zmluva č.101_1/TOP TÍM/Košťál/2023 refundácia nákladov súvisiacich s účelom rozvoja športovcov zaradených do zoznamu športovcov Top tímu a podpory národného športového projektu: náklady športovca na tréningovú prípravu čiastočný prenájom bazéna v mes. 06/2023 čiastočne - konečný dodávateľ: Gaudeamus zariadenie komunitnej rehabilitácie Bratislava;</t>
  </si>
  <si>
    <t>zmluva č.101_1/TOP TÍM/Košťál/2023 refundácia nákladov súvisiacich s účelom rozvoja športovcov zaradených do zoznamu športovcov Top tímu a podpory národného športového projektu: náklady športovca na tréningovú prípravu čiastočný prenájom bazéna v mes. 10/2023 čiastočne - konečný dodávateľ: Gaudeamus zariadenie komunitnej rehabilitácie Bratislava;</t>
  </si>
  <si>
    <t>zmluva č.101_1/TOP TÍM/Košťál/2023 refundácia nákladov súvisiacich s účelom rozvoja športovcov zaradených do zoznamu športovcov Top tímu a podpory národného športového projektu: náklady športovca na tréningovú prípravu čiastočný prenájom bazéna v mes. 09/2023 čiastočne - konečný dodávateľ: Gaudeamus zariadenie komunitnej rehabilitácie Bratislava;</t>
  </si>
  <si>
    <t>zmluva č.101_1/TOP TÍM/Košťál/2023 refundácia nákladov súvisiacich s účelom rozvoja športovcov zaradených do zoznamu športovcov Top tímu a podpory národného športového projektu: náklady športovca na tréningovú prípravu čiastočný prenájom bazéna v mes. 11/2023 čiastočne - konečný dodávateľ: Gaudeamus zariadenie komunitnej rehabilitácie Bratislava;</t>
  </si>
  <si>
    <t xml:space="preserve">Refundácia nákladov súvisiacich s účelom rozvoja talentovaných športovcov zaradených do UTM SPF a Top Talent Teamu: cestovné náklady členov klubu počas preteku Orca Cup v Bratislave v termíne 05.-07.05.2023 - konečný dodávateľ: Dopa Servis s.r.o.;
</t>
  </si>
  <si>
    <t xml:space="preserve">Refundácia nákladov súvisiacich s účelom rozvoja talentovaných športovcov zaradených do UTM SPF a Top Talent Teamu: pobytové náklady počas preteku SSC v Šamoríne v termíne 20.-22.10.2023 ( 24 športovcov + RT) - konečný dodávateľ: X-Bionic sphere a.s.;   </t>
  </si>
  <si>
    <t xml:space="preserve">Refundácia nákladov súvisiacich s účelom rozvoja talentovaných športovcov zaradených do UTM SPF a Top Talent Teamu: náklady na materiálne zabezpečenie tréningovej prípravy - plavecký odporový pás - konečný dodávateľ: Swimaholic s.r.o.;  </t>
  </si>
  <si>
    <t xml:space="preserve">Refundácia nákladov súvisiacich s účelom rozvoja talentovaných športovcov zaradených do UTM SPF a Top Talent Teamu: náklady na športové lekárske prehliadky 8 športovcov - konečný dodávateľ: MUDr. Margita Suchá;
</t>
  </si>
  <si>
    <t xml:space="preserve">Refundácia nákladov súvisiacich s účelom rozvoja talentovaných športovcov zaradených do UTM SPF a Top Talent Teamu: cestovné náklady členov klubu na preteky v mes. 11/2023 - konečný dodávateľ: S-Bus s.r.o.; 
</t>
  </si>
  <si>
    <t xml:space="preserve">Refundácia nákladov súvisiacich s účelom rozvoja talentovaných športovcov zaradených do UTM SPF a Top Talent Teamu: cestovné náklady členov klubu počas roka 2023 na preteky čiastočne -  konečný dodávateľ: AD Tornado s.r.o.;
</t>
  </si>
  <si>
    <t xml:space="preserve">Refundácia nákladov súvisiacich s účelom rozvoja talentovaných športovcov zaradených do UTM SPF a Top Talent Teamu: náklady na prenájom športoviska - bazénu, posilňovne a telocvične v mes. 11/2023 čiastočne  - konečný dodávateľ: Slovenská technická univerzita v Bratislave;  </t>
  </si>
  <si>
    <t xml:space="preserve">Refundácia nákladov súvisiacich s účelom rozvoja talentovaných športovcov zaradených do UTM SPF a Top Talent Teamu: náklady na prenájom športoviska - bazénu v mes. 06/2023 čiastočne  - konečný dodávateľ: Správa majetku mesta Trnava, p.o.;
</t>
  </si>
  <si>
    <t xml:space="preserve">Refundácia nákladov súvisiacich s účelom rozvoja talentovaných športovcov zaradených do UTM SPF a Top Talent Teamu: náklady na prenájom športoviska - bazénu v mes. 09/2023 čiastočne  - konečný dodávateľ: Správa majetku mesta Trnava, p.o.;
</t>
  </si>
  <si>
    <t xml:space="preserve">Refundácia nákladov súvisiach s účelom rozvoja talentovaných športovcov zaradených do ÚTM SPF a Top Talent Teamu: náklady športovca na materiálne zabezpečenie tréningovej prípravy - športová obuv -  konečný dodávateľ: LAUNSPORT s.r.o.
</t>
  </si>
  <si>
    <t>Refundácia nákladov súvisiacich s účelom rozvoja talentovaných športovcov zaradených do UTM SPF a Top Talent Teamu: pobytové náklady počas sústredenia v Udine (ITA) v termíne 19.-26.08.2023 ( 9 športovcov + RT) čiastočne -  konečný dodávateľ: Bella Italia Efa Village s.</t>
  </si>
  <si>
    <t>Refundácia nákladov súvisiach s účelom rozvoja talentovaných športovcov zaradených do ÚTM SPF a Top Talent Teamu: náklady športovca na tréningovú prípravu čiastočný prenájom bazéna v mes. 02/2023 čiastočne  -  konečný dodávateľ: Gaudeamus zariadenie komunitnej rehabil</t>
  </si>
  <si>
    <t>Refundácia nákladov súvisiach s účelom rozvoja talentovaných športovcov zaradených do ÚTM SPF a Top Talent Teamu: náklady športovca na tréningovú prípravu čiastočný prenájom bazéna v mes. 03/2023 čiastočne -  konečný dodávateľ: Gaudeamus zariadenie komunitnej rehabil</t>
  </si>
  <si>
    <t>Refundácia nákladov súvisiach s účelom rozvoja talentovaných športovcov zaradených do ÚTM SPF a Top Talent Teamu: náklady športovca na tréningovú prípravu čiastočný prenájom bazéna v mes. 04/2023 čiastočne  -  konečný dodávateľ: Gaudeamus zariadenie komunitnej rehabil</t>
  </si>
  <si>
    <t xml:space="preserve">Pracovná cesta
názov podujatia: MS  PL                                  Miesto konania: Doha  Katar                                    termín podujatia: 07.02.-19.02.2024                      Spôsob prepravy: letecky
Počet všetkých osôb na pracovnej ceste:                                                              z toho:
- športovci:  
- realizačný tím:                                        
</t>
  </si>
  <si>
    <t xml:space="preserve">Pracovná cesta
názov podujatia: MS  SP                                  Miesto konania: Doha  Katar                                    termín podujatia: 29.01.-18.02.2024                           Spôsob prepravy: letecky
Počet všetkých osôb na pracovnej ceste: 3                                                             z toho:
- športovci:  
- realizačný tím: 3                                       
</t>
  </si>
  <si>
    <t>pobytové náklady pre 12 osôb-MS SP Doha/QAT v termíne 01.-11.2.2024</t>
  </si>
  <si>
    <t xml:space="preserve">Refundácia nákladov súvisiach s účelom rozvoja športovcov zaradených do TOP Team SPF Senior: stravné športovca počas pretekov Speedo Atlanta Classic 2023 (USA) v termíne 16.-21.05.2023 - konečný dodávateľ: Rakkan Ramen;
</t>
  </si>
  <si>
    <t xml:space="preserve">Refundácia nákladov súvisiach s účelom rozvoja športovcov zaradených do TOP Team SPF Senior: cestovné náklady športovca počas pretekov Speedo Atlanta Classic 2023 (USA) v termíne 16.-21.05.2023 - konečný dodávateľ: Delta Air;
</t>
  </si>
  <si>
    <t xml:space="preserve">Refundácia nákladov súvisiach s účelom rozvoja športovcov zaradených do TOP Team SPF Senior: pobytové náklady športovca počas pretekov Speedo Atlanta Classic 2023 (USA) v termíne 16.-21.05.2023 - konečný dodávateľ: Staybridge suites AN IHG Hotel;
</t>
  </si>
  <si>
    <t xml:space="preserve">Refundácia nákladov súvisiach s účelom rozvoja športovcov zaradených do TOP Team SPF Senior: náklady športovca na materiálne zabezpečenie tréningovej prípravy - klubové oblečenie čiastočne - konečný dodávateľ: Michal Polák;
</t>
  </si>
  <si>
    <t xml:space="preserve">Refundácia nákladov súvisiach s účelom rozvoja športovcov zaradených do TOP Team SPF Senior: náklady športovca na materiálne zabezpečenie tréningovej prípravy - plavecké okuliare a pomôcky - konečný dodávateľ: Launsport s.r.o.;
</t>
  </si>
  <si>
    <t xml:space="preserve">Refundácia nákladov súvisiach s účelom rozvoja športovcov zaradených do TOP Team SPF Senior: náklady športovca na materiálne zabezpečenie tréningovej prípravy - športové oblečenie - konečný dodávateľ: Halara;
</t>
  </si>
  <si>
    <t xml:space="preserve">Refundácia nákladov súvisiach s účelom rozvoja športovcov zaradených do TOP Team SPF Senior: náklady športovca na materiálne zabezpečenie tréningovej prípravy - plavky - konečný dodávateľ: Jolyn Carolinas;
</t>
  </si>
  <si>
    <t xml:space="preserve">Refundácia nákladov súvisiach s účelom rozvoja športovcov zaradených do TOP Team SPF Senior: náklady športovca na vstup do posilňovne v mes. 05-06/2023 - konečný dodávateľ: Andrej Gabura - ARG COM; 
</t>
  </si>
  <si>
    <t xml:space="preserve">Refundácia nákladov súvisiach s účelom rozvoja športovcov zaradených do TOP Team SPF Senior: náklady športovca na masáže a regeneráciu - konečný dodávateľ: Ponteo s.r.o.;
</t>
  </si>
  <si>
    <t xml:space="preserve">Refundácia nákladov súvisiach s účelom rozvoja športovcov zaradených do TOP Team SPF Senior: náklady športovca na materiálne zabezpečenie tréningovej prípravy - masážna pišťoľ - konečný dodávateľ: Therabody;
</t>
  </si>
  <si>
    <t xml:space="preserve">Refundácia nákladov súvisiach s účelom rozvoja športovcov zaradených do TOP Team SPF Senior: náklady športovca na masáže a regeneráciu - konečný dodávateľ: Prolymph s.r.o.;
</t>
  </si>
  <si>
    <t xml:space="preserve">Refundácia nákladov súvisiach s účelom rozvoja talentovaných športovcov zaradených do ÚTM SPF a Top Talent Teamu: náklady športovca na masérske služby v roku 2023 čiastočne -  konečný dodávateľ: Ján Sirocký-Sirka;
</t>
  </si>
  <si>
    <t xml:space="preserve">Refundácia nákladov súvisiacich s účelom rozvoja talentovaných športovcov zaradených do UTM SPF a Top Talent Teamu: náklady na prenájom športoviska - bazénu v mes. 11/2023 čiastočne -  konečný dodávateľ: Správa športových zariadení mesta Žilina, s.r.o.;
</t>
  </si>
  <si>
    <t xml:space="preserve">Refundácia nákladov súvisiacich s účelom rozvoja talentovaných športovcov zaradených do UTM SPF a Top Talent Teamu: náklady na prenájom športoviska - bazénu v mes. 12/2023 čiastočne -  konečný dodávateľ: Správa športových zariadení mesta Žilina, s.r.o.;
</t>
  </si>
  <si>
    <t xml:space="preserve">Refundácia nákladov súvisiacich s účelom rozvoja talentovaných športovcov zaradených do UTM SPF a Top Talent Teamu: náklady na prenájom športoviska - bazénu v mes. 07/2023 - konečný dodávateľ: Univerzita Komenského v Bratislave;
</t>
  </si>
  <si>
    <t xml:space="preserve">Refundácia nákladov súvisiacich s účelom rozvoja talentovaných športovcov zaradených do UTM SPF a Top Talent Teamu: náklady na trénerske služby športového odborníka v trénersko-metodickej činnosti počas roka 2023 - konečný dodávateľ: Unisport club Slovakia; </t>
  </si>
  <si>
    <t xml:space="preserve">Refundácia nákladov súvisiacich s účelom rozvoja talentovaných športovcov zaradených do UTM SPF a Top Talent Teamu: štartovné počas preteku Orca children cup 2023 v Bratislave v termíne 11.-12.02.2023 ( 1 športovec) - konečný dodávateľ: Plavecký klub Orca sport;
</t>
  </si>
  <si>
    <t xml:space="preserve">Refundácia nákladov súvisiacich s účelom rozvoja talentovaných športovcov zaradených do UTM SPF a Top Talent Teamu: štartovné počas preteku Orca cup v Bratislave v termíne 05.-07.05.2023 ( 3 športovci) - konečný dodávateľ: Plavecký klub Orca Bratislava;   </t>
  </si>
  <si>
    <t xml:space="preserve">Refundácia nákladov súvisiacich s účelom rozvoja talentovaných športovcov zaradených do UTM SPF a Top Talent Teamu: pobytové náklady a štartovné počas preteku Jarná cena Žiliny 2023 v termíne 17.-19.03.2023 ( 3 športovci) - konečný dodávateľ: Plavecký klub Tenax, o.z.;
</t>
  </si>
  <si>
    <t xml:space="preserve">Refundácia nákladov súvisiacich s účelom rozvoja talentovaných športovcov zaradených do UTM SPF a Top Talent Teamu: náklady na prepravu na sústredenie v Lignane (ITA) v termíne 27.08.-02.09.2023 ( 5 športovcov + RT) - konečný dodávateľ: Vezie, s.r.o.;  </t>
  </si>
  <si>
    <t xml:space="preserve">Refundácia nákladov súvisiacich s účelom rozvoja talentovaných športovcov zaradených do UTM SPF a Top Talent Teamu: náklady na prenájom športoviska - bazénu v mes. 01-06/2023 - konečný dodávateľ: Správa telovýchovných a rekreačných zariadení hlavného mesta SR Bratislavy;
</t>
  </si>
  <si>
    <t xml:space="preserve">Refundácia nákladov súvisiacich s účelom rozvoja talentovaných športovcov zaradených do UTM SPF a Top Talent Teamu:náklady na športovo-pohybové aktivity v mes. 01/2023 - konečný dodávateľ: OZ Golem Royal Sport;  </t>
  </si>
  <si>
    <t xml:space="preserve">Refundácia nákladov súvisiacich s účelom rozvoja talentovaných športovcov zaradených do UTM SPF a Top Talent Teamu: štartovné počas preteku Swim4life v Bratislave v termíne 01.-02.04.2023 ( 1 športovec) - konečný dodávateľ: Plavecký klub Orca sport; 
</t>
  </si>
  <si>
    <t>Refundácia nákladov súvisiacich s účelom rozvoja talentovaných športovcov zaradených do UTM SPF a Top Talent Teamu: pobytové náklady počas preteku MSR open a juniorov v Šamoríne v termíne 14.-17.12.2023 ( 10 športovcov + RT) čiastočne -  konečný dodávateľ: X-Bionic Sphere;</t>
  </si>
  <si>
    <t xml:space="preserve">Refundácia nákladov súvisiacich s účelom rozvoja talentovaných športovcov zaradených do UTM SPF a Top Talent Teamu náklady na prenájom športoviska - bazénu, posilňovne a telocvične v mes. 11/2023 čiastočne  - konečný dodávateľ: Slovenská technická univerzita v Bratislave;: </t>
  </si>
  <si>
    <t>Refundácia nákladov súvisiacich s účelom rozvoja talentovaných športovcov zaradených do UTM SPF a Top Talent Teamu: náklady na prenájom športoviska - bazénu v mes. 01/2023 -  konečný dodávateľ: Správa telovýchovných a rekreačných zariadení hlasného mesta SR</t>
  </si>
  <si>
    <t>Refundácia nákladov súvisiacich s účelom rozvoja talentovaných športovcov zaradených do UTM SPF a Top Talent Teamu: náklady na prenájom športoviska - bazénu v mes. 02/2023 -  konečný dodávateľ: Správa telovýchovných a rekreačných zariadení hlasného mesta SR</t>
  </si>
  <si>
    <t>Refundácia nákladov súvisiacich s účelom rozvoja talentovaných športovcov zaradených do UTM SPF a Top Talent Teamu: náklady na prenájom športoviska - bazénu v mes. 03/2023 -  konečný dodávateľ: Správa telovýchovných a rekreačných zariadení hlasného mesta SR</t>
  </si>
  <si>
    <t>Refundácia nákladov súvisiacich s účelom rozvoja talentovaných športovcov zaradených do UTM SPF a Top Talent Teamu: náklady na prenájom športoviska - bazénu v mes. 04/2023 -  konečný dodávateľ: Správa telovýchovných a rekreačných zariadení hlasného mesta SR</t>
  </si>
  <si>
    <t>Refundácia nákladov súvisiacich s účelom rozvoja talentovaných športovcov zaradených do UTM SPF a Top Talent Teamu: náklady na prenájom športoviska - bazénu v mes. 05/2023 -  konečný dodávateľ: Správa telovýchovných a rekreačných zariadení hlasného mesta SR</t>
  </si>
  <si>
    <t>Refundácia nákladov súvisiacich s účelom rozvoja talentovaných športovcov zaradených do UTM SPF a Top Talent Teamu: náklady na prenájom športoviska - bazénu v mes. 06/2023 -  konečný dodávateľ: Správa telovýchovných a rekreačných zariadení hlasného mesta SR</t>
  </si>
  <si>
    <t>Refundácia nákladov súvisiacich s účelom rozvoja talentovaných športovcov zaradených do UTM SPF a Top Talent Teamu: náklady na trénersku činnosť športového odborníka v mes. 01/2023 čiastočne  - konečný dodávateľ: Ouroboros s.r.o.;</t>
  </si>
  <si>
    <t>Refundácia nákladov súvisiacich s účelom rozvoja talentovaných športovcov zaradených do UTM SPF a Top Talent Teamu: náklady na prenájom športoviska - bazénu v mes. 01/2023 čiastočne - konečný dodávateľ: Univerzita Komenského v Bratislave;</t>
  </si>
  <si>
    <t>Refundácia nákladov súvisiacich s účelom rozvoja talentovaných športovcov zaradených do UTM SPF a Top Talent Teamu: náklady na prenájom športoviska - bazénu v mes. 02/2023 čiastočne - konečný dodávateľ: Univerzita Komenského v Bratislave;</t>
  </si>
  <si>
    <t>Refundácia nákladov súvisiacich s účelom rozvoja talentovaných športovcov zaradených do UTM SPF a Top Talent Teamu: náklady na prenájom športoviska - bazénu v mes. 03/2023 čiastočne - konečný dodávateľ: Univerzita Komenského v Bratislave;</t>
  </si>
  <si>
    <t>Refundácia nákladov súvisiacich s účelom rozvoja talentovaných športovcov zaradených do UTM SPF a Top Talent Teamu: náklady na prenájom športoviska - bazénu v mes. 04/2023 čiastočne - konečný dodávateľ: Univerzita Komenského v Bratislave;</t>
  </si>
  <si>
    <t>Refundácia nákladov súvisiacich s účelom rozvoja talentovaných športovcov zaradených do UTM SPF a Top Talent Teamu: náklady na prenájom športoviska - bazénu v mes. 06/2023 - konečný dodávateľ: Univerzita Komenského v Bratislave;</t>
  </si>
  <si>
    <t>Refundácia nákladov súvisiacich s účelom rozvoja talentovaných športovcov zaradených do UTM SPF a Top Talent Teamu: náklady na prenájom športoviska - bazénu v mes. 09/2023 čiastočne  - konečný dodávateľ: Univerzita Komenského v Bratislave;</t>
  </si>
  <si>
    <t xml:space="preserve">Refundácia nákladov súvisiacich s účelom rozvoja talentovaných športovcov zaradených do UTM SPF a Top Talent Teamu: materiálne zabezpečenie tréningovej prípravy športovcov - tréningy-výkonnostná skupina -  konečný dodávateľ: Bc. Tibor Viola;
</t>
  </si>
  <si>
    <t xml:space="preserve">Refundácia nákladov súvisiacich s účelom rozvoja talentovaných športovcov zaradených do UTM SPF a Top Talent Teamu: materiálne zabezpečenie tréningovej prípravy športovcov - športové oblečenie -  konečný dodávateľ: Launsport s.r.o.;
</t>
  </si>
  <si>
    <t xml:space="preserve">Refundácia nákladov súvisiacich s účelom rozvoja talentovaných športovcov zaradených do UTM SPF a Top Talent Teamu: materiálne zabezpečenie tréningovej prípravy športovcov - prenájom bazéna v 06/2023 -  konečný dodávateľ: X-Bionic Sphere a.s.;
</t>
  </si>
  <si>
    <t xml:space="preserve">Refundácia nákladov súvisiacich s účelom rozvoja talentovaných športovcov zaradených do UTM SPF a Top Talent Teamu: pobytové náklady 18.3.2023 4 osoby čiastočne  -  konečný dodávateľ: Galileo Hotel - oViva s.r.o.;
</t>
  </si>
  <si>
    <t xml:space="preserve">Refundácia nákladov súvisiacich s účelom rozvoja talentovaných športovcov zaradených do UTM SPF a Top Talent Teamu: náklady na vstup na bazén - konenčý dodávateľ: MBB a.s.;
</t>
  </si>
  <si>
    <t xml:space="preserve">Refundácia nákladov súvisiacich s účelom rozvoja talentovaných športovcov zaradených do UTM SPF a Top Talent Teamu: náklady na športovú lekársku prehliadku športovca - konečný dodávateľ: Univerzita Mateja Bela v Banskej Bystrici;   </t>
  </si>
  <si>
    <t xml:space="preserve">Refundácia nákladov súvisiacich s účelom rozvoja talentovaných športovcov zaradených do UTM SPF a Top Talent Teamu: náklady na masaže a regeneráciu športovca - konečný dodávateľ: sportovymaser.sk s.r.o.;
</t>
  </si>
  <si>
    <t xml:space="preserve">Refundácia nákladov súvisiacich s účelom rozvoja talentovaných športovcov zaradených do UTM SPF a Top Talent Teamu: náklady na vstup do posilňovne - konečný dodávateľ: Megagym Invest s.r.o.;  </t>
  </si>
  <si>
    <t xml:space="preserve">Refundácia nákladov súvisiacich s účelom rozvoja talentovaných športovcov zaradených do UTM SPF a Top Talent Teamu: náklady na materiálne vybavenie tréningového procesu športovca - športové oblečenie, športová obuv, plavecké pomôcky - konečný dodávateľ: OTCF Slovakia s.r.o.;
</t>
  </si>
  <si>
    <t xml:space="preserve">Refundácia nákladov súvisiacich s účelom rozvoja talentovaných športovcov zaradených do UTM SPF a Top Talent Teamu: náklady na vitamíny a výživové doplnky športovca - konečný dodávateľ: Aire s.r.o.; </t>
  </si>
  <si>
    <t xml:space="preserve">Refundácia nákladov súvisiach s účelom rozvoja talentovaných športovcov zaradených do ÚTM SPF a Top Talent Teamu: náklady športovca na tréningovú prípravu čiastočný prenájom bazéna v mes. 09/2023 čiastočne -  konečný dodávateľ: Aquathermal Senec a.s.;
</t>
  </si>
  <si>
    <t xml:space="preserve">Refundácia nákladov súvisiacich s účelom rozvoja talentovaných športovcov zaradených do UTM SPF a Top Talent Teamu: náklady na analýzu plaveckej techniky a konzultácia športovca - konečný dodávateľ: umimplavat.cz s.r.o.;
</t>
  </si>
  <si>
    <t xml:space="preserve">Refundácia nákladov súvisiacich s účelom rozvoja talentovaných športovcov zaradených do UTM SPF a Top Talent Teamu: náklady na športovú lekársku prehliadku športovca - konečný dodávateľ: Med4Sport s.r.o.;
</t>
  </si>
  <si>
    <t xml:space="preserve">Refundácia nákladov súvisiacich s účelom rozvoja talentovaných športovcov zaradených do UTM SPF a Top Talent Teamu: náklady na materiálne zabezpečenie tréningovej prípravy - plavecká dráha s doplnkami -  konečný dodávateľ: TopSwim s.r.o.; </t>
  </si>
  <si>
    <t xml:space="preserve">Refundácia nákladov súvisiacich s účelom rozvoja talentovaných športovcov zaradených do UTM SPF a Top Talent Teamu: náklady na športovú lekársku prehliadku športovca - konečný dodávateľ: Univerzitná nemocnica Bratislava;
</t>
  </si>
  <si>
    <t xml:space="preserve">Refundácia nákladov súvisiacich s účelom rozvoja talentovaných športovcov zaradených do UTM SPF a Top Talent Teamu: náklady na materiálne zabezpečenie športovej tréningovej prípravy - pretekárske plavky - konečný dodávateľ: Ondřej Jech DIS;
</t>
  </si>
  <si>
    <t xml:space="preserve">Refundácia nákladov súvisiacich s účelom rozvoja talentovaných športovcov zaradených do UTM SPF a Top Talent Teamu: náklady na športovú lekársku prehliadku - diagnostika na bicykli - konečný dodávateľ: Performance-ology s.r.o.; 
</t>
  </si>
  <si>
    <t xml:space="preserve">Refundácia nákladov súvisiacich s účelom rozvoja talentovaných športovcov zaradených do UTM SPF a Top Talent Teamu: náklady na rehabilitačné cvičenie a masáže počas r.2023 - konečný dodávateľ: Marcomm spol. s.r.o.; 
</t>
  </si>
  <si>
    <t xml:space="preserve">Refundácia nákladov súvisiach s účelom rozvoja talentovaných športovcov zaradených do ÚTM SPF a Top Talent Teamu: náklady športovca na masáže a regeneráciu - Richard Šomodský - konečný dodávateľ: King Massage;
</t>
  </si>
  <si>
    <t xml:space="preserve">Refundácia nákladov súvisiach s účelom rozvoja talentovaných športovcov zaradených do ÚTM SPF a Top Talent Teamu:náklady športovca na materiálne zabezpečenie športovej tréningovej prípravy - akčná kamera s príslušenstvom - konečný dodávateľ: Nay a.s.;  
</t>
  </si>
  <si>
    <t xml:space="preserve">Refundácia nákladov súvisiach s účelom rozvoja talentovaných športovcov zaradených do ÚTM SPF a Top Talent Teamu: náklady športovca na vitamíny a výživové doplnky - konečný dodávateľ: Lekáreň kolečko s.r.o.;
</t>
  </si>
  <si>
    <t xml:space="preserve">Refundácia nákladov súvisiach s účelom rozvoja talentovaných športovcov zaradených do ÚTM SPF a Top Talent Teamu: náklady športovca na materiálne zabezpečenie tréningovej prípravy - športové oblečenie - konečný dodávateľ: X-bionic sphere a.s.;
</t>
  </si>
  <si>
    <t xml:space="preserve">Refundácia nákladov súvisiach s účelom rozvoja talentovaných športovcov zaradených do ÚTM SPF a Top Talent Teamu:pobytové náklady športovca+sparinga a trénera počas sústredenia v Šamoríne v mes. 11/2023 - konečný dodávateľ: X-bionic sphere a.s.;   
</t>
  </si>
  <si>
    <t>refundácia cestovných nákladov-letenka na tréningový pobyt v USA- 1 športovec  - konečný dodávateľ: Austrian airlines;</t>
  </si>
  <si>
    <t>refundácia nákldov na ubytovanie, štartovné, trénerské služby na MP Gyor - ubytovanie čiastočne</t>
  </si>
  <si>
    <t>refundácia nákldov na ubytovanie, štartovné, trénerské služby na MP Gyor - trénerské služby</t>
  </si>
  <si>
    <t>refundácia nákldov na ubytovanie, štartovné, trénerské služby na MP Gyor - štartovné</t>
  </si>
  <si>
    <t>refundácia cestovných nákladov na letenku na tréningový pobyt v USA 23.8.-9.12.2023 - letenka - konečný dodávateľ: Lufthansa;</t>
  </si>
  <si>
    <t>refundácia cestovných nákladov na letenku na tréningový pobyt v USA 23.8.-9.12.2023 - poplatok za zmenu termínu letu - konečný dodávateľ: Lufthansa;</t>
  </si>
  <si>
    <t>refundácia nákladov na kondičné tréningy pre 1 osobu-športovca v rámci prípravy reprezentanta PL v  mes. 09-12/2023 - konečný dodávateľ: John Abbatoy;</t>
  </si>
  <si>
    <t>refundácia cestovných nákladov na letenku na tréningový pobyt v USA 4.1.2024 čiastočne - konečný dodávateľ: Lufthansa;</t>
  </si>
  <si>
    <t>2420š0011</t>
  </si>
  <si>
    <t>232236</t>
  </si>
  <si>
    <t>53146476</t>
  </si>
  <si>
    <t>luuf s. r. o.</t>
  </si>
  <si>
    <t>2420š0012</t>
  </si>
  <si>
    <t>15</t>
  </si>
  <si>
    <t>52324273</t>
  </si>
  <si>
    <t>KALO SK s. r. o.</t>
  </si>
  <si>
    <t>2420š0023</t>
  </si>
  <si>
    <t>24200023</t>
  </si>
  <si>
    <t>cestovné náhrady 1 osoba-rozhodca pčas Memoriál M. Heršálkovej, Brno/CZE 27.01.2024</t>
  </si>
  <si>
    <t xml:space="preserve">Pracovná cesta
názov podujatia: Memoriál M.Heršálkovej                                       Miesto konania: Brno  Česko                                                                              termín podujatia: 27.01.2024                   spôsob prepravy: vlastná                                             Celkový počet účastníkov:13                               z toho                                                                                    - športovcov: 11                                                       - realizačný tím: 2                                              </t>
  </si>
  <si>
    <t>23FA41281</t>
  </si>
  <si>
    <t>01/2023</t>
  </si>
  <si>
    <t>53752651</t>
  </si>
  <si>
    <t>Plavecký klub VICTORIA Žilina</t>
  </si>
  <si>
    <t>23FA41282</t>
  </si>
  <si>
    <t>230100103</t>
  </si>
  <si>
    <t>23FA41283</t>
  </si>
  <si>
    <t>230100111</t>
  </si>
  <si>
    <t>23FA41284</t>
  </si>
  <si>
    <t>23FA41286</t>
  </si>
  <si>
    <t>230100112</t>
  </si>
  <si>
    <t>23FA41285</t>
  </si>
  <si>
    <t>FV23002</t>
  </si>
  <si>
    <t>23FA41287</t>
  </si>
  <si>
    <t>23FA41295</t>
  </si>
  <si>
    <t>23FA41296</t>
  </si>
  <si>
    <t>001/2024</t>
  </si>
  <si>
    <t>23FA41297</t>
  </si>
  <si>
    <t>202305</t>
  </si>
  <si>
    <t>42392187</t>
  </si>
  <si>
    <t>Triatlon team Dolný Kubín</t>
  </si>
  <si>
    <t>23FA41298</t>
  </si>
  <si>
    <t>2023011201</t>
  </si>
  <si>
    <t>23FA41299</t>
  </si>
  <si>
    <t>S03/2023</t>
  </si>
  <si>
    <t>23FA41300</t>
  </si>
  <si>
    <t>23FA41301</t>
  </si>
  <si>
    <t>23FA41304</t>
  </si>
  <si>
    <t>23FA41305</t>
  </si>
  <si>
    <t>23FA41306</t>
  </si>
  <si>
    <t>0012024</t>
  </si>
  <si>
    <t>23FA41307</t>
  </si>
  <si>
    <t>2302</t>
  </si>
  <si>
    <t>35561751</t>
  </si>
  <si>
    <t>Plavecký klub ORCA Michalovce,o.z.</t>
  </si>
  <si>
    <t>23FA41310</t>
  </si>
  <si>
    <t>23VF002</t>
  </si>
  <si>
    <t>30851319</t>
  </si>
  <si>
    <t>Klub športového potápania ŽRALOK,o.z.</t>
  </si>
  <si>
    <t>23FA41312</t>
  </si>
  <si>
    <t>37820401</t>
  </si>
  <si>
    <t>PLAVECKÝ KLUB BANSKÁ ŠTIAVNICA, o. z.</t>
  </si>
  <si>
    <t>23FA41316</t>
  </si>
  <si>
    <t>23FA41317</t>
  </si>
  <si>
    <t>10230003</t>
  </si>
  <si>
    <t>42222168</t>
  </si>
  <si>
    <t>Plavecký oddiel Ružomberok</t>
  </si>
  <si>
    <t>23FA41320</t>
  </si>
  <si>
    <t>23FA41321</t>
  </si>
  <si>
    <t>42358396</t>
  </si>
  <si>
    <t>Športový plavecký klub Polície Pezinok</t>
  </si>
  <si>
    <t>23FA41322</t>
  </si>
  <si>
    <t>FV2023004</t>
  </si>
  <si>
    <t xml:space="preserve">Refundácia nákladov súvisiach s účelom rozvoja športovcov z príspevku NŠP: náklady na materiálne zabezpečenie tréningovej prípravy - klubové oblečenie - konečný dodávateľ: Flagman Group s.r.o.;
</t>
  </si>
  <si>
    <t xml:space="preserve">Refundácia nákladov súvisiach s účelom rozvoja športovcov z príspevku NŠP:  materiálne zabezpečenie tréningovej prípravy športovcov - klubové tričká - konečný dodávateľ: Launsport s.r.o.;
</t>
  </si>
  <si>
    <t xml:space="preserve">Refundácia nákladov súvisiach s účelom rozvoja športovcov z príspevku NŠP: materiálne zabezpečenie tréningovej prípravy športovcov - konečný dodávateľ: Ruso Sport s.r.o.
</t>
  </si>
  <si>
    <t xml:space="preserve">Refundácia nákladov súvisiach s účelom rozvoja športovcov z príspevku NŠP: náklady na materiálne zabezpečenie tréningovej prípravy - klubové oblečenie - konečný dodávateľ: Jeka studio s.r.o.;
</t>
  </si>
  <si>
    <t xml:space="preserve">Refundácia nákladov súvisiach s účelom rozvoja športovcov z príspevku NŠP: materiálne zabezpečenie tréningovej prípravy športovcov - stopky -  konečný dodávateľ: Prestige Fashion s.r.o.;
</t>
  </si>
  <si>
    <t xml:space="preserve">Refundácia nákladov súvisiach s účelom rozvoja športovcov z príspevku NŠP: náklady na materiálne zabezpečenie tréningovej prípravy - klubové oblečenie - konečný dodávateľ: Ing. Tibor Tišťan, SKI-TI;
</t>
  </si>
  <si>
    <t xml:space="preserve">Refundácia nákladov súvisiach s účelom rozvoja športovcov z príspevku NŠP: štartovné počas preteku Banskobystrický plavecký pohár 2023, II.kolo v Banskej Štiavnici v termíne 25.03.2023 (12 športovcov) - konečný dodávateľ: Plavecký klub Banská Štiavnica;
</t>
  </si>
  <si>
    <t xml:space="preserve">Refundácia nákladov súvisiach s účelom rozvoja športovcov z príspevku NŠP: štartovné počas preteku Pohár olympijských nádejí v Poprade v termíne 07.10.2023 ( 25 športovcov) - konečný dodávateľ: Klub plávania Aquacity Poprad;
</t>
  </si>
  <si>
    <t>vyúčtovanie zálohy z 29.12.2023 (500 Ragusa)-večera pre družstvo VP -14 športovcov+2 real.tím počas cesty na ME ženy 2-10.1.2024 Eindhoven (NED) /162,-eur/</t>
  </si>
  <si>
    <t>vyúčtovanie zálohy z 29.12.2023 (500 Ragusa)-večera pre družstvo VP -6 športovcov+1 real.tím počas cesty z ME ženy 2-10.1.2024 Eindhoven (NED)   /42,60 eur/</t>
  </si>
  <si>
    <t>VUB0022024</t>
  </si>
  <si>
    <t>záloha na CECM 25.-26.11.2023 Kranj Slovinsko</t>
  </si>
  <si>
    <t>vrátená záloha z 28.7.2023 na MEJ  Madeira 31.7.-6.8.2023</t>
  </si>
  <si>
    <t>vrátená záloha z 26.1.2024 na MS Doha SP v termíne 29.1.-11.2.2024</t>
  </si>
  <si>
    <t>vrátená záloha z 30.11.2023 na Chrismas Prize Prague 1.-3.12.2023 Praha Česko</t>
  </si>
  <si>
    <t>vrátenie zostatku zálohy z 8.11.2023 na Hungarian cup 10.-12.11.2023 Budapešť /1000,- eur/</t>
  </si>
  <si>
    <t>záloha na sústredenie v Tenerife v termíne 4.-11.4.2023</t>
  </si>
  <si>
    <t>vrátenie zostatku zálohy z 29.3.2023 na akciu Multistretnutie ml. juniorov Belehrad</t>
  </si>
  <si>
    <t>vrátenie zostatku zálohy zo 4.5.2023 na VT Calella a Mare Nostrum 16.-19.5. 2023</t>
  </si>
  <si>
    <t>vrátená záloha z 2.5.2023 na  World Cup Montpellier 3.-8.5. 2023</t>
  </si>
  <si>
    <t>vrátená záloha z 18.4.2023 na akciu PL-Atus Graz</t>
  </si>
  <si>
    <t>vrátenie zostatku zálohy z 10.5.2023 na EP Piombino 11.-14.5. 2023</t>
  </si>
  <si>
    <t xml:space="preserve">vrátenie zostatku zálohy z 27.4.2023  na akciu sústredenie reprezentácie Lignano 1.-11.5.2023                 </t>
  </si>
  <si>
    <t>vyúčtovanie zálohy e.č. 23š027 na ubytovanie pre 20 osôb-18 športovcov+2 real.tím počas podujatia VT U15 a VT U17 ženy 30.4.-2.5.2023</t>
  </si>
  <si>
    <t>vrátenie zostatku zálohy z 15.5.2023 na akciu MPP Mare Nostrum Barcelona 16.-19.5. 2023</t>
  </si>
  <si>
    <t>vrátená záloha z 2.6.2023 na V4 Hopes 19.-21.5. 2023 Gliwice</t>
  </si>
  <si>
    <t xml:space="preserve">záloha e.č. 23š039 - 80% na pobytové náklady +strava+prenájom miestnosti a plaveckých dráh na sústredenie PL pred MEJ 30.6.-2.7.2023 v Šamoríne </t>
  </si>
  <si>
    <t>záloha 23š038 - 80% na pobytové náklady +strava+prenájom miestnosti a plaveckých dráh na sústredenie PL 25-30.6.2023 v Šamoríne</t>
  </si>
  <si>
    <t xml:space="preserve">záloha e.č. 23š032 - 90% na pobytové náklady +strava+prenájom miestnosti a plaveckých dráh 8-11.6.2023 MSR Open v Šamoríne </t>
  </si>
  <si>
    <t>záloha e.č. 23š034 na letenky pre 17 osôb -14 športovcov+3 real.tím na Kvalifikáciu na ME 21.a 25.6.2023 Budapešť-Istanbul-Budapešť</t>
  </si>
  <si>
    <t>záloha e.č. 23š033 na pobytové náklady pre 18 osôb-14 športovcov+4 real.tím počas kvalifikácie na ME 21-25.8.2023 v Istanbule</t>
  </si>
  <si>
    <t>vrátenie zálohy z 28.8.2023 na MS MJ Atény 28.8.-4.9.2023</t>
  </si>
  <si>
    <t>IT služby za mesiac 6/2023 v zmysle zmluvy o poskytovaní služieb z 28.02.2022 +monitorovací systém nad rámec zmluvy</t>
  </si>
  <si>
    <t>23FA41288</t>
  </si>
  <si>
    <t>AD-SV-37</t>
  </si>
  <si>
    <t>vyúčtovanie zálohy e.č. 23š073 na pobytové náklady pre 18 osôb-15 športovcov+3 real.tím počas MT Danube Cup 16-19.12.2023 v Szentes (HUM)- VP-ženy  /3111,-eur/</t>
  </si>
  <si>
    <t>23FA41278</t>
  </si>
  <si>
    <t>12/2023</t>
  </si>
  <si>
    <t xml:space="preserve">Refundácia nákladov súvisiacich s účelom rozvoja talentovaných športovcov zaradených do UTM SPF a Top Talent Teamu: pobytové náklady počas sústredenia v Poprade 28.-30.04.2023 ( 6 športovcov + RT) - konečný dodávateľ: Aqualand Tatry s.r.o.; 
</t>
  </si>
  <si>
    <t>23FA41280</t>
  </si>
  <si>
    <t>230100113</t>
  </si>
  <si>
    <t>23FA41279</t>
  </si>
  <si>
    <t>230100008</t>
  </si>
  <si>
    <t>činnosť športového odborníka -VP trénerské služby v zmysle Zmluvy č. 10/2023 za mesiac 12/2023</t>
  </si>
  <si>
    <t>23FA41289</t>
  </si>
  <si>
    <t>2320š2290</t>
  </si>
  <si>
    <t>23202290</t>
  </si>
  <si>
    <t>cestovné náhrady 1 športovec -letenka za účelom prípravy reprezentanta v Atlanta USA</t>
  </si>
  <si>
    <t>Ripková Zora</t>
  </si>
  <si>
    <t>2320š2319</t>
  </si>
  <si>
    <t>23202319</t>
  </si>
  <si>
    <t>Solymosy Jozef</t>
  </si>
  <si>
    <t xml:space="preserve">Refundácia nákladov súvisiach s účelom rozvoja talentovaných športovcov zaradených do ÚTM SPF a Top Talent Teamu: náklady športovca na materiálne zabezpečenie tréningovej prípravy - posilovacie pomôcky - konečný dodávateľ: Hegen Česko s.r.o.;
</t>
  </si>
  <si>
    <t>2320š2327</t>
  </si>
  <si>
    <t>12496833759</t>
  </si>
  <si>
    <t>refundácia letenky pre 1 osobu-športovec na sústredenie v Arizone 29.12.2023-7.1.2024</t>
  </si>
  <si>
    <t>American Airlines</t>
  </si>
  <si>
    <t>2320š2328</t>
  </si>
  <si>
    <t>107</t>
  </si>
  <si>
    <t>refundácia nákladov PL-1 športovec-na masáže, bankovanie, akupunktúra počas športovej prípravy 9-12/2023 v Durhan, NC, USA</t>
  </si>
  <si>
    <t>Jeff Kuelling ATC, MS, LAT, LMT</t>
  </si>
  <si>
    <t>23FA41290</t>
  </si>
  <si>
    <t>202304</t>
  </si>
  <si>
    <t xml:space="preserve">Refundácia nákladov súvisiacich s účelom rozvoja talentovaných športovcov zaradených do UTM SPF a Top Talent Teamu: náklady na materiálne zabezpečenie suchej tréningovej prípravy športovca - športové oblečenie a obuv - konečný dodávateľ: Topforsport s.r.o.;
</t>
  </si>
  <si>
    <t>23FA41291</t>
  </si>
  <si>
    <t>10230009</t>
  </si>
  <si>
    <t xml:space="preserve">Refundácia nákladov súvisiach s účelom rozvoja talentovaných športovcov zaradených do ÚTM SPF a Top Talent Teamu: náklady na trénersku činnosť športového odborníka v mes. 10,11/2023 - konečný dodávateľ: Pavol Sirotný;
</t>
  </si>
  <si>
    <t>23FA41292</t>
  </si>
  <si>
    <t xml:space="preserve">Refundácia nákladov súvisiach s účelom rozvoja športovcov zaradených do TOP Team SPF Senior: náklady športovca na prenájom športoviska - bazénu v mes. 04-06/2023 - konečný dodávateľ: JT Sport Team;
</t>
  </si>
  <si>
    <t>23FA41293</t>
  </si>
  <si>
    <t>20230008</t>
  </si>
  <si>
    <t>23FA41294</t>
  </si>
  <si>
    <t xml:space="preserve">Refundácia nákladov súvisiacich s účelom rozvoja talentovaných športovcov zaradených do UTM SPF a Top Talent Teamu: náklady na trénersku činnosť športového odborníka v mes. 07,08/2023 - konečný dodávateľ: Pavol Sirotný;
</t>
  </si>
  <si>
    <t>23FA41303</t>
  </si>
  <si>
    <t>činnosť športového odborníka vrátane cestovného počas VT 21-23.12.2023 Topoľčany, a VT 26-31.12.2023 Bukurešť</t>
  </si>
  <si>
    <t>55706886</t>
  </si>
  <si>
    <t>Ing. Ján Baranovič</t>
  </si>
  <si>
    <t>23FA41308</t>
  </si>
  <si>
    <t xml:space="preserve">Refundácia nákladov súvisiacich s účelom rozvoja talentovaných športovcov zaradených do UTM SPF a Top Talent Teamu: náklady na trénersku činnosť športového odborníka v mes. 12/2023 - konečný dodávateľ: Ing. Juraj Skála - Skalasoft;
</t>
  </si>
  <si>
    <t>23FA41309</t>
  </si>
  <si>
    <t>1/2024</t>
  </si>
  <si>
    <t xml:space="preserve">Refundácia nákladov súvisiach s účelom rozvoja športovcov zaradených do TOP Team SPF Senior: náklady športovca na materiálne zabezpečenie športovej prípravy - športové oblečenie - konečný dodávateľ: OTCF Slovakia s.r.o.;
</t>
  </si>
  <si>
    <t>23FA41311</t>
  </si>
  <si>
    <t>04022024</t>
  </si>
  <si>
    <t xml:space="preserve">činnosť športového odborníka -cestovné náhrady počas VT U19 muži 19-22.12.2023 Košice </t>
  </si>
  <si>
    <t>23FA41313</t>
  </si>
  <si>
    <t>23FA41314</t>
  </si>
  <si>
    <t>202330</t>
  </si>
  <si>
    <t xml:space="preserve">Refundácia nákladov súvisiacich s účelom rozvoja talentovaných športovcov zaradených do UTM SPF a Top Talent Teamu: náklady na materiálne zabezpečenie športovej tréningovej prípravy - okuliare - konečný dodávateľ: Triboo Digitale Srl;
</t>
  </si>
  <si>
    <t>23FA41315</t>
  </si>
  <si>
    <t xml:space="preserve">Refundácia nákladov súvisiacich s účelom rozvoja talentovaných športovcov zaradených do UTM SPF a Top Talent Teamu: náklady na materiálne zabezpečenie tréningovej prípravy - pretekárske plavky, plavecká čiapka, okuliare - konečný dodávateľ: Arena S.p.A.;
</t>
  </si>
  <si>
    <t>23FA41318</t>
  </si>
  <si>
    <t>20231010</t>
  </si>
  <si>
    <t xml:space="preserve">Refundácia nákladov súvisiacich s účelom rozvoja talentovaných športovcov zaradených do UTM SPF a Top Talent Teamu: náklady na materiálne zabezpečenie športovej tréningovej prípravy - plavky a plavecké pomôcky - konečný dodávateľ: Launsport s.r.o.;
</t>
  </si>
  <si>
    <t>23FA41319</t>
  </si>
  <si>
    <t>2/2024</t>
  </si>
  <si>
    <t>Refundácia nákladov súvisiacich s účelom rozvoja talentovaných športovcov zaradených do UTM SPF a Top Talent Teamu: náklady na materiálne zabezpečenie športovej tréningovej prípravy - okuliare, plavky, plavecké pomôcky - konečný dodávateľ: Sport forever s.r.o</t>
  </si>
  <si>
    <t>23FA41323</t>
  </si>
  <si>
    <t>23OF00038</t>
  </si>
  <si>
    <t>23FA41324</t>
  </si>
  <si>
    <t>01/24/01/002</t>
  </si>
  <si>
    <t>23FA41325</t>
  </si>
  <si>
    <t>23OF00034</t>
  </si>
  <si>
    <t>Refundácia nákladov súvisiach s účelom rozvoja talentovaných športovcov zaradených do ÚTM SPF a Top Talent Teamu: náklady športovca na tréningovú prípravu čiastočný prenájom bazéna v mes. 09/2023 - konečný dodávateľ: Gaudeamus zariadenie komunitnej rehabilitácie Bratislava;</t>
  </si>
  <si>
    <t>23FA41326</t>
  </si>
  <si>
    <t>230100004</t>
  </si>
  <si>
    <t>23FA41327</t>
  </si>
  <si>
    <t>2320š2292</t>
  </si>
  <si>
    <t>TBD163VA0004312</t>
  </si>
  <si>
    <t>2320š2293</t>
  </si>
  <si>
    <t>3/23/11/001</t>
  </si>
  <si>
    <t>2320š2294</t>
  </si>
  <si>
    <t>7262</t>
  </si>
  <si>
    <t>Protect</t>
  </si>
  <si>
    <t>2320š2295</t>
  </si>
  <si>
    <t>77,F4,12,69,EB,12</t>
  </si>
  <si>
    <t>40426262</t>
  </si>
  <si>
    <t>Vladimír Brija</t>
  </si>
  <si>
    <t>2320š2296</t>
  </si>
  <si>
    <t>382,202,827,881</t>
  </si>
  <si>
    <t>WOLT Česko s.r.o.</t>
  </si>
  <si>
    <t>2320š2297</t>
  </si>
  <si>
    <t>23202297</t>
  </si>
  <si>
    <t>2320š2298</t>
  </si>
  <si>
    <t>23087994</t>
  </si>
  <si>
    <t>2320š2299</t>
  </si>
  <si>
    <t>PCS2410226727</t>
  </si>
  <si>
    <t>Aeropark- Yenisehir</t>
  </si>
  <si>
    <t>2320š2300</t>
  </si>
  <si>
    <t>171675810</t>
  </si>
  <si>
    <t>Science In Sport Ltd.</t>
  </si>
  <si>
    <t>2320š2301</t>
  </si>
  <si>
    <t>aug.8.2023</t>
  </si>
  <si>
    <t>Virgin Atlantic</t>
  </si>
  <si>
    <t>2320š2302</t>
  </si>
  <si>
    <t>1977</t>
  </si>
  <si>
    <t>2320š2303</t>
  </si>
  <si>
    <t>220125780</t>
  </si>
  <si>
    <t>24295825</t>
  </si>
  <si>
    <t>ForCamping s.r.o.</t>
  </si>
  <si>
    <t>2320š2304</t>
  </si>
  <si>
    <t>076</t>
  </si>
  <si>
    <t>2320š2305</t>
  </si>
  <si>
    <t>63743</t>
  </si>
  <si>
    <t>Chia charge</t>
  </si>
  <si>
    <t>2320š2306</t>
  </si>
  <si>
    <t>47FF75A5-0001</t>
  </si>
  <si>
    <t>Phlex Sports Co</t>
  </si>
  <si>
    <t>2320š2307</t>
  </si>
  <si>
    <t>GB343KL66AEUI</t>
  </si>
  <si>
    <t>amazon.co.uk</t>
  </si>
  <si>
    <t>2320š2308</t>
  </si>
  <si>
    <t>802/3,769/7</t>
  </si>
  <si>
    <t>35723025</t>
  </si>
  <si>
    <t>Športová hala Mladosť, s.r.o.</t>
  </si>
  <si>
    <t>2320š2309</t>
  </si>
  <si>
    <t>7083</t>
  </si>
  <si>
    <t>Finess Centar bazeni Poljud</t>
  </si>
  <si>
    <t>2320š2310</t>
  </si>
  <si>
    <t>01727</t>
  </si>
  <si>
    <t>2320š2311</t>
  </si>
  <si>
    <t>1761</t>
  </si>
  <si>
    <t>2320š2312</t>
  </si>
  <si>
    <t>7-mar-2023</t>
  </si>
  <si>
    <t>Dolphinfitneess</t>
  </si>
  <si>
    <t>2320š2313</t>
  </si>
  <si>
    <t>ONUK72253707</t>
  </si>
  <si>
    <t>OPTIUM NUTRITION</t>
  </si>
  <si>
    <t>2320š2314</t>
  </si>
  <si>
    <t>10131147896</t>
  </si>
  <si>
    <t>ensana Thermal Margaret Island</t>
  </si>
  <si>
    <t>2320š2315</t>
  </si>
  <si>
    <t>564260239602</t>
  </si>
  <si>
    <t>SunExpress</t>
  </si>
  <si>
    <t>2320š2316</t>
  </si>
  <si>
    <t>231108767209</t>
  </si>
  <si>
    <t>44667345</t>
  </si>
  <si>
    <t>Slovak Lines Express, a. s.</t>
  </si>
  <si>
    <t>2320š2317</t>
  </si>
  <si>
    <t>7 jun,13 jun,8 jul,28 aug.</t>
  </si>
  <si>
    <t>104547</t>
  </si>
  <si>
    <t>Ryanair DAC</t>
  </si>
  <si>
    <t>2320š2318</t>
  </si>
  <si>
    <t>24mar,30may,7jun,22aug,28aug</t>
  </si>
  <si>
    <t>Trainline.com Limited</t>
  </si>
  <si>
    <t>2320š2320</t>
  </si>
  <si>
    <t>47685875</t>
  </si>
  <si>
    <t>Dr.Max 51 s.r.o.</t>
  </si>
  <si>
    <t>2320š2321</t>
  </si>
  <si>
    <t>01565, 00860</t>
  </si>
  <si>
    <t>2320š2322</t>
  </si>
  <si>
    <t>0007</t>
  </si>
  <si>
    <t>2320š2323</t>
  </si>
  <si>
    <t>27,202, 33,8814</t>
  </si>
  <si>
    <t>Restaurant Italiano</t>
  </si>
  <si>
    <t>2320š2324</t>
  </si>
  <si>
    <t>20895,57369,57427</t>
  </si>
  <si>
    <t>2320š2325</t>
  </si>
  <si>
    <t>53568125</t>
  </si>
  <si>
    <t>Jakub Kmeťko</t>
  </si>
  <si>
    <t>2320š2326</t>
  </si>
  <si>
    <t>NM45947</t>
  </si>
  <si>
    <t>NUOTO STORE SRL</t>
  </si>
  <si>
    <t>2320š2329</t>
  </si>
  <si>
    <t>202328</t>
  </si>
  <si>
    <t xml:space="preserve"> 00562335</t>
  </si>
  <si>
    <t xml:space="preserve">SKUP Olomouc, z.s. </t>
  </si>
  <si>
    <t>2320š2337</t>
  </si>
  <si>
    <t>23OF00046</t>
  </si>
  <si>
    <t>2320š2330</t>
  </si>
  <si>
    <t>21425068</t>
  </si>
  <si>
    <t>45899991</t>
  </si>
  <si>
    <t>IMUNOSPORT s. r. o.</t>
  </si>
  <si>
    <t>2320š2331</t>
  </si>
  <si>
    <t>1091</t>
  </si>
  <si>
    <t>50933523</t>
  </si>
  <si>
    <t>Mgr. Miroslav Čepko</t>
  </si>
  <si>
    <t>2320š2332</t>
  </si>
  <si>
    <t>1001/12, 989/14</t>
  </si>
  <si>
    <t>37289268</t>
  </si>
  <si>
    <t>Miroslav Bodocký - Forte Šport</t>
  </si>
  <si>
    <t>2320š2333</t>
  </si>
  <si>
    <t>279/73</t>
  </si>
  <si>
    <t>51937433</t>
  </si>
  <si>
    <t>LA SKALA lezecké centrum, s. r. o.</t>
  </si>
  <si>
    <t>2320š2334</t>
  </si>
  <si>
    <t>23202334</t>
  </si>
  <si>
    <t>2320š2335</t>
  </si>
  <si>
    <t>23202335</t>
  </si>
  <si>
    <t>2320š2336</t>
  </si>
  <si>
    <t>23202336</t>
  </si>
  <si>
    <t>2320š2338</t>
  </si>
  <si>
    <t>23202338</t>
  </si>
  <si>
    <t>2320š2339</t>
  </si>
  <si>
    <t>502332306</t>
  </si>
  <si>
    <t>2320š2340</t>
  </si>
  <si>
    <t>FVSK/23/11/00007264</t>
  </si>
  <si>
    <t>47652454</t>
  </si>
  <si>
    <t>MARKETING INVESTMENT GROUP SLOVAKIA s. r. o.</t>
  </si>
  <si>
    <t>2320š2341</t>
  </si>
  <si>
    <t>431</t>
  </si>
  <si>
    <t>50342363</t>
  </si>
  <si>
    <t>OTCF SLOVAKIA s.r.o.</t>
  </si>
  <si>
    <t>2320š2342</t>
  </si>
  <si>
    <t>202328286</t>
  </si>
  <si>
    <t>05645760</t>
  </si>
  <si>
    <t>2320š2343</t>
  </si>
  <si>
    <t>3/23/03/008</t>
  </si>
  <si>
    <t>2320š2344</t>
  </si>
  <si>
    <t>3088765313</t>
  </si>
  <si>
    <t>FLIXBUS</t>
  </si>
  <si>
    <t xml:space="preserve">Organizácia podujatia
názov podujatia: MSR st.žiakov                                                Miesto konania: Spišská Nová Ves Slovensko                                                                                       termín podujatia:08.12..-10.12. 2023  
počet aktívnych účastníkov: 344 športovcov a  36 členov rozhodcovského zboru
počet odpracovaných hodín spolu 711,5 </t>
  </si>
  <si>
    <t>Organizácia podujatia
názov podujatia: MSR Open a juniorov                      Miesto konania: Šamorín Slovensko                                                                                       termín podujatia:15.12.-17.12. 2023          
počet aktívnych účastníkov: 524 športovcov a  40 členov rozhodcovského zboru
počet odpracovaných hodín spolu  888</t>
  </si>
  <si>
    <t>Organizácia podujatia
názov podujatia: Slovakia synchro, Vianočný kaprík a Memoriál Petra Pošvanca 2023                                                            Miesto konania: Bratislava Slovensko                                                                                       termín podujatia:16.12.-17.12.2023    
počet aktívnych účastníkov:  športovcov a  21 členov rozhodcovského zboru
počet odpracovaných hodín spolu  281</t>
  </si>
  <si>
    <t xml:space="preserve">Refundácia nákladov súvisiach s účelom rozvoja športovcov z príspevku NŠP: náklady na prenájom športoviska - bazénu v mes.02/2023 - konečný  dodávateľ: Správa športových zariadení mesta Žilina s.r.o.;
</t>
  </si>
  <si>
    <t xml:space="preserve">Refundácia nákladov súvisiach s účelom rozvoja športovcov z príspevku NŠP: náklady na prenájom športoviska - bazénu v mes.05/2023 - konečný  dodávateľ: Správa športových zariadení mesta Žilina s.r.o.;
</t>
  </si>
  <si>
    <t xml:space="preserve">Refundácia nákladov súvisiach s účelom rozvoja športovcov z príspevku NŠP: náklady na prenájom športoviska - bazénu v mes.06/2023 - konečný  dodávateľ: Správa športových zariadení mesta Žilina s.r.o.;
</t>
  </si>
  <si>
    <t xml:space="preserve">Refundácia nákladov súvisiach s účelom rozvoja športovcov z príspevku NŠP: náklady na prenájom športoviska - bazénu v mes.09/2023 - konečný  dodávateľ: Správa športových zariadení mesta Žilina s.r.o.;
</t>
  </si>
  <si>
    <t xml:space="preserve">Refundácia nákladov súvisiach s účelom rozvoja športovcov z príspevku NŠP: náklady na prenájom športoviska - bazénu v mes.10/2023 - konečný  dodávateľ: Správa športových zariadení mesta Žilina s.r.o.;
</t>
  </si>
  <si>
    <t xml:space="preserve">Refundácia nákladov súvisiach s účelom rozvoja športovcov z príspevku NŠP: náklady na prenájom športoviska - bazénu v mes.11/2023 - konečný  dodávateľ: Správa športových zariadení mesta Žilina s.r.o.;
</t>
  </si>
  <si>
    <t>Refundácia nákladov súvisiach s účelom rozvoja športovcov z príspevku NŠP: pobytové náklady počas MSR Open a juniorov v Šamoríne v termíne 15.-17.12.2023 ( 2 športovci + RT) čiastočne - konečný dodávateľ: X-Bionic Sphere a.s.;</t>
  </si>
  <si>
    <t xml:space="preserve">Refundácia nákladov súvisiach s účelom rozvoja športovcov z príspevku NŠP: náklady na trénerske služby športového odborníka v mes. 08/2023 - konečný dodávateľ: Galima s.r.o.;
</t>
  </si>
  <si>
    <t xml:space="preserve">Refundácia nákladov súvisiach s účelom rozvoja športovcov z príspevku NŠP: náklady na trénerske služby športového odborníka v mes. 10/2023 - konečný dodávateľ: Ing. Marek Gális;
</t>
  </si>
  <si>
    <t xml:space="preserve">Refundácia nákladov súvisiach s účelom rozvoja športovcov z príspevku NŠP: náklady na trénerske služby športového odborníka v mes. 09/2023 - konečný dodávateľ: Ing. Marek Gális;
</t>
  </si>
  <si>
    <t xml:space="preserve">Refundácia nákladov súvisiach s účelom rozvoja športovcov z príspevku NŠP: náklady na trénerske služby športového odborníka v mes. 09-10/2023 - konečný dodávateľ: Ing. Zuzana Hýroššová;
</t>
  </si>
  <si>
    <t xml:space="preserve">Refundácia nákladov súvisiach s účelom rozvoja športovcov z príspevku NŠP: náklady na trénerske služby športového odborníka v mes. 09/2023 - konečný dodávateľ: Pavol Kertész;
</t>
  </si>
  <si>
    <t xml:space="preserve">Refundácia nákladov súvisiach s účelom rozvoja športovcov z príspevku NŠP: náklady na trénerske služby športového odborníka v mes. 10/2023 - konečný dodávateľ: Pavol Kertész;
</t>
  </si>
  <si>
    <t xml:space="preserve">Refundácia nákladov súvisiach s účelom rozvoja športovcov z príspevku NŠP: pobytové náklady a stravné počas turnaja U11 vo Vrútkach v termíne 23.-25.06.2023 ( 10 športovcov + RT) - konečný dodávateľ: Peter Vančo;
</t>
  </si>
  <si>
    <t xml:space="preserve">Refundácia nákladov súvisiach s účelom rozvoja športovcov z príspevku NŠP: stravné  počas sústredenia v Lovrani (CRO) v termíne 13.-16.07.2023 (12 športovcov + RT) - konečný dodávateľ: Pavol Kertesz;
</t>
  </si>
  <si>
    <t xml:space="preserve">Refundácia nákladov súvisiach s účelom rozvoja športovcov z príspevku NŠP: cestovné počas sústredenia v Lovrani (CRO) v termíne 13.-16.07.2023 (12 športovcov + RT) - konečný dodávateľ: Andrej Slašťan;
</t>
  </si>
  <si>
    <t xml:space="preserve">Refundácia nákladov súvisiach s účelom rozvoja športovcov z príspevku NŠP: pobytové náklady počas sústredenia v Lovrani (CRO) v termíne 13.-16.07.2023 (12 športovcov + RT) - konečný dodávateľ: Učenički dom Lovran;
</t>
  </si>
  <si>
    <t xml:space="preserve">Refundácia nákladov súvisiach s účelom rozvoja športovcov z príspevku NŠP: pobytové náklady a stravné počas turnaja NL kadeti v Prešove v termíne 03.-04.11.2023 ( 10 športovcov +RT) - konečný dodávateľ: Andrej Slašťan;
</t>
  </si>
  <si>
    <t xml:space="preserve">Refundácia nákladov súvisiach s účelom rozvoja športovcov z príspevku NŠP: pobytové náklady a stravné počas turnaja NL juniorky v Košiciach v termíne 20.-22.10.2023 ( 12 športovcov + RT) - konečný dodávateľ: Marek Gális;
</t>
  </si>
  <si>
    <t xml:space="preserve">Refundácia nákladov súvisiach s účelom rozvoja športovcov z príspevku NŠP: pobytové náklady a stravné počas turnaja NL kadeti v Košiciach v termíne 10.-12.11.2023 ( 12 športovcov + RT) - konečný dodávateľ: Andrej Slašťan;
</t>
  </si>
  <si>
    <t xml:space="preserve">Refundácia nákladov súvisiach s účelom rozvoja športovcov z príspevku NŠP: pobytové náklady a stravné počas turnaja NL žiačok v Košiciach v termíne 17.-19.11.2023 ( 13 športovcov + RT) - konečný dodávateľ: Marek Gális;
</t>
  </si>
  <si>
    <t xml:space="preserve">Refundácia nákladov súvisiach s účelom rozvoja športovcov z príspevku NŠP: pobytové náklady a stravné počas turnaja I.ligy žien v Košiciach v termíne 25.-26.11.2023 ( 10 športovcov + RT) - konečný dodávateľ: Marek Gális;
</t>
  </si>
  <si>
    <t xml:space="preserve">Refundácia nákladov súvisiach s účelom rozvoja športovcov z príspevku NŠP: pobytové náklady a stravné počas turnaja NL kadeti v Žiline v termíne 25.-26.11.2023 ( 12 športovcov + RT) - konečný dodávateľ: Andrej Slašťan;
</t>
  </si>
  <si>
    <t xml:space="preserve">Refundácia nákladov súvisiach s účelom rozvoja športovcov z príspevku NŠP: náklady na športové lekárske prehliadky 8 športovcov - konečný dodávateľ: MUDr. Margita Suchá;
</t>
  </si>
  <si>
    <t xml:space="preserve">Refundácia nákladov súvisiach s účelom rozvoja športovcov z príspevku NŠP: náklady na trénerske služby športového odborníka v mes. 11/2023 - konečný dodávateľ: Ing. Zuzana Hýroššová;
</t>
  </si>
  <si>
    <t xml:space="preserve">Refundácia nákladov súvisiach s účelom rozvoja športovcov z príspevku NŠP: náklady na trénerske služby športového odborníka v mes. 11/2023 - konečný dodávateľ: Pavol Kertész;
</t>
  </si>
  <si>
    <t xml:space="preserve">Refundácia nákladov súvisiach s účelom rozvoja športovcov z príspevku NŠP: náklady na materiálne zabezpečenie tréningovej prípravy - klubové oblečenie čiastočne - konečný dodávateľ: Flagman Group s.r.o.;
</t>
  </si>
  <si>
    <t xml:space="preserve">Refundácia nákladov súvisiach s účelom rozvoja športovcov z príspevku NŠP: pobytové náklady a stravné počas turnaja NL juniori vo Vrútkach v termíne 17.-18.06.2023 ( 13 športovcov + RT) - konečný dodávateľ: Andrej Slašťan;
</t>
  </si>
  <si>
    <t xml:space="preserve">Refundácia nákladov súvisiach s účelom rozvoja športovcov z príspevku NŠP: pobytové náklady počas MSR Open a juniorov v Šamoríne v termíne 15.-17.12.2023 ( 3 športovci + RT) - konečný dodávateľ: X-Bionic Sphere a.s.;   
</t>
  </si>
  <si>
    <t xml:space="preserve">Refundácia nákladov súvisiach s účelom rozvoja športovcov z príspevku NŠP: štartové počas preteku Severoslovenská liga 4.kolo v Dolnom Kubíne v termíne 18.11.2023 ( 30 športovcov) - konečný dodávateľ: Mestský plavecký klub Dolný Kubín o.z.;
</t>
  </si>
  <si>
    <t xml:space="preserve">Refundácia nákladov súvisiach s účelom rozvoja športovcov z príspevku NŠP: cestovné počas preteku Severoslovenská liga 4.kolo v Dolnom Kubíne v termíne 18.11.2023 ( 30 športovcov + RT) - konečný dodávateľ: Peter Mitrenga-Mimi;
</t>
  </si>
  <si>
    <t xml:space="preserve">Refundácia nákladov súvisiach s účelom rozvoja športovcov z príspevku NŠP: stravné náklady počas preteku Severoslovenská liga 3.kolo v Dolnom Kubíne v termíne 28.10.2023 ( 23 športovcov + RT) - konečný dodávateľ: MP Chef s.r.o.;  
</t>
  </si>
  <si>
    <t xml:space="preserve">Refundácia nákladov súvisiach s účelom rozvoja športovcov z príspevku NŠP: štartové počas preteku Severoslovenská liga 3.kolo v Dolnom Kubíne v termíne 28.10.2023 ( 23 športovcov) - konečný dodávateľ: Mestský plavecký klub Dolný Kubín o.z.;
</t>
  </si>
  <si>
    <t xml:space="preserve">Refundácia nákladov súvisiach s účelom rozvoja športovcov z príspevku NŠP: cestovné počas preteku Severoslovenská liga 3.kolo v Dolnom Kubíne v termíne 28.10.2023 ( 23 športovcov + RT) - konečný dodávateľ: Peter Mitrenga-Mimi;  
</t>
  </si>
  <si>
    <t xml:space="preserve">Refundácia nákladov súvisiach s účelom rozvoja športovcov z príspevku NŠP: stravné náklady počas preteku Pohár olympijskych nádejí v Poprade v termíne 07.10.2023 ( 22 športovcov + RT) -konečný dodávateľ: Aquapark Poprad s.r.o.;
</t>
  </si>
  <si>
    <t xml:space="preserve">Refundácia nákladov súvisiach s účelom rozvoja športovcov z príspevku NŠP: cestovné počas preteku Pohár olympijskych nádejí v Poprade v termíne 07.10.2023 ( 22 športovcov + RT) - konečný dodávateľ: Peter Mitrenga-Mimi; 
</t>
  </si>
  <si>
    <t xml:space="preserve">Refundácia nákladov súvisiach s účelom rozvoja športovcov z príspevku NŠP: štartovné počas preteku Pohár olympijskych nádejí v Poprade v termíne 07.10.2023 ( 22 športovcov ) - konečný dodávateľ: Klub plávania Aquacity Poprad;
</t>
  </si>
  <si>
    <t xml:space="preserve">Refundácia nákladov súvisiach s účelom rozvoja športovcov z príspevku NŠP: stravné počas preteku v Trenčíne v termíne 25.02.2023 (13 športovcov + RT) - konečný dodávateľ: Peter Kupec;
</t>
  </si>
  <si>
    <t xml:space="preserve">Refundácia nákladov súvisiach s účelom rozvoja športovcov z príspevku NŠP: náklady na prenájom športoviska - bazénu v mes. 02/2023 - konečný dodávateľ: Univerzita Komenského v Bratislave;
</t>
  </si>
  <si>
    <t xml:space="preserve">Refundácia nákladov súvisiach s účelom rozvoja športovcov z príspevku NŠP: štartovné a stravné počas pretekov Vianočné plavecké nádeje v Bratislave v termíne 16.12.2023 ( 24 športovcov) čiastočne - konečný dodávateľ: Plavecký klub Azeta;
</t>
  </si>
  <si>
    <t xml:space="preserve">Refundácia nákladov súvisiach s účelom rozvoja športovcov z príspevku NŠP: štartovné počas preteku Cena Popradu v Poprade 28.-30.04.2023 ( 2 športovci)  - konečný dodávateľ: Klub plávania Aquacity Poprad;
</t>
  </si>
  <si>
    <t xml:space="preserve">Refundácia nákladov súvisiach s účelom rozvoja športovcov z príspevku NŠP: štartovné počas preteku Banskobystrický plavecký pohár 2023, V.kolo v Žiari n.Hronom v termíne 04.11.2023 (7 športovcov)  - konečný dodávateľ: Mestský športový klub Žiar nad Hronom;
</t>
  </si>
  <si>
    <t xml:space="preserve">Refundácia nákladov súvisiach s účelom rozvoja športovcov z príspevku NŠP: náklady na trénersku činnosť športového odborníka v mes. 01/2023 čiastočne - konečný dodávateľ: Ouroboros s.r.o.;
</t>
  </si>
  <si>
    <t xml:space="preserve">Refundácia nákladov súvisiach s účelom rozvoja športovcov z príspevku NŠP: náklady na trénersku činnosť športového odborníka v mes. 02/2023 čiastočne - konečný dodávateľ: Ouroboros s.r.o.;
</t>
  </si>
  <si>
    <t xml:space="preserve">Refundácia nákladov súvisiach s účelom rozvoja športovcov z príspevku NŠP: náklady na trénersku činnosť športového odborníka v mes. 03/2023 čiastočne  - konečný dodávateľ: Ouroboros s.r.o.;
</t>
  </si>
  <si>
    <t xml:space="preserve">Refundácia nákladov súvisiach s účelom rozvoja športovcov z príspevku NŠP: náklady na trénersku činnosť športového odborníka v mes. 04/2023 čiastočne  - konečný dodávateľ: Ouroboros s.r.o.;
</t>
  </si>
  <si>
    <t xml:space="preserve">Refundácia nákladov súvisiach s účelom rozvoja športovcov z príspevku NŠP: náklady na trénersku činnosť športového odborníka v mes. 05/2023 čiastočne - konečný dodávateľ: Ouroboros s.r.o.;
</t>
  </si>
  <si>
    <t xml:space="preserve">Refundácia nákladov súvisiach s účelom rozvoja športovcov z príspevku NŠP: náklady na trénersku činnosť športového odborníka v mes. 06/2023 čiastočne - konečný dodávateľ: Ouroboros s.r.o.;
</t>
  </si>
  <si>
    <t xml:space="preserve">Refundácia nákladov súvisiach s účelom rozvoja športovcov z príspevku NŠP: náklady na trénersku činnosť športového odborníka v mes. 07/2023 čiastočne - konečný dodávateľ: Ouroboros s.r.o.;
</t>
  </si>
  <si>
    <t xml:space="preserve">Refundácia nákladov súvisiach s účelom rozvoja športovcov z príspevku NŠP: náklady na trénersku činnosť športového odborníka v mes. 09/2023 čiastočne - konečný dodávateľ: Ouroboros s.r.o.;
</t>
  </si>
  <si>
    <t xml:space="preserve">Refundácia nákladov súvisiach s účelom rozvoja športovcov z príspevku NŠP: náklady na prenájom športoviska - bazénu v mes. 01/2023 čiastočne  - konečný dodávateľ: Univerzita Komenského v Bratislave;
</t>
  </si>
  <si>
    <t xml:space="preserve">Refundácia nákladov súvisiach s účelom rozvoja športovcov z príspevku NŠP: náklady na prenájom športoviska - bazénu v mes. 03/2023 čiastočne - konečný dodávateľ: Univerzita Komenského v Bratislave;
</t>
  </si>
  <si>
    <t xml:space="preserve">Refundácia nákladov súvisiach s účelom rozvoja športovcov z príspevku NŠP: náklady na prenájom športoviska - bazénu v mes. 04/2023 čiastočne  - konečný dodávateľ: Univerzita Komenského v Bratislave;
</t>
  </si>
  <si>
    <t xml:space="preserve">Refundácia nákladov súvisiach s účelom rozvoja športovcov z príspevku NŠP: náklady na prenájom športoviska - bazénu v mes. 05/2023 čiastočne  - konečný dodávateľ: Univerzita Komenského v Bratislave;
</t>
  </si>
  <si>
    <t xml:space="preserve">Refundácia nákladov súvisiach s účelom rozvoja športovcov z príspevku NŠP: náklady na prenájom športoviska - bazénu v mes. 06/2023 čiastočne - konečný dodávateľ: Univerzita Komenského v Bratislave;
</t>
  </si>
  <si>
    <t xml:space="preserve">Refundácia nákladov súvisiach s účelom rozvoja športovcov z príspevku NŠP:náklady na prenájom športoviska - bazénu v mes. 09/2023 čiastočne - konečný dodávateľ: Univerzita Komenského v Bratislave; 
</t>
  </si>
  <si>
    <t xml:space="preserve">Refundácia nákladov súvisiach s účelom rozvoja športovcov z príspevku NŠP: štartovné počas preteku v Trenčíne v termíne25.02.2023 (13 športovcov) - konečný dodávateľ: Slávia Trenčín o.z.;
</t>
  </si>
  <si>
    <t>Refundácia nákladov súvisiach s účelom rozvoja športovcov z príspevku NŠP: cestovné náklady počas preteku Jarná cena ŽIliny v termíne 17.-19.03.2023 ( 7 športovcov + RT) - konečný dodávateľ: Peter Kupec;</t>
  </si>
  <si>
    <t xml:space="preserve">Refundácia nákladov súvisiach s účelom rozvoja športovcov z príspevku NŠP: pobytové náklady, stravné a štartovné počas preteku Jarná Cena Žiliny  v termíne  17.-19.03.2023 (5 športovcov + RT) - konečný dodávateľ: Plavecký klub Tenax, o.z.;
</t>
  </si>
  <si>
    <t xml:space="preserve">Refundácia nákladov súvisiach s účelom rozvoja športovcov z príspevku NŠP: stravné počas preteku Veľká cena mesta Nové Zámky v termíne 25. 03.2023 (12 športovcov + RT) - konečný dodávateľ: Zoltán Iboš;
</t>
  </si>
  <si>
    <t xml:space="preserve">Refundácia nákladov súvisiach s účelom rozvoja športovcov z príspevku NŠP: stravné počas preteku Jarné M-SSO BAJS 1.kolo v Trenčíne v termíne 15.04.2023 (28 športovcov + RT) - konečný dodávateľ: Peter Kupec;
</t>
  </si>
  <si>
    <t xml:space="preserve">Refundácia nákladov súvisiach s účelom rozvoja športovcov z príspevku NŠP: pobytové náklady, stravné a cestovné počas preteku Veľká cena Dolného Kubína v termíne 29.-30.04.2023 ( 10 športovcov + RT) - konečný dodávateľ: Mestský plavecký klub Dolný Kubín;
</t>
  </si>
  <si>
    <t>Refundácia nákladov súvisiach s účelom rozvoja športovcov z príspevku NŠP:  stravné a cestovné počas preteku Orca Cup v Bratislave v termíne 05.-07.05.2023 ( 5 športovcov + RT) - konečný dodávateľ: Peter Kupec;</t>
  </si>
  <si>
    <t xml:space="preserve">Refundácia nákladov súvisiach s účelom rozvoja športovcov z príspevku NŠP: štartovné počas preteku Orca Cup v Bratislave v termíne 05.-07.05.2023 ( 5 športovcov) - konečný dodávateľ: Plavecký klub Orca Bratislava;
</t>
  </si>
  <si>
    <t xml:space="preserve">Refundácia nákladov súvisiach s účelom rozvoja športovcov z príspevku NŠP: stravné počas preteku Jarné M-ZSO BAJS 2.kolo v Štúrove v termíne 133.05.2023 ( 6 športovcov + RT) - konečný dodávateľ: Katarína Brňová;
</t>
  </si>
  <si>
    <t xml:space="preserve">Refundácia nákladov súvisiach s účelom rozvoja športovcov z príspevku NŠP: stravné a cestovné počas preteku MSR open a juniorov v Šamoríne v temíne 09.-11.06.2023 ( 4 športovci + RT) - konečný dodávateľ: Peter Kupec; </t>
  </si>
  <si>
    <t xml:space="preserve">Refundácia nákladov súvisiach s účelom rozvoja športovcov z príspevku NŠP: pobytové náklady, stravné a cestovné počas MSR mladších žiakov v Štúrove v termíne 16.-18.06.2023 ( 6 športovcov + RT) - konečný dodávateľ: Peter Kupec;
</t>
  </si>
  <si>
    <t>Refundácia nákladov súvisiach s účelom rozvoja športovcov z príspevku NŠP: cestovné, stravné a štartovné počas preteku Štúrovské stovky v termíne 02.09.2023 ( 10 športovcov + RT) - konečný dodávateľ: Peter Kupec;</t>
  </si>
  <si>
    <t xml:space="preserve">Refundácia nákladov súvisiach s účelom rozvoja športovcov z príspevku NŠP: stravné a cestovné počas preteku VC Púchove v termíne 30.09.2023 ( 12 športovcov + RT) - konečný dodávateľ: Peter Kupec;
</t>
  </si>
  <si>
    <t xml:space="preserve">Refundácia nákladov súvisiach s účelom rozvoja športovcov z príspevku NŠP: štartovné počas preteku VC Púchove v termíne 30.09.2023 ( 12 športovcov  -   konečný dodávateľ: Plavecký klub Matador Púchov;
</t>
  </si>
  <si>
    <t>Refundácia nákladov súvisiach s účelom rozvoja športovcov z príspevku NŠP: pobytové náklady, cestovné a stravné počas preteku Pohár olympijskych nádejí v Poprade v termíne 07.10.2023 ( 5 športovcov + RT) - konečný dodávateľ: Peter Kupec;</t>
  </si>
  <si>
    <t xml:space="preserve">Refundácia nákladov súvisiach s účelom rozvoja športovcov z príspevku NŠP: štartovné počas preteku Pohár olympijskych nádejí v Poprade v termíne 07.10.2023 ( 5 športovcov ) - konečný dodávateľ: Klub plávania Aquacity Poprad;
</t>
  </si>
  <si>
    <t xml:space="preserve">Refundácia nákladov súvisiach s účelom rozvoja športovcov z príspevku NŠP: stravné počas preteku Jesenné M-SZO BAJS v Myjave v termíne 14.10.2023 ( 15 športovcov + RT) - konečný dodávateľ: Peter Kupec;
</t>
  </si>
  <si>
    <t>Refundácia nákladov súvisiach s účelom rozvoja športovcov z príspevku NŠP: stravné a cestovné počas preteku o Pohár Delfína v Nových Zámkoch v termíne 28.10.2023 ( 9 športovcov + RT) - konečný dodávateľ: Peter Kupec;</t>
  </si>
  <si>
    <t xml:space="preserve">Refundácia nákladov súvisiach s účelom rozvoja športovcov z príspevku NŠP: štartovné počas preteku o Pohár Delfína v Nových Zámkoch v termíne 28.10.2023 ( 9 športovcov) - konečný dodávateľ: Plavecký klub Nové Zámky;
</t>
  </si>
  <si>
    <t xml:space="preserve">Refundácia nákladov súvisiach s účelom rozvoja športovcov z príspevku NŠP: štartovné, cestovné a stravné náklady počas preteku Pohár mesta Trenčín v termíne 04.11.2023 ( 16 športovcov + RT) - konečný dodávateľ: Peter Kupec;
</t>
  </si>
  <si>
    <t xml:space="preserve">Refundácia nákladov súvisiach s účelom rozvoja športovcov z príspevku NŠP: pobytové naáklady, stravné a cetovné počas MSR mladších žiakov v Dolnom Kubíne v termíne 01.-03.12.2023 ( 6 športovcov + RT) - konečný dodávateľ: Peter Kupec;
</t>
  </si>
  <si>
    <t xml:space="preserve">Refundácia nákladov súvisiach s účelom rozvoja športovcov z príspevku NŠP: pobytové naáklady, stravné a cetovné počas MSR starších žiakov v Spišskej N.Vsi v termíne 08.-10.12.2023 ( 6 športovcov + RT) - konečný dodávateľ: Peter Kupec;
</t>
  </si>
  <si>
    <t xml:space="preserve">Refundácia nákladov súvisiach s účelom rozvoja športovcov z príspevku NŠP: stravné a cestovné náklady počas MSR open a juniorov v Šamoríne v termíne 15.-17.12.2023 ( 2 športovci + RT) - konečný dodávateľ: Peter Kupec; </t>
  </si>
  <si>
    <t xml:space="preserve">Refundácia nákladov súvisiach s účelom rozvoja športovcov z príspevku NŠP: pobytové náklady počas  MSR open a juniorov v Šamoríne v termíne 15.-17.12.2023 ( 2 športovci + RT) - konečný dodávateľ: X-bionic Sphere a.s.;
</t>
  </si>
  <si>
    <t>Refundácia nákladov súvisiach s účelom rozvoja športovcov z príspevku NŠP: náklady na materiálne zabezpečenie tréninigovej prípravy - plavecké čiapky - konečný dodávateľ: Ing. Jozef Valček - Linova;</t>
  </si>
  <si>
    <t>Refundácia nákladov súvisiach s účelom rozvoja športovcov z príspevku NŠP: náklady na materiálne zabezpečenie tréningovej prípravy - klubové oblečenie - konečný dodávateľ: Tristranpress spol s.r.o.;</t>
  </si>
  <si>
    <t xml:space="preserve">Refundácia nákladov súvisiach s účelom rozvoja športovcov z príspevku NŠP: štartovné počas preteku Veľká cena mesta Nové Zámky v termíne 25. 03.2023 (12 športovcov) - konečný dodávateľ: Plavecký klub Nové Zámky;                              
</t>
  </si>
  <si>
    <t xml:space="preserve">Refundácia nákladov súvisiach s účelom rozvoja športovcov z príspevku NŠP: pobytové náklady, stravné a cestovné počas MSR starších žiakov v Poprade v termíne 23.-25.06.2023 ( 6 športovcov + RT) - konečný dodávateľ: Peter Kupec;   
</t>
  </si>
  <si>
    <t xml:space="preserve">Refundácia nákladov súvisiach s účelom rozvoja športovcov z príspevku NŠP: stravné počas preteku Jesenné M-ZSO BAJS 2.kolo v Nových Zámkoch v termíne 11.11.2023 ( 13 športovcov + RT) - konečný dodávateľ: Peter Kupec;                                              
</t>
  </si>
  <si>
    <t xml:space="preserve">Refundácia nákladov súvisiach s účelom rozvoja športovcov z príspevku NŠP: náklady na činnosť športového odborníka v mes. 11/2023 - konečný dodávateľ: Mgr. Peter Kupec;
</t>
  </si>
  <si>
    <t xml:space="preserve">Refundácia nákladov súvisiach s účelom rozvoja športovcov z príspevku NŠP: náklady na činnosť športového odborníka v mes. 12/2023 čiastočne  - konečný dodávateľ: Mgr. Peter Kupec;
</t>
  </si>
  <si>
    <t xml:space="preserve">Refundácia nákladov súvisiach s účelom rozvoja športovcov z príspevku NŠP: náklady na prenájom športoviska - bazénu v mes. 11/2023 čiastočne - konečný dodávateľ: OZ Bazén Piešťany;
</t>
  </si>
  <si>
    <t xml:space="preserve">Refundácia nákladov súvisiach s účelom rozvoja športovcov z príspevku NŠP: náklady na prenájom športoviska - bazénu v mes. 09/2023  - konečný dodávateľ: OZ Bazén Piešťany;
</t>
  </si>
  <si>
    <t xml:space="preserve">Refundácia nákladov súvisiach s účelom rozvoja športovcov z príspevku NŠP: náklady na prenájom športoviska - bazénu v mes. 06/2023 - konečný dodávateľ: OZ Bazén Piešťany;
</t>
  </si>
  <si>
    <t xml:space="preserve">Refundácia nákladov súvisiach s účelom rozvoja športovcov z príspevku NŠP: náklady na prenájom športoviska - bazénu v mes. 10/2023  - konečný dodávateľ: OZ Bazén Piešťany;
</t>
  </si>
  <si>
    <t xml:space="preserve">Refundácia nákladov súvisiach s účelom rozvoja športovcov z príspevku NŠP:  náklady na prenájom športoviska - bazénu v mes. 01/2023 - konečný dodávateľ:  Slovenské liečebné Piešťany a.s.;
</t>
  </si>
  <si>
    <t xml:space="preserve">Refundácia nákladov súvisiach s účelom rozvoja športovcov z príspevku NŠP:  náklady na prenájom športoviska - bazénu v mes. 02/2023 - konečný dodávateľ:  Slovenské liečebné Piešťany a.s.;
</t>
  </si>
  <si>
    <t xml:space="preserve">Refundácia nákladov súvisiach s účelom rozvoja športovcov z príspevku NŠP:  náklady na prenájom športoviska - bazénu v mes. 03/2023 - konečný dodávateľ:  Slovenské liečebné Piešťany a.s.;
</t>
  </si>
  <si>
    <t xml:space="preserve">Refundácia nákladov súvisiach s účelom rozvoja športovcov z príspevku NŠP:  náklady na prenájom športoviska - bazénu v mes. 04/2023 - konečný dodávateľ:  Slovenské liečebné Piešťany a.s.;
</t>
  </si>
  <si>
    <t xml:space="preserve">Refundácia nákladov súvisiach s účelom rozvoja športovcov z príspevku NŠP:  náklady na prenájom športoviska - bazénu v mes. 05/2023 - konečný dodávateľ:  Slovenské liečebné Piešťany a.s.;
</t>
  </si>
  <si>
    <t xml:space="preserve">Refundácia nákladov súvisiach s účelom rozvoja športovcov z príspevku NŠP:  náklady na prenájom športoviska - bazénu v mes. 06/2023 - konečný dodávateľ:  Slovenské liečebné Piešťany a.s.;
</t>
  </si>
  <si>
    <t xml:space="preserve">Refundácia nákladov súvisiach s účelom rozvoja športovcov z príspevku NŠP:  náklady na prenájom športoviska - bazénu v mes. 07/2023 - konečný dodávateľ:  Slovenské liečebné Piešťany a.s.;
</t>
  </si>
  <si>
    <t xml:space="preserve">Refundácia nákladov súvisiach s účelom rozvoja športovcov z príspevku NŠP:  náklady na prenájom športoviska - bazénu v mes.  09/2023 - konečný dodávateľ:  Slovenské liečebné Piešťany a.s.;
</t>
  </si>
  <si>
    <t xml:space="preserve">Refundácia nákladov súvisiach s účelom rozvoja športovcov z príspevku NŠP:  náklady na prenájom športoviska - bazénu v mes. 10/2023 - konečný dodávateľ:  Slovenské liečebné Piešťany a.s.;
</t>
  </si>
  <si>
    <t xml:space="preserve">Refundácia nákladov súvisiach s účelom rozvoja športovcov z príspevku NŠP:  náklady na prenájom športoviska - bazénu v mes. 11/2023 - konečný dodávateľ:  Slovenské liečebné Piešťany a.s.;
</t>
  </si>
  <si>
    <t xml:space="preserve">Refundácia nákladov súvisiach s účelom rozvoja športovcov z príspevku NŠP: cestovné náklady počas preteku v Štúrove v termíne 13.05.2023 ( 31 športovcov + RT) - konečný dodávateľ: Ladislav Baán - Autoškola s.r.o.;
</t>
  </si>
  <si>
    <t xml:space="preserve">Refundácia nákladov súvisiach s účelom rozvoja športovcov z príspevku NŠP: cestovné náklady počas pretekov v mes. 06 / 2023 ( Poprad, D.Kubín, Spišská N.Ves) - konečný dodávateľ:  Plavecký klub STU Trnava;
</t>
  </si>
  <si>
    <t xml:space="preserve">Refundácia nákladov súvisiach s účelom rozvoja športovcov z príspevku NŠP: cestovné náklady počas pretekov v mes. 12 / 2023 ( Poprad, D.Kubín, Spišská N.Ves) - konečný dodávateľ:  Plavecký klub STU Trnava;
</t>
  </si>
  <si>
    <t xml:space="preserve">Refundácia nákladov súvisiach s účelom rozvoja športovcov z príspevku NŠP: cestovné náklady počas pretekov v mes.12 / 2023 ( Poprad, D.Kubín, Spišská N.Ves) - konečný dodávateľ:  Plavecký klub STU Trnava;
</t>
  </si>
  <si>
    <t xml:space="preserve">Refundácia nákladov súvisiach s účelom rozvoja športovcov z príspevku NŠP: náklady na trénersku činnosť športového odborníka v mes.06/2023 čiastočne - konečný dodávateľ:  Tomáš Vachan
</t>
  </si>
  <si>
    <t xml:space="preserve">Refundácia nákladov súvisiach s účelom rozvoja športovcov z príspevku NŠP: náklady na trénersku činnosť športového odborníka v mes.09/2023 čiastočne - konečný dodávateľ:  Tomáš Vachan
</t>
  </si>
  <si>
    <t xml:space="preserve">Refundácia nákladov súvisiach s účelom rozvoja športovcov z príspevku NŠP: náklady na trénersku činnosť športového odborníka v mes.10/2023 čiastočne - konečný dodávateľ:  Tomáš Vachan
</t>
  </si>
  <si>
    <t xml:space="preserve">Refundácia nákladov súvisiach s účelom rozvoja športovcov z príspevku NŠP: náklady na trénersku činnosť športového odborníka v mes.11/2023 čiastočne - konečný dodávateľ:  Tomáš Vachan
</t>
  </si>
  <si>
    <t xml:space="preserve">Refundácia nákladov súvisiach s účelom rozvoja športovcov z príspevku NŠP: náklady na materiálne zabezpečenie tréningovej prípravy - stopky - konečný dodávateľ: Iveta Vachanová - Transmodell;
</t>
  </si>
  <si>
    <t xml:space="preserve">Refundácia nákladov súvisiach s účelom rozvoja športovcov z príspevku NŠP: náklady na materiálne zabezpečenie tréningovej prípravy -  klubové tričká - konečný dodávateľ:  Rink sk s.r.o.;
</t>
  </si>
  <si>
    <t xml:space="preserve">Refundácia nákladov súvisiach s účelom rozvoja športovcov z príspevku NŠP: náklady na materiálne zabezpečenie tréningovej prípravy - plavky, čapice čiastočne  - konečný dodávateľ:  Darina Moravcová - Swimmax;
</t>
  </si>
  <si>
    <t xml:space="preserve">Refundácia nákladov súvisiach s účelom rozvoja športovcov z príspevku NŠP: náklady na materiálne zabezpečenie tréningovej prípravy - plavky, čapice - konečný dodávateľ:  Darina Moravcová - Swimmax;
</t>
  </si>
  <si>
    <t xml:space="preserve">Refundácia nákladov súvisiach s účelom rozvoja športovcov z príspevku NŠP: náklady na prenájom športoviska - bazénu v mes.09/2023 - konečný dodávateľ: Mestské športové kluby Považská Bystrica;
</t>
  </si>
  <si>
    <t xml:space="preserve">Refundácia nákladov súvisiach s účelom rozvoja športovcov z príspevku NŠP: náklady na prenájom športoviska - bazénu v mes.10/2023 - konečný dodávateľ: Mestské športové kluby Považská Bystrica;
</t>
  </si>
  <si>
    <t xml:space="preserve">Refundácia nákladov súvisiach s účelom rozvoja športovcov z príspevku NŠP: náklady na prenájom športoviska - bazénu v mes.09/2023 - konečný dodávateľ: Správa športových zariadení mesta Žilina s.r.o.; 
</t>
  </si>
  <si>
    <t xml:space="preserve">Refundácia nákladov súvisiach s účelom rozvoja športovcov z príspevku NŠP: pobytové náklady počas preteku Slovakia Swimming Cup v Šamoríne v termíne 20.-22.10.2023 ( 5 športovcov + RT) - konečný dodávateľ: X-bionic Sphere a.s.;
</t>
  </si>
  <si>
    <t xml:space="preserve">Refundácia nákladov súvisiach s účelom rozvoja športovcov z príspevku NŠP: náklady na materiálne zabezpečenie tréningovej prípravy - plavecké čapice - konwčný dodávateľ: Darina Moravcová-Swimmax;
</t>
  </si>
  <si>
    <t xml:space="preserve">Refundácia nákladov súvisiach s účelom rozvoja športovcov z príspevku NŠP: stravné náklady počas preteku Slovakia Swimming Cup v Šamoríne v termíne 20.-22.10.2023 ( 5 športovcov + RT) - konečný dodávateľ: Karel Procházka;
</t>
  </si>
  <si>
    <t xml:space="preserve">Refundácia nákladov súvisiach s účelom rozvoja športovcov z príspevku NŠP: cestovné náklady počas preteku World Aquatics World Cup v Berlíne (GER) v termíne 06.-08.10.2023 ( 2 športovci) - konečný dodávateľ: Nikoleta Trníková;
</t>
  </si>
  <si>
    <t xml:space="preserve">Refundácia nákladov súvisiach s účelom rozvoja športovcov z príspevku NŠP: cestovné náklady počas preteku World Aquatics World Cup v Aténach (GRE) v termíne 13.-15.10.2023 ( 2 športovci) - konečný dodávateľ: Nikoleta Trníková;
</t>
  </si>
  <si>
    <t xml:space="preserve">Refundácia nákladov súvisiach s účelom rozvoja športovcov z príspevku NŠP: stravné náklady počas preteku Jesenné M-ZSO BAJS 1.kolo v Myjave v termíne 14.10.2023 (13 športovcov + RT) - konečný dodávateľ: Karel Procházka;
</t>
  </si>
  <si>
    <t xml:space="preserve">Refundácia nákladov súvisiach s účelom rozvoja športovcov z príspevku NŠP: cestovné náklady počas tréningovej prípravy športovcov klubu v mes. 10/2023 - konečný dodávateľ: Karel Prochazka;
</t>
  </si>
  <si>
    <t xml:space="preserve">Refundácia nákladov súvisiach s účelom rozvoja športovcov z príspevku NŠP: cestovné náklady počas tréningovej prípravy športovcov klubu v mes. 09/2023 čiastočne - konečný dodávateľ: Karel Prochazka;
</t>
  </si>
  <si>
    <t xml:space="preserve">Refundácia nákladov súvisiach s účelom rozvoja športovcov z príspevku NŠP: stravné náklady počas preteku VC Koprivnice (CZE) v termíne 29.-30.09.2023 (1 pretekár + RT) čiastočne - konečný dodávateľ: Restaurace pod Šostýnem;
</t>
  </si>
  <si>
    <t xml:space="preserve">Refundácia nákladov súvisiach s účelom rozvoja športovcov z príspevku NŠP: štartovné a stravné počas pretekov Pohár všestrannosti 2.kolo v Bratislave v termíne 04.11.2023 ( 4 športovci) - konečný dodávateľ: Plavecký klub Azeta;
</t>
  </si>
  <si>
    <t xml:space="preserve">Refundácia nákladov súvisiach s účelom rozvoja športovcov z príspevku NŠP: startovné a stravné počas preteku 3-2-1 štart 3.kolo v Bratislave v termíne 14.-15.10.2023 ( 6 športovcov) čiastočne - konečný dodávateľ: Plavecký klub Orca Bratislava;
</t>
  </si>
  <si>
    <t xml:space="preserve">Refundácia nákladov súvisiach s účelom rozvoja športovcov z príspevku NŠP: materiálne zabezpečenie tréningovej prípravy športovcov čiastočne - konečný dodávateľ: Ruso Sport s.r.o.
</t>
  </si>
  <si>
    <t>Refundácia nákladov súvisiach s účelom rozvoja športovcov z príspevku NŠP: náklady na prenájom športoviska - bazénu v mes.11/2023 - konečný dodávateľ: Stredná odborná škola priemyselných technológií Košice;</t>
  </si>
  <si>
    <t xml:space="preserve">Refundácia nákladov súvisiach s účelom rozvoja športovcov z príspevku NŠP: náklady na prenájom športoviska - bazénu v mes. 02/2023 čiastočne - konečný dodávateľ: Tepelné hospodárstvo spoločnosť s ručením obmedzeným Košice;
</t>
  </si>
  <si>
    <t xml:space="preserve">Refundácia nákladov súvisiach s účelom rozvoja športovcov z príspevku NŠP: náklady na prenájom športoviska - bazénu v mes. 10/2023 - konečný dodávateľ: Tepelné hospodárstvo spoločnosť s ručením obmedzeným Košice;
</t>
  </si>
  <si>
    <t xml:space="preserve">Refundácia nákladov súvisiach s účelom rozvoja športovcov z príspevku NŠP: náklady na materiálne zabezpečenie tréningovej prípravy športovcov - plavecká aplikácia - konečný dodávateľ: TritonWear;
</t>
  </si>
  <si>
    <t>Refundácia nákladov súvisiach s účelom rozvoja športovcov z príspevku NŠP: náklady na materiálne zabezpečenie tréningovej prípravy športovcov čiastočne  - pomôcky - konečný dodávateľ: Decathlon SK s.r.o.;</t>
  </si>
  <si>
    <t xml:space="preserve">Refundácia nákladov súvisiach s účelom rozvoja športovcov z príspevku NŠP:  cestovné náklady počas preteku Banskobystrický plavecký pohár 2023, V.kolo v Žiari n.Hronom v termíne 04.11.2023 (7 športovcov+RT) čiastočne - konečný dodávateľ: Michal Kán;
</t>
  </si>
  <si>
    <t xml:space="preserve">Refundácia nákladov súvisiach s účelom rozvoja športovcov z príspevku NŠP:: náklady na prenájom športoviska - bazénu v mes.09,10/2023 čiastočne - konečný dodávateľ: Mestské športové kluby Považská Bystrica;
</t>
  </si>
  <si>
    <t>Refundácia nákladov súvisiach s účelom rozvoja športovcov z príspevku NŠP: pobytové náklady počas preteku Slovakia Swimming Cup v Šamoríne v termíne 20.-22.10.2023 ( 5 športovcov + RT) čiastočne - konečný dodávateľ: X-bionic Sphere a.s.;</t>
  </si>
  <si>
    <t xml:space="preserve">Refundácia nákladov súvisiach s účelom rozvoja športovcov z príspevku NŠP: pobytové náklady počas preteku Cena Popradu v Poprade 28.-30.04.2023 ( 2 športovci + RT)  - konečný dodávateľ: Aquapark Poprad s.r.o.; </t>
  </si>
  <si>
    <t>Refundácia nákladov súvisiach s účelom rozvoja športovcov z príspevku NŠP: náklady na prenájom športoviska - bazénu v mes. 04/2023 čiastočne - Prešovská univerzita v Prešove;</t>
  </si>
  <si>
    <t>Refundácia nákladov súvisiach s účelom rozvoja športovcov z príspevku NŠP: náklady na prenájom športoviska - bazénu v mes.11/2023 čiastočne - konečný dodávateľ: Prešovská univerzita v Prešove;</t>
  </si>
  <si>
    <t>Refundácia nákladov súvisiach s účelom rozvoja športovcov z príspevku NŠP: náklady na prenájom športoviska - bazénu v mes. 10/2023 čiastočne - konečný dodávateľ: Prešovská univerzita v Prešove;</t>
  </si>
  <si>
    <t>Refundácia nákladov súvisiach s účelom rozvoja športovcov z príspevku NŠP: náklady na prenájom športoviska - bazénu v mes.  062023  čiastočne - konečný dodávateľ: Prešovská univerzita v Prešove;</t>
  </si>
  <si>
    <t>Refundácia nákladov súvisiach s účelom rozvoja športovcov z príspevku NŠP: náklady na prenájom športoviska - bazénu v mes.  09/2023 čiastočne - konečný dodávateľ: Prešovská univerzita v Prešove;</t>
  </si>
  <si>
    <t xml:space="preserve">Refundácia nákladov súvisiach s účelom rozvoja športovcov z príspevku NŠP: náklady na prenájom športoviska - bazénu v mes. 12/2023 čiastočne - konečný dodávateľ: Tepelné hospodárstvo spoločnosť s ručením obmedzeným Košice;
</t>
  </si>
  <si>
    <t>Refundácia nákladov súvisiach s účelom rozvoja športovcov z príspevku NŠP:  náklady na prenájom športoviska - bazénu počas sústredenia v Liptovskej Osade v termíne 29.01.-03.02.2023 (39 športovcov)- konečný dodávateľ: YVES s.r.o.;</t>
  </si>
  <si>
    <t>Refundácia nákladov súvisiach s účelom rozvoja športovcov z príspevku NŠP:  náklady na prenájom športoviska - bazénu počas sústredenia v Štúrove v termíne 26.05.-01.06.2023 (25 športovcov) - konečný dodávateľ: VADAŠ s.r.o.;</t>
  </si>
  <si>
    <t xml:space="preserve">Refundácia nákladov súvisiach s účelom rozvoja športovcov z príspevku NŠP: náklady na prenájom športoviska - bazénu v mes. 02/2023 - konečný dodávateľ: OZ Bazén Piešťany;
</t>
  </si>
  <si>
    <t xml:space="preserve">Refundácia nákladov súvisiach s účelom rozvoja športovcov z príspevku NŠP: náklady na prenájom športoviska - bazénu v mes. 03/2023 - konečný dodávateľ: OZ Bazén Piešťany;
</t>
  </si>
  <si>
    <t xml:space="preserve">Refundácia nákladov súvisiach s účelom rozvoja športovcov z príspevku NŠP: náklady na prenájom športoviska - bazénu v mes. 04/2023 - konečný dodávateľ: OZ Bazén Piešťany;
</t>
  </si>
  <si>
    <t xml:space="preserve">Refundácia nákladov súvisiach s účelom rozvoja športovcov z príspevku NŠP: náklady na prenájom športoviska - bazénu v mes. 05/2023 - konečný dodávateľ: OZ Bazén Piešťany;
</t>
  </si>
  <si>
    <t xml:space="preserve">Refundácia nákladov súvisiach s účelom rozvoja športovcov z príspevku NŠP: náklady na prenájom športoviska - bazénu v mes. 08/2023 - konečný dodávateľ: OZ Bazén Piešťany;
</t>
  </si>
  <si>
    <t xml:space="preserve">Refundácia nákladov súvisiach s účelom rozvoja športovcov z príspevku NŠP: náklady na prenájom športoviska - bazénu v mes. 01/2023 čiastočne - konečný dodávateľ: OZ Bazén Piešťany;
</t>
  </si>
  <si>
    <t xml:space="preserve">Refundácia nákladov súvisiach s účelom rozvoja športovcov z príspevku NŠP: cestovné náklady počas sústredenia v Masse (ITA) v termíne 14.-23.07.2023( 35 športovcov + RT) čiastočne - konečný dodávateľ: Theisz Trans s.r.o.;
</t>
  </si>
  <si>
    <t xml:space="preserve">Refundácia nákladov súvisiach s účelom rozvoja športovcov z príspevku NŠP: náklady na prenájom športoviska - bazénu v mes. 10/2023 - konečný dodávateľ: Technické a zahradnícke služby mesta Michalovce;
 </t>
  </si>
  <si>
    <t xml:space="preserve">Refundácia nákladov súvisiach s účelom rozvoja športovcov z príspevku NŠP: náklady na prenájom športoviska - bazénu v mes. 11/2023 - konečný dodávateľ: Technické a zahradnícke služby mesta Michalovce;
 </t>
  </si>
  <si>
    <t xml:space="preserve">Refundácia nákladov súvisiach s účelom rozvoja športovcov z príspevku NŠP: náklady na prenájom športoviska - bazénu v mes. 12/2023 - konečný dodávateľ: Technické a zahradnícke služby mesta Michalovce;
 </t>
  </si>
  <si>
    <t xml:space="preserve">Refundácia nákladov súvisiach s účelom rozvoja športovcov z príspevku NŠP: náklady na prenájom športoviska - bazénu v mes. 09/2023 - konečný dodávateľ: Technické a zahradnícke služby mesta Michalovce;
 </t>
  </si>
  <si>
    <t xml:space="preserve">Refundácia nákladov súvisiach s účelom rozvoja športovcov z príspevku NŠP:  náklady na materiálne zabezpečenie tréningovej prípravy - plutvy - konečný dodávateľ: Iveta Vachanová - Transmodell;
 </t>
  </si>
  <si>
    <t xml:space="preserve">Refundácia nákladov súvisiach s účelom rozvoja športovcov z príspevku NŠP:  cestovné náklady počas tréningovej prípravy športovcov klubu v mes. 03/2023 - konečný dodávateľ: ŽSR a.s.;
</t>
  </si>
  <si>
    <t xml:space="preserve">Refundácia nákladov súvisiach s účelom rozvoja športovcov z príspevku NŠP:  štartovné počas preteku Severoslovenská liga I.kolo v Žiline v termíne 04.03.2023 (2 športovci) - konečný dodávateľ: Klub plaveckých športov Nereus Zilina;
 </t>
  </si>
  <si>
    <t xml:space="preserve">Refundácia nákladov súvisiach s účelom rozvoja športovcov z príspevku NŠP: štartovné počas preteku Cena PK Humenné v termíne 28.10.2023 ( 20 športovcov) - konečný dodávateľ: Plavecký klub Chemes Humenné;
</t>
  </si>
  <si>
    <t xml:space="preserve">Refundácia nákladov súvisiach s účelom rozvoja športovcov z príspevku NŠP: stravné náklady počas preteku Cena PK Humenné v termíne 28.10.2023 ( 20 športovcov + RT) - konečný dodávateľ: Gaga group s.r.o.; 
 </t>
  </si>
  <si>
    <t xml:space="preserve">Refundácia nákladov súvisiach s účelom rozvoja športovcov z príspevku NŠP:  štartovné počas preteku Cena mesta Humenné v termíne 25.03.2023 ( 21 športovcov) - konečný dodávateľ: Plavecký klub Chemes Humenné;
 </t>
  </si>
  <si>
    <t xml:space="preserve">Refundácia nákladov súvisiach s účelom rozvoja športovcov z príspevku NŠP: stravné náklady počas preteku Cena mesta Humenné v termíne 25.03.2023 ( 21 športovcov + RT) - konečný dodávateľ: Gaga group s.r.o.; 
 </t>
  </si>
  <si>
    <t xml:space="preserve">Refundácia nákladov súvisiach s účelom rozvoja športovcov z príspevku NŠP: štartovné počas preteku Pohár olympijských nádejí v Poprade v termíne 07.10.2023 ( 9 športovcov) - konečný dodávateľ: Klub plávania Aquacity Poprad;
</t>
  </si>
  <si>
    <t xml:space="preserve">Refundácia nákladov súvisiach s účelom rozvoja športovcov z príspevku NŠP: stravné náklady počas preteku Pohár olympijských nádejí v Poprade v termíne 07.10.2023 ( 9 športovcov + RT) - konečný dodávateľ: Aquapark Poprad s.r.o.;
</t>
  </si>
  <si>
    <t>Refundácia nákladov súvisiach s účelom rozvoja športovcov z príspevku NŠP: cestovné náklady počas tréningovej prípravy športovcov klubu v mes. 04/2023 - konečný dodávateľ: Martin Hamadej;</t>
  </si>
  <si>
    <t>Refundácia nákladov súvisiach s účelom rozvoja športovcov z príspevku NŠP: cestovné náklady počas tréningovej prípravy športovcov klubu v mes. 10/2023 - konečný dodávateľ: Martin Hamadej;</t>
  </si>
  <si>
    <t xml:space="preserve">Refundácia nákladov súvisiach s účelom rozvoja športovcov z príspevku NŠP:  cestovné náklady počas tréningovej prípravy športovcov klubu v mes. 03/2023 čiastočne  - konečný dodávateľ: ŽSR a.s.;
</t>
  </si>
  <si>
    <t xml:space="preserve">Refundácia nákladov súvisiach s účelom rozvoja športovcov z príspevku NŠP:  náklady na prenájom športoviska - bazénu v mes. 01/2023 čiastočne - konečný dodávateľ: Správa rekreačných a športových zariadení Humenné;
 </t>
  </si>
  <si>
    <t xml:space="preserve">Refundácia nákladov súvisiach s účelom rozvoja športovcov z príspevku NŠP:  náklady na prenájom športoviska - bazénu v mes. 02/2023 čiastočne - konečný dodávateľ: Správa rekreačných a športových zariadení Humenné;
 </t>
  </si>
  <si>
    <t xml:space="preserve">Refundácia nákladov súvisiach s účelom rozvoja športovcov z príspevku NŠP:  náklady na prenájom športoviska - bazénu v mes. 03/2023 čiastočne - konečný dodávateľ: Správa rekreačných a športových zariadení Humenné;
 </t>
  </si>
  <si>
    <t xml:space="preserve">Refundácia nákladov súvisiach s účelom rozvoja športovcov z príspevku NŠP: štartovné počas preteku Cena Popradu v termíne 28.-30.04.2023 ( 5 športovcov) čiastočne  - konečný dodávateľ:  Klub plávania Aquacity Poprad;
 </t>
  </si>
  <si>
    <t xml:space="preserve">Refundácia nákladov súvisiach s účelom rozvoja športovcov z príspevku NŠP:  náklady na prenájom športoviska - bazénu v mes. 042023 čiastočne - konečný dodávateľ: Správa rekreačných a športových zariadení Humenné;
 </t>
  </si>
  <si>
    <t xml:space="preserve">Refundácia nákladov súvisiach s účelom rozvoja športovcov z príspevku NŠP:  náklady na prenájom športoviska - bazénu v mes. 05/2023 čiastočne - konečný dodávateľ: Správa rekreačných a športových zariadení Humenné;
 </t>
  </si>
  <si>
    <t xml:space="preserve">Refundácia nákladov súvisiach s účelom rozvoja športovcov z príspevku NŠP:  náklady na prenájom športoviska - bazénu v mes. 06/2023 čiastočne - konečný dodávateľ: Správa rekreačných a športových zariadení Humenné;
 </t>
  </si>
  <si>
    <t xml:space="preserve">Refundácia nákladov súvisiach s účelom rozvoja športovcov z príspevku NŠP: náklady na materiálne zabezpečenie tréningovej prípravy - aparatúra na hudbu s prislušenstvom - konečný dodávateľ: Industrial Audio s.r.o.;
</t>
  </si>
  <si>
    <t xml:space="preserve">Refundácia nákladov súvisiach s účelom rozvoja športovcov z príspevku NŠP: štartovné počas preteku Hungarian Cup v Budapesti (HUN) v termíne 10.-12.11.2023 ( 15 športovcov) - konečný dodávateľ: Magyar Szinkronuszo Szovetseg;
</t>
  </si>
  <si>
    <t xml:space="preserve">Refundácia nákladov súvisiach s účelom rozvoja športovcov z príspevku NŠP: náklady na prenájom športoviska - bazénu v mes. 12/2023 čiastočne - konečný dodávateľ: Plavecká akadémia s.r.o.;
</t>
  </si>
  <si>
    <t xml:space="preserve">Refundácia nákladov súvisiach s účelom rozvoja športovcov z príspevku NŠP: náklady na trénersku činnosť športového odborníka v mes 01-06/2023 - konečný dodávateľ: Monika Maruniaková;
</t>
  </si>
  <si>
    <t xml:space="preserve">Refundácia nákladov súvisiach s účelom rozvoja športovcov z príspevku NŠP: náklady na trénersku činnosť športového odborníka v mes 07-12/2023 - konečný dodávateľ: Monika Maruniaková;
</t>
  </si>
  <si>
    <t xml:space="preserve">Refundácia nákladov súvisiach s účelom rozvoja športovcov z príspevku NŠP: náklady na prenájom športoviska - fitness centra v mes.01-06/2023 - konečný dodávateľ: Ing. Veronika Sásiková;
</t>
  </si>
  <si>
    <t xml:space="preserve">Refundácia nákladov súvisiach s účelom rozvoja športovcov z príspevku NŠP: náklady na prenájom športoviska - fitness centra v mes.07-12/2023 - konečný dodávateľ:  Ing. Veronika Sásiková;
</t>
  </si>
  <si>
    <t>Refundácia nákladov súvisiach s účelom rozvoja športovcov z príspevku NŠP: náklady na prenájom športoviska - bazénu v mes. 09/2023 čiastočne - konečný dodávateľ: Obec Vyhne;</t>
  </si>
  <si>
    <t xml:space="preserve">Refundácia nákladov súvisiach s účelom rozvoja športovcov z príspevku NŠP: štartovné počas preteku Severoslovenskej ligy IV:kolo v D.Kubíne v termíne 18.11.2023 (24 športovcov) - konečný dodávateľ: Mestský plavecký klub Dolný Kubín o.z.;
</t>
  </si>
  <si>
    <t>Refundácia nákladov súvisiach s účelom rozvoja športovcov z príspevku NŠP: pobytové náklady a štartovné počas preteku Memoriál Jozefa Baláža v Spišskej N.Vsi v termíne 25.-26.11.2023 ( 10 športovcov + RT) - konečný dodávateľ: Plavecký klub Prešov;</t>
  </si>
  <si>
    <t>Refundácia nákladov súvisiach s účelom rozvoja športovcov z príspevku NŠP: pobytové náklady počas preteku MSR starších žiakov v Spišskej N.Vsi v termíne 08.-10.12.2023 ( 3 športovci + RT) - konečný dodávateľ: Grillbar s.r.o.;</t>
  </si>
  <si>
    <t xml:space="preserve">Refundácia nákladov súvisiach s účelom rozvoja športovcov z príspevku NŠP: pobytové náklady počas sústredenia v Lipt.Jáne v temíne 09.-13.11.2023 ( 12 športovcov + RT) - konečný dodávateľ: Alexandra Wellness Hotel s.r.o.;
</t>
  </si>
  <si>
    <t xml:space="preserve">Refundácia nákladov súvisiach s účelom rozvoja športovcov z príspevku NŠP: pobytové náklady počas preteku Cena PK Humenné v termíne 28.10.2023 ( 5 športovcov + RT) - konečný dodávateľ: Kaisar s.r.o.;
</t>
  </si>
  <si>
    <t xml:space="preserve">Refundácia nákladov súvisiach s účelom rozvoja športovcov z príspevku NŠP: štartovné preteku Severoslovenskej ligy III:kolo v D.Kubíne v termíne 28.10.2023 (24 športovcov) - konečný dodávateľ: Mestský plavecký klub Dolný Kubín o.z.;
</t>
  </si>
  <si>
    <t>Refundácia nákladov súvisiach s účelom rozvoja športovcov z príspevku NŠP: štartovné počas preteku Cena PK Humenné v termíne 28.10.2023 ( 5športovcov + RT) - konečný dodávateľ: Plavecký klub Chemes Humenné;</t>
  </si>
  <si>
    <t xml:space="preserve">Refundácia nákladov súvisiach s účelom rozvoja športovcov z príspevku NŠP: pobytové náklady počas preteku MSR open a juniorov v Šamoríne v termíne 15.-17.2023 ( 2 športovcov + RT) - konečný dodávateľ: X-bionic Sphere a.s.;                                             
</t>
  </si>
  <si>
    <t>Refundácia nákladov súvisiach s účelom rozvoja športovcov z príspevku NŠP: náklady na stravu počas preteku Cena PK Humenné v termíne 28.10.2023 ( 5 športovcov + RT) - konečný dodávateľ: MP Chef s.r.o.;</t>
  </si>
  <si>
    <t xml:space="preserve">Refundácia nákladov súvisiach s účelom rozvoja športovcov z príspevku NŠP: štartovné počas Štúrovských stoviek v termíne 02.09.2023 ( 4 športovci) - konečný dodávateľ: Telovýchovná jednota Dunaj Štúrovo;
</t>
  </si>
  <si>
    <t xml:space="preserve">Refundácia nákladov súvisiach s účelom rozvoja športovcov z príspevku NŠP: štartovné počas preteku Banskobystrický plavecký pohár 2023, V.kolo v termíne 04.11.2023 ( 12 športovcov) - konečný dodávateľ: Mestský športový klub Žiar nad Hronom s.r.o.;
</t>
  </si>
  <si>
    <t xml:space="preserve">Refundácia nákladov súvisiach s účelom rozvoja športovcov z príspevku NŠP: štartovné počas preteku Banskobystrický plavecký pohár 2023, IV.kolo v termíne 07.10..2023 ( 10 športovcov) - konečný dodávateľ: Plavecký klub Rimavská Sobota;
</t>
  </si>
  <si>
    <t xml:space="preserve">Refundácia nákladov súvisiach s účelom rozvoja športovcov z príspevku NŠP:  štartovné počas preteku Banskobystrický plavecký pohár 2023, III.kolo v termíne 22.04..2023 ( 11 športovcov) - konečný dodávateľ: Plavecký klub Rimavská Sobota;
</t>
  </si>
  <si>
    <t xml:space="preserve">Refundácia nákladov súvisiach s účelom rozvoja športovcov z príspevku NŠP: náklady na asistenčné služby zachranárov počas preteku Banskobystrický plavecký pohár 2023, I.kolo v Brezne v termíne 18.02.2023 - konečný dodávateľ: Nemocnica s poliklinikou Brezno n.o.;
</t>
  </si>
  <si>
    <t xml:space="preserve">Refundácia nákladov súvisiach s účelom rozvoja športovcov z príspevku NŠP: štartovné počas preteku Int.BAU Akademie ATUS Graz Trophy v Grazi (AUT) v termíne 20.-23.04.2023 ( 1 športovec) - konečný dodávateľ: Atus Graz;                                       
</t>
  </si>
  <si>
    <t xml:space="preserve">Refundácia nákladov súvisiach s účelom rozvoja športovcov z príspevku NŠP: náklady na činnosť športových odborníkov počas preteku Banskobystrický plavecký pohár 2023, I.kolo v Brezne v termíne 18.02.2023 čiastočne - konečný dodávateľ: ŠKP Brezno;
</t>
  </si>
  <si>
    <t xml:space="preserve">Refundácia nákladov súvisiach s účelom rozvoja športovcov z príspevku NŠP: náklady na prenájom športoviska - bazénu v mes. 06/2023 - konečný dodávateľ: Hipcentrum s.r.o.;
</t>
  </si>
  <si>
    <t xml:space="preserve">Refundácia nákladov súvisiach s účelom rozvoja športovcov z príspevku NŠP: náklady na prenájom športoviska - bazénu v mes. 09/2023 - konečný dodávateľ: Hipcentrum s.r.o.;
</t>
  </si>
  <si>
    <t xml:space="preserve">Refundácia nákladov súvisiach s účelom rozvoja športovcov z príspevku NŠP: náklady na prenájom športoviska - bazénu v mes. 11/2023 čiastočne - konečný dodávateľ: Hipcentrum s.r.o.;
</t>
  </si>
  <si>
    <t>Refundácia nákladov súvisiach s účelom rozvoja športovcov z príspevku NŠP: náklady na vstup na športovisko - bazénu v mes. 01-03/2023 - Šovar s.r.o.;</t>
  </si>
  <si>
    <t>Refundácia nákladov súvisiacich s účelom rozvoja talentovaných športovcov zaradených do UTM SPF a Top Talent Teamu: 
náklady na kondičné tréningy plavcov v mes. 11/2023 - konečný dodávateľ: Ing. Mária Šišková - Squash Club;</t>
  </si>
  <si>
    <t>Refundácia nákladov súvisiacich s účelom rozvoja talentovaných športovcov zaradených do UTM SPF a Top Talent Teamu: 
náklady na kondičné tréningy plavcov v mes. 10/2023 -konečný dodávateľ:  Ing. Mária Šišková - Squash Club;</t>
  </si>
  <si>
    <t>Refundácia nákladov súvisiacich s účelom rozvoja talentovaných športovcov zaradených do UTM SPF a Top Talent Teamu: 
náklady na kondičné tréningy plavcov v mes. 09/2023 -konečný dodávateľ:  Ing. Mária Šišková - Squash Club;</t>
  </si>
  <si>
    <t>Refundácia nákladov súvisiacich s účelom rozvoja talentovaných športovcov zaradených do UTM SPF a Top Talent Teamu: 
náklady na kondičné tréningy plavcov v mes. 04/2023 - konečný dodávateľ: Ing. Mária Šišková - Squash Club;</t>
  </si>
  <si>
    <t>Refundácia nákladov súvisiacich s účelom rozvoja talentovaných športovcov zaradených do UTM SPF a Top Talent Teamu: 
náklady na kondičné tréningy plavcov v mes. 03/2023 - konečný dodávateľ: Ing. Mária Šišková - Squash Club;</t>
  </si>
  <si>
    <t>Refundácia nákladov súvisiacich s účelom rozvoja talentovaných športovcov zaradených do UTM SPF a Top Talent Teamu: 
náklady na kondičné tréningy plavcov v mes. 02/2023 -konečný dodávateľ:  Ing. Mária Šišková - Squash Club;</t>
  </si>
  <si>
    <t>Refundácia nákladov súvisiacich s účelom rozvoja talentovaných športovcov zaradených do UTM SPF a Top Talent Teamu: 
náklady na kondičné tréningy plavcov v mes. 01/2023 - konečný dodávateľ: Ing. Mária Šišková - Squash Club;</t>
  </si>
  <si>
    <t>Refundácia nákladov súvisiacich s účelom rozvoja talentovaných športovcov zaradených do UTM SPF a Top Talent Teamu: 
náklady na prenájom športoviska - telocvične v mes. 11/2023 - konečný dodávateľ: Gymnázium Pierra de Coubertina Piešťany;</t>
  </si>
  <si>
    <t>Refundácia nákladov súvisiacich s účelom rozvoja talentovaných športovcov zaradených do UTM SPF a Top Talent Teamu: 
náklady na prenájom športoviska - telocvične v mes. 10/2023 - konečný dodávateľ: Gymnázium Pierra de Coubertina Piešťany;</t>
  </si>
  <si>
    <t>Refundácia nákladov súvisiacich s účelom rozvoja talentovaných športovcov zaradených do UTM SPF a Top Talent Teamu: 
náklady na prenájom športoviska - telocvične v mes. 09/2023 - konečný dodávateľ: Gymnázium Pierra de Coubertina Piešťany;</t>
  </si>
  <si>
    <t>Refundácia nákladov súvisiacich s účelom rozvoja talentovaných športovcov zaradených do UTM SPF a Top Talent Teamu: 
náklady na prenájom športoviska - bazénu v mes. 06/2023 čiastočne  - konečný dodávateľ: OZ Bazén Piešťany;</t>
  </si>
  <si>
    <t>Refundácia nákladov súvisiacich s účelom rozvoja talentovaných športovcov zaradených do UTM SPF a Top Talent Teamu: 
náklady na trénersku činnosť športového odborníka v mes 08/2023 čiastočne - konečný dodávateľ: Radoslav Suchánek;</t>
  </si>
  <si>
    <t>Refundácia nákladov súvisiacich s účelom rozvoja talentovaných športovcov zaradených do UTM SPF a Top Talent Teamu: 
náklady na trénersku činnosť športového odborníka v mes 09/2023 čiastočne - konečný dodávateľ: Radoslav Suchánek;</t>
  </si>
  <si>
    <t>Refundácia nákladov súvisiacich s účelom rozvoja talentovaných športovcov zaradených do UTM SPF a Top Talent Teamu: 
náklady na trénersku činnosť športového odborníka v mes 10/2023 čiastočne - konečný dodávateľ: Radoslav Suchánek;</t>
  </si>
  <si>
    <t>Refundácia nákladov súvisiacich s účelom rozvoja talentovaných športovcov zaradených do UTM SPF a Top Talent Teamu: 
náklady na trénersku činnosť športového odborníka v mes 11/2023 čiastočne- konečný dodávateľ: Radoslav Suchánek;</t>
  </si>
  <si>
    <t>Refundácia nákladov súvisiacich s účelom rozvoja talentovaných športovcov zaradených do UTM SPF a Top Talent Teamu: 
náklady na trénersku činnosť športového odborníka v mes. 02/2023 čiastočne - konečný dodávateľ: Tomáš Vachan</t>
  </si>
  <si>
    <t>Refundácia nákladov súvisiacich s účelom rozvoja talentovaných športovcov zaradených do UTM SPF a Top Talent Teamu: 
náklady na trénersku činnosť športového odborníka v mes. 01/2023 čiastočne - konečný dodávateľ: Tomáš Vachan</t>
  </si>
  <si>
    <t>Refundácia nákladov súvisiacich s účelom rozvoja talentovaných športovcov zaradených do UTM SPF a Top Talent Teamu: 
náklady na trénersku činnosť športového odborníka v mes. 03/2023 čiastočne - konečný dodávateľ: Tomáš Vachan</t>
  </si>
  <si>
    <t>Refundácia nákladov súvisiacich s účelom rozvoja talentovaných športovcov zaradených do UTM SPF a Top Talent Teamu: 
náklady na trénersku činnosť športového odborníka v mes. 04/2023 čiastočne - konečný dodávateľ: Tomáš Vachan</t>
  </si>
  <si>
    <t>Refundácia nákladov súvisiacich s účelom rozvoja talentovaných športovcov zaradených do UTM SPF a Top Talent Teamu: 
náklady na trénersku činnosť športového odborníka v mes. 05/2023 čiastočne - konečný dodávateľ: Tomáš Vachan</t>
  </si>
  <si>
    <t>Refundácia nákladov súvisiacich s účelom rozvoja talentovaných športovcov zaradených do UTM SPF a Top Talent Teamu: 
náklady na trénersku činnosť športového odborníka v mes. 06/2023 čiastočne - konečný dodávateľ: Tomáš Vachan</t>
  </si>
  <si>
    <t>Refundácia nákladov súvisiacich s účelom rozvoja talentovaných športovcov zaradených do UTM SPF a Top Talent Teamu: 
náklady na trénersku činnosť športového odborníka v mes. 09/2023 čiastočne - konečný dodávateľ: Tomáš Vachan</t>
  </si>
  <si>
    <t>Refundácia nákladov súvisiacich s účelom rozvoja talentovaných športovcov zaradených do UTM SPF a Top Talent Teamu: 
náklady na trénersku činnosť športového odborníka v mes. 10/2023 čiastočne  - konečný dodávateľ: Tomáš Vachan</t>
  </si>
  <si>
    <t>Refundácia nákladov súvisiacich s účelom rozvoja talentovaných športovcov zaradených do UTM SPF a Top Talent Teamu: 
náklady na trénersku činnosť športového odborníka v mes. 11/2023 čiastočne - konečný dodávateľ: Tomáš Vachan</t>
  </si>
  <si>
    <t>Refundácia nákladov súvisiacich s účelom rozvoja talentovaných športovcov zaradených do UTM SPF a Top Talent Teamu: pobytové náklady, stravné a štartovné počas preteku Jarná Cena Žiliny  v termíne  17.-19.03.2023 (2 športovci) - konečný dodávateľ: Plavecký klub Tenax, o.z.;</t>
  </si>
  <si>
    <t>Refundácia nákladov súvisiacich s účelom rozvoja talentovaných športovcov zaradených do UTM SPF a Top Talent Teamu: 
náklady na športovú prípravu, poradenstvo a sprostredkovanie športovej prípravy mládeže v mes. 08,12/2023 - konečný dodávateľ: PJ Invest s.r.o.;</t>
  </si>
  <si>
    <t>Refundácia nákladov súvisiacich s účelom rozvoja talentovaných športovcov zaradených do UTM SPF a Top Talent Teamu: 
náklady na činnosť športového odborníka v mes. 012023 - konečný dodávateľ: Ing. Zoltán Iboš;</t>
  </si>
  <si>
    <t>Refundácia nákladov súvisiacich s účelom rozvoja talentovaných športovcov zaradených do UTM SPF a Top Talent Teamu: 
náklady na činnosť športového odborníka v mes. 02/2023 - konečný dodávateľ: Ing. Zoltán Iboš;</t>
  </si>
  <si>
    <t>Refundácia nákladov súvisiacich s účelom rozvoja talentovaných športovcov zaradených do UTM SPF a Top Talent Teamu: 
náklady na činnosť športového odborníka v mes. 03/2023 - konečný dodávateľ: Ing. Zoltán Iboš;</t>
  </si>
  <si>
    <t>Refundácia nákladov súvisiacich s účelom rozvoja talentovaných športovcov zaradených do UTM SPF a Top Talent Teamu: 
náklady na činnosť športového odborníka v mes. 04/2023 - konečný dodávateľ: Ing. Zoltán Iboš;</t>
  </si>
  <si>
    <t>Refundácia nákladov súvisiacich s účelom rozvoja talentovaných športovcov zaradených do UTM SPF a Top Talent Teamu: 
náklady na činnosť športového odborníka v mes. 05/2023 - konečný dodávateľ: Ing. Zoltán Iboš;</t>
  </si>
  <si>
    <t>Refundácia nákladov súvisiacich s účelom rozvoja talentovaných športovcov zaradených do UTM SPF a Top Talent Teamu: 
náklady na činnosť športového odborníka v mes. 06/2023 - konečný dodávateľ: Ing. Zoltán Iboš;</t>
  </si>
  <si>
    <t>Refundácia nákladov súvisiacich s účelom rozvoja talentovaných športovcov zaradených do UTM SPF a Top Talent Teamu: 
náklady na činnosť športového odborníka v mes. 07/2023 - konečný dodávateľ: Ing. Zoltán Iboš;</t>
  </si>
  <si>
    <t>Refundácia nákladov súvisiacich s účelom rozvoja talentovaných športovcov zaradených do UTM SPF a Top Talent Teamu: 
náklady na činnosť športového odborníka v mes. 08/2023 - konečný dodávateľ: Ing. Zoltán Iboš;</t>
  </si>
  <si>
    <t>Refundácia nákladov súvisiacich s účelom rozvoja talentovaných športovcov zaradených do UTM SPF a Top Talent Teamu: 
náklady na činnosť športového odborníka v mes. 09/2023 - konečný dodávateľ: Ing. Zoltán Iboš;</t>
  </si>
  <si>
    <t>Refundácia nákladov súvisiacich s účelom rozvoja talentovaných športovcov zaradených do UTM SPF a Top Talent Teamu: 
náklady na činnosť športového odborníka v mes. 10/2023 - konečný dodávateľ: Ing. Zoltán Iboš;</t>
  </si>
  <si>
    <t>Refundácia nákladov súvisiacich s účelom rozvoja talentovaných športovcov zaradených do UTM SPF a Top Talent Teamu: 
náklady na činnosť športového odborníka v mes. 11/2023 - konečný dodávateľ: Ing. Zoltán Iboš;</t>
  </si>
  <si>
    <t xml:space="preserve">Refundácia nákladov súvisiacich s účelom rozvoja talentovaných športovcov zaradených do UTM SPF a Top Talent Teamu: náklady na materiálne zabezpečenie športovej tréningovej prípravy - okuliare, čiapky čiastočne - konečný dodávateľ: Rastislav Robota;
</t>
  </si>
  <si>
    <t>Refundácia nákladov súvisiacich s účelom rozvoja talentovaných športovcov zaradených do UTM SPF a Top Talent Teamu: náklady športového odborníka na športovú prípravu, poradenstvo a sprostredkonanie športovej prípravy mládeže v mes. 12/2023 čiastočne  - konečný dodávateľ: Pavol Kertész;</t>
  </si>
  <si>
    <t xml:space="preserve">Refundácia nákladov súvisiacich s účelom rozvoja talentovaných športovcov zaradených do UTM SPF a Top Talent Teamu: pobytové náklady počas Slovakia swimming Cup v Šamoríne v termíne 20.-22.2023 ( 1 športovec + RT) čiastočne - konečný dodávateľ: X-Bionic sphere a.s.;
</t>
  </si>
  <si>
    <t>Refundácia nákladov súvisiacich s účelom rozvoja talentovaných športovcov zaradených do UTM SPF a Top Talent Teamu: 
pobytové náklady počas MSR open a juniorov v Šamoríne v termíne 12.-17.2023 ( 2 športovci + RT) čiastočne - konečný dodávateľ: X-Bionic sphere a.s.</t>
  </si>
  <si>
    <t xml:space="preserve">Refundácia nákladov súvisiacich s účelom rozvoja talentovaných športovcov zaradených do UTM SPF a Top Talent Teamu: náklady na vitamíny a výživové doplnky športovca - konečný dodávateľ: HomeGym s.r.o.;
</t>
  </si>
  <si>
    <t xml:space="preserve">Refundácia nákladov súvisiacich s účelom rozvoja talentovaných športovcov zaradených do UTM SPF a Top Talent Teamu: náklady na materiálne zabezpečenie tréningovej prípravy športovca - hrudníkový pás s hodinkami - konečný dodávateľ: Bike24 GmbH;
</t>
  </si>
  <si>
    <t xml:space="preserve">Refundácia nákladov súvisiacich s účelom rozvoja talentovaných športovcov zaradených do UTM SPF a Top Talent Teamu: náklady na vitamíny a výživové doplnky športovca - konečný dodávateľ: Mtbiker shop s.r.o.;  </t>
  </si>
  <si>
    <t xml:space="preserve">Refundácia nákladov súvisiacich s účelom rozvoja talentovaných športovcov zaradených do UTM SPF a Top Talent Teamu: náklady na materiálne zabezpečenie tréningovej prípravy športovca - okuliare a pretekárske plavky - konečný dodávateľ: Globale UK Limited; 
</t>
  </si>
  <si>
    <t xml:space="preserve">Refundácia nákladov súvisiacich s účelom rozvoja talentovaných športovcov zaradených do UTM SPF a Top Talent Teamu: náklady na materiálne zabezpečenie tréningovej prípravy športovca - plutvy a pretekárske plavky - konečný dodávateľ: Sport forever s.r.o.;                                           </t>
  </si>
  <si>
    <t xml:space="preserve">Refundácia nákladov súvisiach s účelom rozvoja športovcov zaradených do TOP Team SPF Senior: náklady športovca na prenájom športoviska - bazénu v mes. 09/2023 - konečný dodávateľ: JT Sport Team Bratislava;
</t>
  </si>
  <si>
    <t>Refundácia nákladov súvisiach s účelom rozvoja športovcov zaradených do TOP Team SPF Senior: náklady športovca na prenájom športoviska - bazénu v mes. 10/2023 - konečný dodávateľ: JT Sport Team Bratislava;</t>
  </si>
  <si>
    <t>Refundácia nákladov súvisiach s účelom rozvoja športovcov zaradených do TOP Team SPF Senior: náklady športovca na trénerske služby počas sústredenia v Linzi (AUT) v termíne 19.-28.11.2023 - konečný dodávateľ: Zenta Swimming j.d.o.o.;</t>
  </si>
  <si>
    <t xml:space="preserve">Refundácia nákladov súvisiach s účelom rozvoja športovcov zaradených do TOP Team SPF Senior: náklady športovca na materiálne zabezpečenie suchej tréningovej prípravy - bežky - konečný dodávateľ: TZV s.r.o.;
</t>
  </si>
  <si>
    <t xml:space="preserve">Refundácia nákladov súvisiach s účelom rozvoja športovcov zaradených do TOP Team SPF Senior: náklady športovca na služby fyzio v mes. 01-11/2023 - konečný dodávateľ: Bc. Ján Blanár;
</t>
  </si>
  <si>
    <t>Refundácia nákladov súvisiach s účelom rozvoja športovcov zaradených do TOP Team SPF Senior: náklady športovca na materiálne zabezpečenie tréningovej prípravy - bicykel + stacionárne zariadenie - konečný dodávateľ: Bike24 GmbH;</t>
  </si>
  <si>
    <t xml:space="preserve">Refundácia nákladov súvisiacich s účelom rozvoja talentovaných športovcov zaradených do UTM SPF a Top Talent Teamu: náklady na materiálne zabezpečenie športovcov - klubové oblečenie - konečný dodávateľ: Arena Praha s.r.o.; </t>
  </si>
  <si>
    <t xml:space="preserve">Refundácia nákladov súvisiacich s účelom rozvoja talentovaných športovcov zaradených do UTM SPF a Top Talent Teamu: náklady na prenájom športoviska v mes. 06/2023 - konečný dodávateľ: Aquapark Poprad s.r.o.; </t>
  </si>
  <si>
    <t xml:space="preserve">Refundácia nákladov súvisiacich s účelom rozvoja talentovaných športovcov zaradených do UTM SPF a Top Talent Teamu: náklady na prenájom športoviska v mes. 05/2023 - konečný dodávateľ: Aquapark Poprad s.r.o.; </t>
  </si>
  <si>
    <t xml:space="preserve">Refundácia nákladov súvisiacich s účelom rozvoja talentovaných športovcov zaradených do UTM SPF a Top Talent Teamu: náklady na prenájom športoviska v mes. 04/2023 - konečný dodávateľ: Aquapark Poprad s.r.o.; </t>
  </si>
  <si>
    <t xml:space="preserve">Refundácia nákladov súvisiacich s účelom rozvoja talentovaných športovcov zaradených do UTM SPF a Top Talent Teamu: náklady na prenájom športoviska v mes. 03/2023 - konečný dodávateľ: Aquapark Poprad s.r.o.; </t>
  </si>
  <si>
    <t xml:space="preserve">Refundácia nákladov súvisiacich s účelom rozvoja talentovaných športovcov zaradených do UTM SPF a Top Talent Teamu: náklady na prenájom športoviska v mes. 02/2023 - konečný dodávateľ: Aquapark Poprad s.r.o.; </t>
  </si>
  <si>
    <t xml:space="preserve">Refundácia nákladov súvisiacich s účelom rozvoja talentovaných športovcov zaradených do UTM SPF a Top Talent Teamu: náklady na prenájom športoviska v mes. 01/2023 - konečný dodávateľ: Aquapark Poprad s.r.o.; </t>
  </si>
  <si>
    <t xml:space="preserve">Refundácia nákladov súvisiacich s účelom rozvoja talentovaných športovcov zaradených do UTM SPF a Top Talent Teamu: náklady na masáže a regeneráciu športovcov - konečný dodávateľ: Siam Center Slovakia s.r.o.; </t>
  </si>
  <si>
    <t xml:space="preserve">Refundácia nákladov súvisiacich s účelom rozvoja talentovaných športovcov zaradených do UTM SPF a Top Talent Teamu: náklady na kondičnú prípravu športovca v mes. 12/2023 - konečný dodávateľ: Šimon Klimčík </t>
  </si>
  <si>
    <t xml:space="preserve">Refundácia nákladov súvisiacich s účelom rozvoja talentovaných športovcov zaradených do UTM SPF a Top Talent Teamu: náklady na kondičnú prípravu športovca v mes. 07/2023 - konečný dodávateľ: Šimon Klimčík </t>
  </si>
  <si>
    <t xml:space="preserve">Refundácia nákladov súvisiacich s účelom rozvoja talentovaných športovcov zaradených do UTM SPF a Top Talent Teamu: náklady na masáže a regeneráciu športovcov - konečný dodávateľ: Rekreatour s.r.o.; </t>
  </si>
  <si>
    <t xml:space="preserve">Refundácia nákladov súvisiacich s účelom rozvoja talentovaných športovcov zaradených do UTM SPF a Top Talent Teamu: náklady na masáže, fyzio a regeneráciu športovcov - Atex Sportswear SK s.r.o.; </t>
  </si>
  <si>
    <t xml:space="preserve">Refundácia nákladov súvisiacich s účelom rozvoja talentovaných športovcov zaradených do UTM SPF a Top Talent Teamu: náklady na masáže a regeneráciu športovcov - konečný dodávateľ: Katarína Elischerová; </t>
  </si>
  <si>
    <t>Refundácia nákladov súvisiacich s účelom rozvoja talentovaných športovcov zaradených do UTM SPF a Top Talent Teamu: náklady na masáže a regeneráciu športovcov - konečný dodávateľ: Katarína Elischerová;</t>
  </si>
  <si>
    <t xml:space="preserve">Refundácia nákladov súvisiacich s účelom rozvoja talentovaných športovcov zaradených do UTM SPF a Top Talent Teamu:náklady na masáže a regeneráciu športovcov - konečný dodávateľ: Katarína Elischerová; </t>
  </si>
  <si>
    <t xml:space="preserve">Refundácia nákladov súvisiacich s účelom rozvoja talentovaných športovcov zaradených do UTM SPF a Top Talent Teamu: náklady na materiálne zabezpečenie tréningoej prípravy - konečný dodávateľ: Outdoor Nemecká s.r.o.; </t>
  </si>
  <si>
    <t xml:space="preserve">Refundácia nákladov súvisiacich s účelom rozvoja talentovaných športovcov zaradených do UTM SPF a Top Talent Teamu: náklady na vitamíny a výživové doplnky športovcov - konečný dodávateľ: Tatranská Diakonia s.r.o.; </t>
  </si>
  <si>
    <t xml:space="preserve">Refundácia nákladov súvisiach s účelom rozvoja športovcov zaradených do TOP Team SPF Senior: náklady športovca na zmenu príletu na SR - konečný dodávateľ: Austrian Airlines AG;
</t>
  </si>
  <si>
    <t>Refundácia nákladov súvisiach s účelom rozvoja športovcov zaradených do TOP Team SPF Senior: pobytové nákady športovca počas tréningovej prípravy v Brne (CZE) v mes. 05-07/2023 - konečný dodávateľ: Policie ČR krajského ředitelství policie;</t>
  </si>
  <si>
    <t xml:space="preserve">Refundácia nákladov súvisiach s účelom rozvoja športovcov zaradených do TOP Team SPF Senior: náklady športovca na štartovné počas preteku Czech Championships v Prahe (CZE) v termíne 29.06.-02.07.2023 - konečný dodávateľ: KPSP Kometa Brno z.s.;
</t>
  </si>
  <si>
    <t xml:space="preserve">Refundácia nákladov súvisiach s účelom rozvoja športovcov zaradených do TOP Team SPF Senior: náklady športovca na masáže a rehabilitáciu v mes. 05/2023 - konečný dodávateľ: Judita Laura Trhanová - Masérsky salon Lauren;
</t>
  </si>
  <si>
    <t>Refundácia nákladov súvisiach s účelom rozvoja športovcov zaradených do TOP Team SPF Senior: pobytové náklady športovca počas sústredenia v Strakoniciach v mes.07/2023 - konečný dodávateľ: KPSP Kometa Brno z.s.;</t>
  </si>
  <si>
    <t xml:space="preserve">Refundácia nákladov súvisiach s účelom rozvoja športovcov zaradených do TOP Team SPF Senior: náklady športovca na masáže a rehabilitáciu v mes. 06/2023 - konečný dodávateľ: Judita Laura Trhanová - Masérsky salon Lauren;
</t>
  </si>
  <si>
    <t>Refundácia nákladov súvisiach s účelom rozvoja športovcov zaradených do TOP Team SPF Senior: náklady športovca na masáže a rehabilitáciu v mes. 07/2023 - konečný dodávateľ: Judita Laura Trhanová - Masérsky salon Lauren;</t>
  </si>
  <si>
    <t>Refundácia nákladov súvisiach s účelom rozvoja športovcov zaradených do TOP Team SPF Senior: náklady športovca na tréningovú prípravu - tréning s trénerom v mes 07/2023 - konečný dodávateľ: Eumax s.r.o.;</t>
  </si>
  <si>
    <t xml:space="preserve">Refundácia nákladov súvisiach s účelom rozvoja športovcov zaradených do TOP Team SPF Senior: náklady športovca na konzultácie, poradenstvo v tréningovej príprave - konečný dodávateľ: koučing - online poradenstvo s.r.o.;                                                                  
</t>
  </si>
  <si>
    <t xml:space="preserve">Refundácia nákladov súvisiacich s účelom rozvoja talentovaných športovcov zaradených do UTM SPF a Top Talent Teamu: náklady na trénersku činnosť športového odborníka v mes. 01/2023 - konečný dodávateľ: Ing. Juraj Skála - Skalasoft;
</t>
  </si>
  <si>
    <t xml:space="preserve">Refundácia nákladov súvisiacich s účelom rozvoja talentovaných športovcov zaradených do UTM SPF a Top Talent Teamu: náklady na trénersku činnosť športového odborníka v mes. 02/2023 - konečný dodávateľ: Ing. Juraj Skála - Skalasoft;
</t>
  </si>
  <si>
    <t xml:space="preserve">Refundácia nákladov súvisiacich s účelom rozvoja talentovaných športovcov zaradených do UTM SPF a Top Talent Teamu: náklady na trénersku činnosť športového odborníka v mes. 03/2023 - konečný dodávateľ: Ing. Juraj Skála - Skalasoft;
</t>
  </si>
  <si>
    <t xml:space="preserve">Refundácia nákladov súvisiacich s účelom rozvoja talentovaných športovcov zaradených do UTM SPF a Top Talent Teamu: náklady na trénersku činnosť športového odborníka v mes. 04/2023 - konečný dodávateľ: Ing. Juraj Skála - Skalasoft;
</t>
  </si>
  <si>
    <t xml:space="preserve">Refundácia nákladov súvisiacich s účelom rozvoja talentovaných športovcov zaradených do UTM SPF a Top Talent Teamu: náklady na trénersku činnosť športového odborníka v mes. 05/2023 - konečný dodávateľ: Ing. Juraj Skála - Skalasoft;
</t>
  </si>
  <si>
    <t xml:space="preserve">Refundácia nákladov súvisiacich s účelom rozvoja talentovaných športovcov zaradených do UTM SPF a Top Talent Teamu: náklady na trénersku činnosť športového odborníka v mes. 06/2023 - konečný dodávateľ: Ing. Juraj Skála - Skalasoft;
</t>
  </si>
  <si>
    <t xml:space="preserve">Refundácia nákladov súvisiacich s účelom rozvoja talentovaných športovcov zaradených do UTM SPF a Top Talent Teamu: náklady na trénersku činnosť športového odborníka v mes. 07/2023 - konečný dodávateľ: Ing. Juraj Skála - Skalasoft;
</t>
  </si>
  <si>
    <t xml:space="preserve">Refundácia nákladov súvisiacich s účelom rozvoja talentovaných športovcov zaradených do UTM SPF a Top Talent Teamu: náklady na trénersku činnosť športového odborníka v mes. 08/2023 - konečný dodávateľ: Ing. Juraj Skála - Skalasoft;
</t>
  </si>
  <si>
    <t xml:space="preserve">Refundácia nákladov súvisiacich s účelom rozvoja talentovaných športovcov zaradených do UTM SPF a Top Talent Teamu: náklady na trénersku činnosť športového odborníka v mes. 09/2023 - konečný dodávateľ: Ing. Juraj Skála - Skalasoft;
</t>
  </si>
  <si>
    <t xml:space="preserve">Refundácia nákladov súvisiacich s účelom rozvoja talentovaných športovcov zaradených do UTM SPF a Top Talent Teamu: náklady na trénersku činnosť športového odborníka v mes. 10/2023 - konečný dodávateľ: Ing. Juraj Skála - Skalasoft;
</t>
  </si>
  <si>
    <t xml:space="preserve">Refundácia nákladov súvisiacich s účelom rozvoja talentovaných športovcov zaradených do UTM SPF a Top Talent Teamu: náklady na trénersku činnosť športového odborníka v mes. 11/2023 - konečný dodávateľ: Ing. Juraj Skála - Skalasoft;
</t>
  </si>
  <si>
    <t xml:space="preserve">Refundácia nákladov súvisiacich s účelom rozvoja talentovaných športovcov zaradených do UTM SPF a Top Talent Teamu: pobytové náklady počas MSR open a juniorov v Šamoríne v termíne 12.-17.2023 ( 6 športovcov + RT) čiastočne  - konečný dodávateľ: X-Bionic sphere a.s.; </t>
  </si>
  <si>
    <t xml:space="preserve">Refundácia nákladov súvisiacich s účelom rozvoja talentovaných športovcov zaradených do UTM SPF a Top Talent Teamu: pobytové náklady počas MSR open a juniorov v Šamoríne v termíne 12.-17.2023 ( 6 športovcov + RT)  čiastočne - konečný dodávateľ: X-Bionic sphere a.s.; </t>
  </si>
  <si>
    <t xml:space="preserve">Refundácia nákladov súvisiacich s účelom rozvoja talentovaných športovcov zaradených do UTM SPF a Top Talent Teamu: náklady na masáže a regeneráciu športovcov v mes. 05/2023 - konečný dodávateľ: Karol Orban; </t>
  </si>
  <si>
    <t xml:space="preserve">Refundácia nákladov súvisiacich s účelom rozvoja talentovaných športovcov zaradených do UTM SPF a Top Talent Teamu: náklady na kondičnú prípravu športovcov v mes. 08/2023 - konečný dodávateľ:  Elite Sport Centre s.r.o.; </t>
  </si>
  <si>
    <t xml:space="preserve">Refundácia nákladov súvisiacich s účelom rozvoja talentovaných športovcov zaradených do UTM SPF a Top Talent Teamu: náklady na kondičnú prípravu športovcov v mes. 11/2023 - konečný dodávateľ: Elite Sport Centre s.r.o.; </t>
  </si>
  <si>
    <t xml:space="preserve">Refundácia nákladov súvisiacich s účelom rozvoja talentovaných športovcov zaradených do UTM SPF a Top Talent Teamu: pobytové náklady a náklady na prenájom športoviska - bazénu počas sústredenia v Hajduszoboszlo (HUN) v termíne 12.-18.11.2023 ( 6 športovcov + RT) čiastočne - konečný dodávateľ: Ecoclean Hungária szolgáltató és; </t>
  </si>
  <si>
    <t>Refundácia nákladov súvisiacich s účelom rozvoja talentovaných športovcov zaradených do UTM SPF a Top Talent Teamu: pobytové náklady a náklady na prenájom športoviska - bazénu počas sústredenia v Hajduszoboszlo (HUN) v termíne 12.-18.11.2023 ( 6 športovcov + RT) čiastočne - konečný dodávateľ: Hungarospa;</t>
  </si>
  <si>
    <t>Refundácia nákladov súvisiacich s účelom rozvoja talentovaných športovcov zaradených do UTM SPF a Top Talent Teamu: náklady na trénersku činnosť športového odborníka v mes. 10/2023 - konečný dodávateľ: Michal Kulan;</t>
  </si>
  <si>
    <t>Refundácia nákladov súvisiacich s účelom rozvoja talentovaných športovcov zaradených do UTM SPF a Top Talent Teamu: náklady na trénersku činnosť športového odborníka v mes. 12/2023 - konečný dodávateľ: Michal Kulan;</t>
  </si>
  <si>
    <t>Refundácia nákladov súvisiacich s účelom rozvoja talentovaných športovcov zaradených do UTM SPF a Top Talent Teamu: náklady na trénersku činnosť športového odborníka v mes. 11/2023 - konečný dodávateľ: Michal Kulan;</t>
  </si>
  <si>
    <t>Refundácia nákladov súvisiacich s účelom rozvoja talentovaných športovcov zaradených do UTM SPF a Top Talent Teamu: náklady na trénersku činnosť športového odborníka v mes. 09/2023 - konečný dodávateľ: Michal Kulan;</t>
  </si>
  <si>
    <t xml:space="preserve">Refundácia nákladov súvisiacich s účelom rozvoja talentovaných športovcov zaradených do UTM SPF a Top Talent Teamu: náklady na materiálne zabezpečenie športovej tréningovej prípravy - plavky - konečný dodávateľ: Inpe Trade s.r.o.;
</t>
  </si>
  <si>
    <t xml:space="preserve">Refundácia nákladov súvisiacich s účelom rozvoja talentovaných športovcov zaradených do UTM SPF a Top Talent Teamu: náklady na materiálne zabezpečenie športovej tréningovej prípravy - športová obuv - konečný dodávateľ: A3 Sport s.r.o.;  
</t>
  </si>
  <si>
    <t xml:space="preserve">Refundácia nákladov súvisiacich s účelom rozvoja talentovaných športovcov zaradených do UTM SPF a Top Talent Teamu: náklady na materiálne zabezpečenie športovej tréningovej prípravy - športové oblečenie - konečný dodávateľ: Marketing Investment group Slovakia s.r.o.;
</t>
  </si>
  <si>
    <t xml:space="preserve">Refundácia nákladov súvisiacich s účelom rozvoja talentovaných športovcov zaradených do UTM SPF a Top Talent Teamu: náklady na materiálne zabezpečenie športovej tréningovej prípravy - športov tréningové pomôcky - konečný dodávateľ: Decathlon SK s.r.o.;  
</t>
  </si>
  <si>
    <t xml:space="preserve">Refundácia nákladov súvisiacich s účelom rozvoja talentovaných športovcov zaradených do UTM SPF a Top Talent Teamu: náklady na materiálne zabezpečenie športovej tréningovej prípravy - športové oblečenie a obuv - konečný dodávateľ: HZH SK, s.r.o.;
</t>
  </si>
  <si>
    <t xml:space="preserve">Refundácia nákladov súvisiacich s účelom rozvoja talentovaných športovcov zaradených do UTM SPF a Top Talent Teamu: pobytové náklady počas MSR open a juniorov v Šamoríne v termíne 09.-11.06.2023 ( 1 športovec) - konečný dodávateľ: Dukacso Trade s.r.o.;  
</t>
  </si>
  <si>
    <t xml:space="preserve">Refundácia nákladov súvisiacich s účelom rozvoja talentovaných športovcov zaradených do UTM SPF a Top Talent Teamu: náklady na športovú lekársku prehliadku ( 2 športovci) - konečný dodávateľ: TC Ambulancia s.r.o.;
</t>
  </si>
  <si>
    <t xml:space="preserve">Refundácia nákladov súvisiacich s účelom rozvoja talentovaných športovcov zaradených do UTM SPF a Top Talent Teamu: náklady na vitamíny a výživové doplnky - konečný dodávateľ: Waterdrop Cee s.r.o.;  
</t>
  </si>
  <si>
    <t xml:space="preserve">Refundácia nákladov súvisiacich s účelom rozvoja talentovaných športovcov zaradených do UTM SPF a Top Talent Teamu: náklady na masaže a regeneráciu v mes. 02-05/2023  - konečný dodávateľ: Dmitrij Kraus;
</t>
  </si>
  <si>
    <t xml:space="preserve">Refundácia nákladov súvisiacich s účelom rozvoja talentovaných športovcov zaradených do UTM SPF a Top Talent Teamu: náklady na materiálne zabezpečenie športovej tréningovej prípravy - športové oblečenie - konečný dodávateľ: AnswearCom;  
</t>
  </si>
  <si>
    <t xml:space="preserve">Refundácia nákladov súvisiach s účelom rozvoja športovcov zaradených do TOP Team SPF Senior: náklady športovca na vitamíny a výživové doplnky - konečný dodávateľ: GymBeam  s.r.o.;
</t>
  </si>
  <si>
    <t xml:space="preserve">Refundácia nákladov súvisiach s účelom rozvoja športovcov zaradených do TOP Team SPF Senior: náklady športovca na vstup do posilňovne počas roka 2023 - konečný dodávateľ: Matúš Karabin;
</t>
  </si>
  <si>
    <t xml:space="preserve">Refundácia nákladov súvisiach s účelom rozvoja športovcov zaradených do TOP Team SPF Senior: cestovné náklady športovca počas roka 2023 - sústredenia a reprezentačné podujatia - konečný dodávateľ: 
</t>
  </si>
  <si>
    <t xml:space="preserve">Refundácia nákladov súvisiach s účelom rozvoja športovcov zaradených do TOP Team SPF Senior: náklay športovca na materiálne zabezpečenie tréningovej prípravy - plavecké okuliare - konečný dodávateľ: Arena Praha s.r.o.;                                                                 
</t>
  </si>
  <si>
    <t xml:space="preserve">Refundácia nákladov súvisiach s účelom rozvoja športovcov zaradených do TOP Team SPF Senior: náklady športovca na tréningovú prípravu čiastočný prenájom bazéna v mes. 01-02/2023 - konečný dodávateľ: Gaudeamus zariadenie komunitnej rehabilitácie Bratislava;
</t>
  </si>
  <si>
    <t xml:space="preserve">Refundácia nákladov súvisiach s účelom rozvoja športovcov zaradených do TOP Team SPF Senior: náklady športovca na materiálne zabezpečenie športovej tréningovej prípravy - gopro kamera s príslušenstvom - konečný dodávateľ: GoPro Inc.;
</t>
  </si>
  <si>
    <t xml:space="preserve">Refundácia nákladov súvisiach s účelom rozvoja športovcov zaradených do TOP Team SPF Senior: náklady športovca na trénerské služby počas kondičnej prípravy v mes. 01-08/2023 čiastočne - konečný dodávateľ: RK Fit s.r.o.;
</t>
  </si>
  <si>
    <t xml:space="preserve">Refundácia nákladov súvisiach s účelom rozvoja športovcov zaradených do TOP Team SPF Senior: pobytové náklady športovca počas sústredenia v Lignane (ITA) v termíne 20.-30.08.2023 čiastočne - konečný dodávateľ: Autotrans d.d.;                                           </t>
  </si>
  <si>
    <t xml:space="preserve">Refundácia nákladov súvisiach s účelom rozvoja športovcov zaradených do TOP Team SPF Senior: náklady športovca na vitamíny a výživové doplnky čiastočne - konečný dodávateľ: LR Health Beauty System s.r.o.;
</t>
  </si>
  <si>
    <t xml:space="preserve">Refundácia nákladov súvisiacich s účelom rozvoja talentovaných športovcov zaradených do UTM SPF a Top Talent Teamu: čiastočné náklady na prenájom športoviska - bazénu v mes. 04/2023 - konečný dodávateľ: Mestský podnik služieb Pezinok;
</t>
  </si>
  <si>
    <t xml:space="preserve">Refundácia nákladov súvisiacich s účelom rozvoja talentovaných športovcov zaradených do UTM SPF a Top Talent Teamu: čiastočné náklady na prenájom športoviska - bazénu v mes. 05/2023 - konečný dodávateľ: Mestský podnik služieb Pezinok;
</t>
  </si>
  <si>
    <t xml:space="preserve">Refundácia nákladov súvisiacich s účelom rozvoja talentovaných športovcov zaradených do UTM SPF a Top Talent Teamu: náklady na trénersku činnosť športového odborníka v mes. 09/2023 - konečný dodávateľ: Martin Královanský;
</t>
  </si>
  <si>
    <t xml:space="preserve">Refundácia nákladov súvisiacich s účelom rozvoja talentovaných športovcov zaradených do UTM SPF a Top Talent Teamu: náklady na trénersku činnosť športového odborníka v mes. 10/2023 - konečný dodávateľ: Martin Královanský;
</t>
  </si>
  <si>
    <t xml:space="preserve">Refundácia nákladov súvisiacich s účelom rozvoja talentovaných športovcov zaradených do UTM SPF a Top Talent Teamu: pobytové náklady počas sústredenia v Šamoríne v termíne 05.-14.12.2023 (11 športovcov + RT) - konečný dodávateľ: X-bionic Sphere a.s.;
</t>
  </si>
  <si>
    <t xml:space="preserve">Refundácia nákladov súvisiacich s účelom rozvoja talentovaných športovcov zaradených do UTM SPF a Top Talent Teamu: náklady na prenájom športoviska - bazénu v mes. 10/2023 -konečný dodávateľ: Ing. Slavomír Smik Sunny Martin;
</t>
  </si>
  <si>
    <t xml:space="preserve">Refundácia nákladov súvisiacich s účelom rozvoja talentovaných športovcov zaradených do UTM SPF a Top Talent Teamu: náklady na prenájom športoviska - bazénu v mes. 11/2023 - konečný dodávateľ: Ing. Slavomír Smik Sunny Martin;
</t>
  </si>
  <si>
    <t xml:space="preserve">Refundácia nákladov súvisiacich s účelom rozvoja talentovaných športovcov zaradených do UTM SPF a Top Talent Teamu: náklady na prenájom športoviska - bazénu v mes. 12/2023 - konečný dodávateľ: Ing. Slavomír Smik Sunny Martin;
</t>
  </si>
  <si>
    <t xml:space="preserve">Refundácia nákladov súvisiacich s účelom rozvoja talentovaných športovcov zaradených do UTM SPF a Top Talent Teamu: pobytové náklady športovca počas sústredenia v Poprade v termíne 01.-08.10.2023 - konečný dodávateľ: JT Sport Team Bratislava;
</t>
  </si>
  <si>
    <t xml:space="preserve">Refundácia nákladov súvisiach s účelom rozvoja talentovaných športovcov zaradených do ÚTM SPF a Top Talent Teamu: náklady športovca na materiálne zabezpečenie tréningovej prípravy - posilovacie pomôcky - konečný dodávateľ: Body Fit s.r.o.;
</t>
  </si>
  <si>
    <t xml:space="preserve">Refundácia nákladov súvisiach s účelom rozvoja talentovaných športovcov zaradených do ÚTM SPF a Top Talent Teamu: náklady športovca na vstup na športovisko - bazén - konečný dodávateľ: Thermalpark DS a.s.;
</t>
  </si>
  <si>
    <t xml:space="preserve">Refundácia nákladov súvisiach s účelom rozvoja talentovaných športovcov zaradených do ÚTM SPF a Top Talent Teamu: náklady športovca na materiálne zabezpečenie tréningovej prípravy - posilovacie pomôcky - konečný dodávateľ: Decathlon SK s.r.o.;
</t>
  </si>
  <si>
    <t xml:space="preserve">Refundácia nákladov súvisiach s účelom rozvoja talentovaných športovcov zaradených do ÚTM SPF a Top Talent Teamu: náklady športovca na materiálne zabezpečenie tréningovej prípravy - posilovacie pomôcky - konečný dodávateľ: Gorilla Sports s.r.o.;
</t>
  </si>
  <si>
    <t xml:space="preserve">Refundácia nákladov súvisiach s účelom rozvoja talentovaných športovcov zaradených do ÚTM SPF a Top Talent Teamu: náklady športovca na materiálne zabezpečenie tréningovej prípravy - posilovacie pomôcky - konečný dodávateľ: Infinity team s.r.o.;                                                
</t>
  </si>
  <si>
    <t xml:space="preserve">Na základe Zmluvy č.101_2/TOP TÍM/Polčič/2023- Refundácia nákladov súvisiacich s účelom rozvoja športovcov zaradených do zoznamu športovcov Top tímu a podpory národného športového projektu: náklady športovca na materiálne zabezpečenie tréningovej pripravy - pretekárske plavky - konečný dodávateľ: Triboo Digitale Srl;
</t>
  </si>
  <si>
    <t>Na základe Zmluvy č.101_2/TOP TÍM/Polčič/2023- Refundácia nákladov súvisiacich s účelom rozvoja športovcov zaradených do zoznamu športovcov Top tímu a podpory národného športového projektu: štartovné počas preteku Velkej Ceny Brna v termíne 03.-05.11.2023 - konečný dodávateľ: XBS swimming;</t>
  </si>
  <si>
    <t>Na základe Zmluvy č.101_2/TOP TÍM/Polčič/2023- Refundácia nákladov súvisiacich s účelom rozvoja športovcov zaradených do zoznamu športovcov Top tímu a podpory národného športového projektu: náklady športovca na materiálne zabezpečenie tréningovej pripravy - športové oblečenie - konečný dodávateľ: Preotect;</t>
  </si>
  <si>
    <t>Na základe Zmluvy č.101_2/TOP TÍM/Polčič/2023- Refundácia nákladov súvisiacich s účelom rozvoja športovcov zaradených do zoznamu športovcov Top tímu a podpory národného športového projektu: náklady športovca na masáže a regeneráciu v mes. 06,09,10-12/2023 - konečný dodávateľ: Vladimír Brija;</t>
  </si>
  <si>
    <t>Na základe Zmluvy č.101_2/TOP TÍM/Polčič/2023- Refundácia nákladov súvisiacich s účelom rozvoja športovcov zaradených do zoznamu športovcov Top tímu a podpory národného športového projektu: náklady na stravu počas preteku Velkej Ceny Brna v termíne 03.-05.11.2023 - konečný dodávateľ: Wolt Česko s.r.o.;</t>
  </si>
  <si>
    <t>Na základe Zmluvy č.101_2/TOP TÍM/Polčič/2023- Refundácia nákladov súvisiacich s účelom rozvoja športovcov zaradených do zoznamu športovcov Top tímu a podpory národného športového projektu: cestovné náklady počas preteku Velkej Ceny Brna v termíne 03.-05.11.2023 - konečný dodávateľ: Železničná spoločnosť Slovensko, a.s.;</t>
  </si>
  <si>
    <t>Na základe Zmluvy č.106/TOP TÍM/Nagy/2023- Refundácia nákladov súvisiacich s účelom rozvoja športovcov zaradených do zoznamu športovcov Top tímu a podpory národného športového projektu: náklady športovca na materiálne zabezpečenie tréningovej prípravy - športové oblečenie - konečný dodávateľ: USRetail CZ s.r.o.;</t>
  </si>
  <si>
    <t>Na základe Zmluvy č.106/TOP TÍM/Nagy/2023- Refundácia nákladov súvisiacich s účelom rozvoja športovcov zaradených do zoznamu športovcov Top tímu a podpory národného športového projektu: cestovné náklady športovca počas sústredenia v Beleku (TUR) v termíne 23.10.-08.11.2023 - konečný dodávateľ: Pegasus;</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</si>
  <si>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Science In Sport Ltd;</t>
  </si>
  <si>
    <t>Na základe Zmluvy č.106/TOP TÍM/Nagy/2023- Refundácia nákladov súvisiacich s účelom rozvoja športovcov zaradených do zoznamu športovcov Top tímu a podpory národného športového projektu: cestovné náklady športovca počas sústredenia v Sheffielde v termíne 22.-28.08.2023 - konečný dodávateľ: Virgin Atlantic;</t>
  </si>
  <si>
    <t>Na základe Zmluvy č.106/TOP TÍM/Nagy/2023- Refundácia nákladov súvisiacich s účelom rozvoja športovcov zaradených do zoznamu športovcov Top tímu a podpory národného športového projektu: náklady športovca na materiálne zabezpečenie tréningovej prípravy - plavecké pomôcky - konečný dodávateľ: Flagman group, s.r.o.;</t>
  </si>
  <si>
    <t>Na základe Zmluvy č.106/TOP TÍM/Nagy/2023- Refundácia nákladov súvisiacich s účelom rozvoja športovcov zaradených do zoznamu športovcov Top tímu a podpory národného športového projektu: náklady športovca na materiálne zabezpečenie tréningovej prípravy - športové oblečenie - konečný dodávateľ: ForCamping s.r.o.;</t>
  </si>
  <si>
    <t>Na základe Zmluvy č.106/TOP TÍM/Nagy/2023- Refundácia nákladov súvisiacich s účelom rozvoja športovcov zaradených do zoznamu športovcov Top tímu a podpory národného športového projektu:  náklady športovca počas sústredenia v Splite (CRO) v termíne 09.-23.09.2023 na trénerske služby - konečný dodávateľ: Luka Gabrilo;</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</si>
  <si>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Chia charge;</t>
  </si>
  <si>
    <t>Na základe Zmluvy č.106/TOP TÍM/Nagy/2023- Refundácia nákladov súvisiacich s účelom rozvoja športovcov zaradených do zoznamu športovcov Top tímu a podpory národného športového projektu: náklady športovca na materiálne zabezpečenie tréningovej prípravy - optický tepový snímač - konečný dodávateľ: Phlex Sports Co.;</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</si>
  <si>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dodávateľ:Amazon EU S.a.r.l.;</t>
  </si>
  <si>
    <t>Na základe Zmluvy č.106/TOP TÍM/Nagy/2023- Refundácia nákladov súvisiacich s účelom rozvoja športovcov zaradených do zoznamu športovcov Top tímu a podpory národného športového projektu: náklady športovca na prenájom športoviska - posilňovne - konečný dodávateľ: Športová hala Mladosť, s.r.o.;</t>
  </si>
  <si>
    <t>Na základe Zmluvy č.106/TOP TÍM/Nagy/2023- Refundácia nákladov súvisiacich s účelom rozvoja športovcov zaradených do zoznamu športovcov Top tímu a podpory národného športového projektu: náklady športovca na prenájom športoviska - bazénu - počas sústredenia v Splite (CRO) v termíne 09.-24.09.2023 - konečný dodávateľ:  Fitness centar Bazeni Poljud;</t>
  </si>
  <si>
    <t>Na základe Zmluvy č.106/TOP TÍM/Nagy/2023- Refundácia nákladov súvisiacich s účelom rozvoja športovcov zaradených do zoznamu športovcov Top tímu a podpory národného športového projektu: náklady športovca na materiálne zabezpečenie tréningovej prípravy - športové oblečenie a výživové doplnky - konečný dodávateľ: Decathlon SK s.r.o.;</t>
  </si>
  <si>
    <t>Na základe Zmluvy č.106/TOP TÍM/Nagy/2023- Refundácia nákladov súvisiacich s účelom rozvoja športovcov zaradených do zoznamu športovcov Top tímu a podpory národného športového projektu: náklady športovca na prenájom športoviska - bazénu v mes.05/2023 -konečný dodávateľ: X-Bionic Sphere a.s.;</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</si>
  <si>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Dolphin Fitness;</t>
  </si>
  <si>
    <t>Na základe Zmluvy č.106/TOP TÍM/Nagy/2023- Refundácia nákladov súvisiacich s účelom rozvoja športovcov zaradených do zoznamu športovcov Top tímu a podpory národného športového projektu: náklady športovca na vitamíny a výživové doplnky - konečný dodávateľ: Optimum Nutrition;</t>
  </si>
  <si>
    <t>Na základe Zmluvy č.106/TOP TÍM/Nagy/2023- Refundácia nákladov súvisiacich s účelom rozvoja športovcov zaradených do zoznamu športovcov Top tímu a podpory národného športového projektu: pobytové náklady športovca  počas preteku SP v Budapesti v termíne 19.-22.10.2023 - konečný dodávateľ: Jet Travel Kft;</t>
  </si>
  <si>
    <t>Na základe Zmluvy č.106/TOP TÍM/Nagy/2023- Refundácia nákladov súvisiacich s účelom rozvoja športovcov zaradených do zoznamu športovcov Top tímu a podpory národného športového projektu: cestovné náklady športovca počas sústredenia v Beleku (TUR) v termíne 23.10.-08.11.2023 - konečný dodávateľ: SunExpress;</t>
  </si>
  <si>
    <t>Na základe Zmluvy č.106/TOP TÍM/Nagy/2023- Refundácia nákladov súvisiacich s účelom rozvoja športovcov zaradených do zoznamu športovcov Top tímu a podpory národného športového projektu: cestovné náklady športovca počas sústredenia v Beleku (TUR) v termíne 23.10.-08.11.2023 - konečný dodávateľ: Slovak Lines Express a.s.;</t>
  </si>
  <si>
    <t>Na základe Zmluvy č.106/TOP TÍM/Nagy/2023- Refundácia nákladov súvisiacich s účelom rozvoja športovcov zaradených do zoznamu športovcov Top tímu a podpory národného športového projektu: cestovné náklady športovca počas sústredení v mes. 06,07/2023 - konečný dodávateľ: Ryanair DAC Corporate Dublin;</t>
  </si>
  <si>
    <t>Na základe Zmluvy č.106/TOP TÍM/Nagy/2023- Refundácia nákladov súvisiacich s účelom rozvoja športovcov zaradených do zoznamu športovcov Top tímu a podpory národného športového projektu: cestovné náklady športovca počas sústredení v mes. 03,05,06,08/2023 - konečný dodávateľ: Trainline Group Limited;</t>
  </si>
  <si>
    <t>Na základe Zmluvy č.106/TOP TÍM/Nagy/2023- Refundácia nákladov súvisiacich s účelom rozvoja športovcov zaradených do zoznamu športovcov Top tímu a podpory národného športového projektu: náklady športovca na prenájom športoviska - bazénu počas mes. 11-12/2023 - konečný dodávateľ: JT Sport Team;</t>
  </si>
  <si>
    <t>Na základe Zmluvy č.102/TOP TÍM/Trníková/2023-Refundácia nákladov súvisiacich s účelom rozvoja športovcov zaradených do zoznamu športovcov Top tímu a podpory národného športového projektu: náklady športovca na výživové doplnky a vitamíny - konečný dodávateľ: Dr. Max 51 s.r.o.;</t>
  </si>
  <si>
    <t>Na základe Zmluvy č.102/TOP TÍM/Trníková/2023- Refundácia nákladov súvisiacich s účelom rozvoja športovcov zaradených do zoznamu športovcov Top tímu a podpory národného športového projektu: náklady športovca na vstupy-badminton - konečný dodávateľ: Marián Chovanec;</t>
  </si>
  <si>
    <t>Na základe Zmluvy č.102/TOP TÍM/Trníková/2023- Refundácia nákladov súvisiacich s účelom rozvoja športovcov zaradených do zoznamu športovcov Top tímu a podpory národného športového projektu: náklady športovca na regeneráciu -kryoterapia - konečný dodávateľ: BS clinique, s.r.o.</t>
  </si>
  <si>
    <t>Na základe Zmluvy č.102/TOP TÍM/Trníková/2023- Refundácia nákladov súvisiacich s účelom rozvoja športovcov zaradených do zoznamu športovcov Top tímu a podpory národného športového projektu: náklady športovca na stravné  počas SP v Berlíne (GER) a  SP v Aténach ( GRE) - konečný dodávateľ: Restaurant Italiano</t>
  </si>
  <si>
    <t>Na základe Zmluvy č.102/TOP TÍM/Trníková/2023- Refundácia nákladov súvisiacich s účelom rozvoja športovcov zaradených do zoznamu športovcov Top tímu a podpory národného športového projektu: materiálne zabezpečenie tréningovej prípravy - športové oblečenie a športová obuv - konečný dodávateľ: Nike Parndorf</t>
  </si>
  <si>
    <t>Na základe Zmluvy č.102/TOP TÍM/Trníková/2023- Refundácia nákladov súvisiacich s účelom rozvoja športovcov zaradených do zoznamu športovcov Top tímu a podpory národného športového projektu: náklady športovca na regeneráciu- fyzioterapia a cvičenia rekondičné  v mes. 11/2023 - konečný dodávateľ: Bc. Jakub Kmeťko;</t>
  </si>
  <si>
    <t>Na základe Zmluvy č.102/TOP TÍM/Trníková/2023- Refundácia nákladov súvisiacich s účelom rozvoja športovcov zaradených do zoznamu športovcov Top tímu a podpory národného športového projektu: materiálne zabezpečenie tréningovej prípravy - plavecké pomôcky (okuliare) - konečný dodávateľ: Nuoto Mania Shop Roma;</t>
  </si>
  <si>
    <t>Na základe Zmluvy č.102/TOP TÍM/Trníková/2023- Refundácia nákladov súvisiacich s účelom rozvoja športovcov zaradených do zoznamu športovcov Top tímu a podpory národného športového projektu: náklady športovca na členské príspevky 06-12/2023  - konečný dodávateľ: SKUP Olomouc;</t>
  </si>
  <si>
    <t>Na základe Zmluvy č.107/TOP TÍM/Podmaníková/2023- Refundácia nákladov súvisiacich s účelom rozvoja športovcov zaradených do zoznamu športovcov Top tímu a podpory národného športového projektu: náklady športovca na športovú lekársku prehliadku - konečný dodávateľ: Imunosport s.r.o.;</t>
  </si>
  <si>
    <t>Na základe Zmluvy č.107/TOP TÍM/Podmaníková/2023-Refundácia nákladov súvisiacich s účelom rozvoja športovcov zaradených do zoznamu športovcov Top tímu a podpory národného športového projektu: náklady športovca na vstupy na športovisko - posilňovňu, súkromný tréning - konečný dodávateľ: Miroslav Čepko;</t>
  </si>
  <si>
    <t xml:space="preserve">Na základe Zmluvy č.107/TOP TÍM/Podmaníková/2023-Refundácia nákladov súvisiacich s účelom rozvoja športovcov zaradených do zoznamu športovcov Top tímu a podpory národného športového projektu: náklady športovca na vitamíny a výživové doplnky - Miroslav Bodocký - konečný dodávateľ: Forte šport;
</t>
  </si>
  <si>
    <t>Na základe Zmluvy č.107/TOP TÍM/Podmaníková/2023-Refundácia nákladov súvisiacich s účelom rozvoja športovcov zaradených do zoznamu športovcov Top tímu a podpory národného športového projektu: náklady športovca na vstupy na športovisko - lezecká stena - konečný dodávateľ: La Skala lezecké centrum s.r.o.;</t>
  </si>
  <si>
    <t>Na základe Zmluvy č.107/TOP TÍM/Podmaníková/2023-Refundácia nákladov súvisiacich s účelom rozvoja športovcov zaradených do zoznamu športovcov Top tímu a podpory národného športového projektu: cestovné náklady športovca počas sústredenia v L.Mikuláši v termíne 20.-25.08.2023;</t>
  </si>
  <si>
    <t>Na základe Zmluvy č.107/TOP TÍM/Podmaníková/2023-Refundácia nákladov súvisiacich s účelom rozvoja športovcov zaradených do zoznamu športovcov Top tímu a podpory národného športového projektu: cestovné náklady športovca počas sústredenia v Šamoríne v termíne 03.-07.07.2023;</t>
  </si>
  <si>
    <t>Na základe Zmluvy č.107/TOP TÍM/Podmaníková/2023-Refundácia nákladov súvisiacich s účelom rozvoja športovcov zaradených do zoznamu športovcov Top tímu a podpory národného športového projektu: cestovné náklady športovca počas prípravy a počas MSR open a juniorov v Šamoríne v termíne 09.-11..06.2023;</t>
  </si>
  <si>
    <t>Na základe Zmluvy č.105/TOP TÍM/Folťan/2023-Refundácia nákladov súvisiacich s účelom rozvoja športovcov zaradených do zoznamu športovcov Top tímu a podpory národného športového projektu: cestovné náklady športovca počas tréningovej prípravy v mes. 07/2023 - konečný dodávateľ: SAD Dunajská Streda a.s.;</t>
  </si>
  <si>
    <t>Na základe Zmluvy č.105/TOP TÍM/Folťan/2023- Refundácia nákladov súvisiacich s účelom rozvoja športovcov zaradených do zoznamu športovcov Top tímu a podpory národného športového projektu: náklady športovca na materiálne zabezpečenie tréningovej prípravy - plavky, okuliare, packy - konečný dodávateľ: Arena Praha s.r.o.;</t>
  </si>
  <si>
    <t>Na základe Zmluvy č.105/TOP TÍM/Folťan/2023- Refundácia nákladov súvisiacich s účelom rozvoja športovcov zaradených do zoznamu športovcov Top tímu a podpory národného športového projektu: náklady športovca na materiálne zabezpečenie tréningovej prípravy - športová obuv - konečný dodávateľ: Marketing investment group Slovakia s.r.o.;</t>
  </si>
  <si>
    <t>Na základe Zmluvy č.105/TOP TÍM/Folťan/2023-Refundácia nákladov súvisiacich s účelom rozvoja športovcov zaradených do zoznamu športovcov Top tímu a podpory národného športového projektu: náklady športovca na materiálne zabezpečenie tréningovej prípravy - športové oblečenie - konečný dodávateľ: OTFC Slovakia s.r.o.;</t>
  </si>
  <si>
    <t>Na základe Zmluvy č.105/TOP TÍM/Folťan/2023-Refundácia nákladov súvisiacich s účelom rozvoja športovcov zaradených do zoznamu športovcov Top tímu a podpory národného športového projektu: náklady športovca na materiálne zabezpečenie tréningovej prípravy - športové oblečenie a športové pomôcky - konečný dodávateľ: Swimaholic s.r.o.;</t>
  </si>
  <si>
    <t>Na základe Zmluvy č.105/TOP TÍM/Folťan/2023-Refundácia nákladov súvisiacich s účelom rozvoja športovcov zaradených do zoznamu športovcov Top tímu a podpory národného športového projektu: pobytové náklady športovca počas preteku Jarná Cena Žiliny v termíne 17.-19.03.2023 - konečný dodávateľ: XBS swimming;</t>
  </si>
  <si>
    <t>Na základe Zmluvy č.105/TOP TÍM/Folťan/2023-Refundácia nákladov súvisiacich s účelom rozvoja športovcov zaradených do zoznamu športovcov Top tímu a podpory národného športového projektu: cestovné náklady športovca počas preteku MM Telekom Slovenije Radovljica (SLO) v termíne 08.-09.07.2023 - konečný dodávateľ: Flix SE;</t>
  </si>
  <si>
    <t>24FA40016</t>
  </si>
  <si>
    <t>220240101</t>
  </si>
  <si>
    <t>trénerská činnosť SP za 01/2024</t>
  </si>
  <si>
    <t>24FA40021</t>
  </si>
  <si>
    <t>12/1/24</t>
  </si>
  <si>
    <t>24FA40022</t>
  </si>
  <si>
    <t>2-001200-216</t>
  </si>
  <si>
    <t>IVKA d.o.o. Hotel ADRIA</t>
  </si>
  <si>
    <t>24FA40035</t>
  </si>
  <si>
    <t>24010</t>
  </si>
  <si>
    <t>súťažné plavky pre reprezentáciu SP-seniori akrobatická zostava  8 ks</t>
  </si>
  <si>
    <t>24FA40040</t>
  </si>
  <si>
    <t>20240006</t>
  </si>
  <si>
    <t>preprava družstva VP-10 športovcov+3 real.tím počas ME muži 3-16.1.2024 Dubrovník (CRO)</t>
  </si>
  <si>
    <t>24FA40045</t>
  </si>
  <si>
    <t>20240036</t>
  </si>
  <si>
    <t>prenájom bazéna počas VT muži seniori 2-3.1.2024 Košice</t>
  </si>
  <si>
    <t>24FA40053</t>
  </si>
  <si>
    <t>FV20240001</t>
  </si>
  <si>
    <t>administratívne a organizačné práce asistenta SP na základe Zmluvy zo dňa 16.10.2023 za 01/2024</t>
  </si>
  <si>
    <t>24FA40054</t>
  </si>
  <si>
    <t>FA20240007</t>
  </si>
  <si>
    <t>polokošele s potlačou 6 ks, tričká s potlačou 18 ks na podujatie MS PL Doha/QAT- 07.-19.2.2024</t>
  </si>
  <si>
    <t>24FA40056</t>
  </si>
  <si>
    <t>24/05/0003</t>
  </si>
  <si>
    <t>Materiálne zabezpečenie reprezentácie PL -pretekárske plavky 2 ks</t>
  </si>
  <si>
    <t>24DPH002</t>
  </si>
  <si>
    <t>DPH k faktúre č. 24FA40056</t>
  </si>
  <si>
    <t>24FA40057</t>
  </si>
  <si>
    <t>24/05/0002</t>
  </si>
  <si>
    <t>Materiálne zabezpečenie reprezentácie PL -pretekárske plavky 10 ks, legíny 8 ks</t>
  </si>
  <si>
    <t>24DPH003</t>
  </si>
  <si>
    <t>DPH k faktúre č. 24FA40057</t>
  </si>
  <si>
    <t>24FA40058</t>
  </si>
  <si>
    <t>24/05/0013</t>
  </si>
  <si>
    <t>Materiálne zabezpečenie reprezentácie PL -pretekárske plavky 5 ks</t>
  </si>
  <si>
    <t>24DPH004</t>
  </si>
  <si>
    <t>DPH k faktúre č. 24FA40058</t>
  </si>
  <si>
    <t>24FA40059</t>
  </si>
  <si>
    <t>24/05/0017</t>
  </si>
  <si>
    <t>Materiálne zabezpečenie reprezentácie PL -pretekárske plavky 8 ks PRIMO</t>
  </si>
  <si>
    <t>24DPH005</t>
  </si>
  <si>
    <t>DPH k faktúre č. 24FA40059</t>
  </si>
  <si>
    <t>24FA40060</t>
  </si>
  <si>
    <t>120240101</t>
  </si>
  <si>
    <t>návrh dizajnu súťažných plaviek pre reprezentantky v SP RD MJ-voľný tím (425)a RD S-akrobatická zostava (450) v súlade s medzinárodnými pravidlami LEN a FINA</t>
  </si>
  <si>
    <t>24FA40062</t>
  </si>
  <si>
    <t>5020240417</t>
  </si>
  <si>
    <t>prenájom bazéna počas športovej prípravy reprezentačného družstva SP 9.1., 11.1., 16.1., 18.1.,23.1., 25.1., 31.1.2024</t>
  </si>
  <si>
    <t>24FA40063</t>
  </si>
  <si>
    <t>5020240418</t>
  </si>
  <si>
    <t>prenájom bazéna počas Reprezentačné sústredenie SP 2-7.1.2024 Šamorín</t>
  </si>
  <si>
    <t>24FA40064</t>
  </si>
  <si>
    <t>8891014653/02</t>
  </si>
  <si>
    <t>cestovné poistenie pre 10 šp.+4 r.t. počas  MS SP Doha v termíne 29.1.-18.2.2024</t>
  </si>
  <si>
    <t>24FA40068</t>
  </si>
  <si>
    <t>22020038</t>
  </si>
  <si>
    <t>trénerská činnosť SP za 2024/01</t>
  </si>
  <si>
    <t>24FA40085</t>
  </si>
  <si>
    <t>prenájom dráh STU pre reprezentačné družstvá synchronizovaného plávania počas tréningovej prípravy za 01/2024 v zmysle Uznesenia  Rady SPF/2024/R/U8/P</t>
  </si>
  <si>
    <t>23STR009</t>
  </si>
  <si>
    <t>23STR013</t>
  </si>
  <si>
    <t>23FA40278</t>
  </si>
  <si>
    <t>2223029</t>
  </si>
  <si>
    <t>pobytové náklady športových odborníkov SPF-rozhodcov VP počas podujatia SPF.</t>
  </si>
  <si>
    <t>ISTRASLOV spol. s.r.o.</t>
  </si>
  <si>
    <t>31583334</t>
  </si>
  <si>
    <t>Pobytové náklady počas EP v DP 12-20.8.2023 Šamorín</t>
  </si>
  <si>
    <t>Organizácia podujatia
názov podujatia: NL SR kadeti                        Miesto konania: Komárno Slovensko                                               termín podujatia: 29.04.-30.04.2023                           
počet aktívnych účastníkov:  športovcov a  2 členovia rozhodcovského zboru 
počet odpracovaných hodín spolu 30</t>
  </si>
  <si>
    <t>2320š0540</t>
  </si>
  <si>
    <t>2320š0541</t>
  </si>
  <si>
    <t>23200540</t>
  </si>
  <si>
    <t>23200541</t>
  </si>
  <si>
    <t>činnosť člena rozhodcovského zboru počas podujatia NL kadeti Komárno 29.-30.4.2023</t>
  </si>
  <si>
    <t>Martin Svítok</t>
  </si>
  <si>
    <t>Róbert Horváth</t>
  </si>
  <si>
    <t>23STR016</t>
  </si>
  <si>
    <t>23STR018</t>
  </si>
  <si>
    <t>23STR020</t>
  </si>
  <si>
    <t>23STR024</t>
  </si>
  <si>
    <t>23STR026</t>
  </si>
  <si>
    <t>24IDS0007</t>
  </si>
  <si>
    <t>23STR003</t>
  </si>
  <si>
    <t>23FA40011</t>
  </si>
  <si>
    <t>Diaľničné známky na rok 2023</t>
  </si>
  <si>
    <t>2390012511</t>
  </si>
  <si>
    <t>23STR005</t>
  </si>
  <si>
    <t>23STR007</t>
  </si>
  <si>
    <t>VUB0032024</t>
  </si>
  <si>
    <t>24FA40102</t>
  </si>
  <si>
    <t>1000019724</t>
  </si>
  <si>
    <t>trof. poháre 6 ks, štítky 6 ks, gravírovanie 6 ks na súťaže SP</t>
  </si>
  <si>
    <t>35774282</t>
  </si>
  <si>
    <t>Victory sport, spol. s.r.o.</t>
  </si>
  <si>
    <t>24FA40103</t>
  </si>
  <si>
    <t>20240005</t>
  </si>
  <si>
    <t xml:space="preserve">2 ks tonerov do tlačiarne </t>
  </si>
  <si>
    <t>50971565</t>
  </si>
  <si>
    <t>Contact portal s.r.o.</t>
  </si>
  <si>
    <t>24FA40105</t>
  </si>
  <si>
    <t>FV20240003</t>
  </si>
  <si>
    <t>administratívne a organizačné práce asistenta SP na základe Zmluvy zo dňa 16.10.2023 za 02/2024</t>
  </si>
  <si>
    <t>24FA40106</t>
  </si>
  <si>
    <t>220240201</t>
  </si>
  <si>
    <t>trénerská činnosť SP za 02/2024</t>
  </si>
  <si>
    <t>24FA40107</t>
  </si>
  <si>
    <t>22020039</t>
  </si>
  <si>
    <t>trénerská činnosť SP za 2024/02</t>
  </si>
  <si>
    <t>24FA40131</t>
  </si>
  <si>
    <t>2024012</t>
  </si>
  <si>
    <t>preventívna prehliadka rerezentáce SP 13 športovcov</t>
  </si>
  <si>
    <t>24FA40132</t>
  </si>
  <si>
    <t>20240202</t>
  </si>
  <si>
    <t>školenie rozhodcov I. kvalifikačného stupňa - synchronizovaného plávania základy prvej pomoci 8-17.2.2024</t>
  </si>
  <si>
    <t>Gabriel Buzgó, BuzgoSchool</t>
  </si>
  <si>
    <t>24FA40133</t>
  </si>
  <si>
    <t>01/02/24</t>
  </si>
  <si>
    <t>Servis zvukovej aparatúry Mipro- pre synchronizované plávanie</t>
  </si>
  <si>
    <t>24FA40140</t>
  </si>
  <si>
    <t>24/05/0026</t>
  </si>
  <si>
    <t>Materiálne zabezpečenie reprezentácie PL -pretekárske plavky 5 ks PRIMO</t>
  </si>
  <si>
    <t>24FA40177</t>
  </si>
  <si>
    <t>24033</t>
  </si>
  <si>
    <t>súťažné plavky pre reprezentáciu SP-  8 ks</t>
  </si>
  <si>
    <t>24FA40191</t>
  </si>
  <si>
    <t>prenájom dráh STU pre reprezentačné družstvá synchronizovaného plávania počas tréningovej prípravy za 10/2023-02/2024 v zmysle Uznesenia  Rady SPF/2024/R/U8/P, SPF/2024/R/U33/P</t>
  </si>
  <si>
    <t>24FA40192</t>
  </si>
  <si>
    <t>02</t>
  </si>
  <si>
    <t>prenájom tréningových priestorov pre reprezentačné družstvá synchronizovaného plávania počas tréningovej prípravy za 09/2023-03/2024 v zmysle Uznesenia  Rady SPF/2024/R/U8/P, SPF/2024/R/U33/P</t>
  </si>
  <si>
    <t>2420š0175</t>
  </si>
  <si>
    <t>24200175</t>
  </si>
  <si>
    <t>finančné ocenenie športovca -mimoriadne výkony na významných podujatiach v roku 2023, priznané v roku 2024 SPF/2024/R/Z3/U18</t>
  </si>
  <si>
    <t>finančné ocenenie trénera -mimoriadne výkony športovcov na významných podujatiach v roku 2023, priznané v roku 2024 SPF/2024/R/Z3/U18</t>
  </si>
  <si>
    <t>2420š0176</t>
  </si>
  <si>
    <t>24200176</t>
  </si>
  <si>
    <t>2420š0177</t>
  </si>
  <si>
    <t>24200177</t>
  </si>
  <si>
    <t>2420š0178</t>
  </si>
  <si>
    <t>24200178</t>
  </si>
  <si>
    <t>2420š0179</t>
  </si>
  <si>
    <t>24200179</t>
  </si>
  <si>
    <t>2420š0180</t>
  </si>
  <si>
    <t>24200180</t>
  </si>
  <si>
    <t>Krajčovičová Lea Anna</t>
  </si>
  <si>
    <t>Bernáthová Michaela</t>
  </si>
  <si>
    <t>Strapeková Žofia</t>
  </si>
  <si>
    <t>Thüringerova Monika</t>
  </si>
  <si>
    <t>záloha na ORKA CUP 22.-24.03.2024 Hungaria</t>
  </si>
  <si>
    <t>2420š0259</t>
  </si>
  <si>
    <t>182</t>
  </si>
  <si>
    <t>2420š0260</t>
  </si>
  <si>
    <t>638</t>
  </si>
  <si>
    <t>2420š0261</t>
  </si>
  <si>
    <t>29459,29585</t>
  </si>
  <si>
    <t xml:space="preserve">Greek Taverna </t>
  </si>
  <si>
    <t>LIC-2000 KFT, McDonald</t>
  </si>
  <si>
    <t>Pasa Kebab Nagymama</t>
  </si>
  <si>
    <t>vyúčtovanie zálohy z 22.3.2024 (500 Labáthová)-strava počas podujatia ARTISTIC SWIMMING ORKA CUP Székesfehérvár, Hungary 22-24.03.2024  /3,08 eur/</t>
  </si>
  <si>
    <t>vyúčtovanie zálohy z 22.3.2024 (500 Labáthová)-strava počas podujatia ARTISTIC SWIMMING ORKA CUP Székesfehérvár, Hungary 22-24.03.2024 /5,90 eur/</t>
  </si>
  <si>
    <t>vyúčtovanie zálohy z 22.3.2024 (500 Labáthová)-strava počas podujatia ARTISTIC SWIMMING ORKA CUP Székesfehérvár, Hungary 22-24.03.2024 12,13 eur/</t>
  </si>
  <si>
    <t>2420š0262</t>
  </si>
  <si>
    <t>24200262</t>
  </si>
  <si>
    <t>2420š0263</t>
  </si>
  <si>
    <t>180/14</t>
  </si>
  <si>
    <t>2420š0264</t>
  </si>
  <si>
    <t>275/55</t>
  </si>
  <si>
    <t>2420š0265</t>
  </si>
  <si>
    <t>343</t>
  </si>
  <si>
    <t>2420š0266</t>
  </si>
  <si>
    <t>46/15</t>
  </si>
  <si>
    <t>cestovné náhrady počas ARTISTIC SWIMMING ORKA CUP Székesfehérvár, Hungary 22-24.03.2024</t>
  </si>
  <si>
    <t>Jana Mc Donnell</t>
  </si>
  <si>
    <t>Hotel and More Sartor Kft</t>
  </si>
  <si>
    <t>Progress éterhalozat Kft</t>
  </si>
  <si>
    <t>Padys Bistro</t>
  </si>
  <si>
    <t>vyúčtovanie zálohy z 22.3.2024 (120 McDonnell)-strava počas podujatia ARTISTIC SWIMMING ORKA CUP Székesfehérvár, Hungary 22-24.03.2024 /23,82 eur/</t>
  </si>
  <si>
    <t>vyúčtovanie zálohy z 22.3.2024 (120 McDonnell)-strava počas podujatia ARTISTIC SWIMMING ORKA CUP Székesfehérvár, Hungary 22-24.03.2024  /4,29 eur/</t>
  </si>
  <si>
    <t>vyúčtovanie zálohy z 22.3.2024 (120 McDonnell)-strava počas podujatia ARTISTIC SWIMMING ORKA CUP Székesfehérvár, Hungary 22-24.03.2024 /5,47 eur/</t>
  </si>
  <si>
    <t>vyúčtovanie zálohy z 22.3.2024 (120 McDonnell)-strava počas podujatia ARTISTIC SWIMMING ORKA CUP Székesfehérvár, Hungary 22-24.03.2024 19,63 eur/</t>
  </si>
  <si>
    <t>vrátenie zostatku zálohy z 22.03.2024 /MsDonnell Jana 120,-eur/</t>
  </si>
  <si>
    <t>záloha na ORKA CUP 22.-24.03.2024 Székesfehérvár Hungaria</t>
  </si>
  <si>
    <t>vrátenie zostatku zálohy z 22.3.2024 /Labáthová Jana 500,-eur/</t>
  </si>
  <si>
    <t>24FA40141</t>
  </si>
  <si>
    <t>3240000810</t>
  </si>
  <si>
    <t>prenájom bazéna a mietnosti pre rozhodcov počas M-SR &amp;  Zlatá rybka &amp; Elementy Open 2024, 24.2.2024 Bratislava - čiastočne z 1464,-eur</t>
  </si>
  <si>
    <t>vyúčtovanie zálohy e.č. 23š065 na pobytové náklady 1 osoba - športovkyňa Benková počas podujatia Svetový pohár v plávaní11-16.10.2023 v Aténach /720,-eur/</t>
  </si>
  <si>
    <t>vyúčtovanie zálohy e.č. 23š065 na pobytové náklady pre 3 osoby- športovcov Podmaníková, Ivan, Trníková počas podujatia Svetový pohár v plávaní 11.10-16.10.2023 Atény /2410,-eur/</t>
  </si>
  <si>
    <t>vyúčtovanie zálohy e.č. 23š066 na ubytovanie a strava pre 24 osôb /20 športovcov + 4 real.tím/ počas podujatia CECMJ 25.-26.11.2023 Kranj /spolu:5960,-eur/</t>
  </si>
  <si>
    <t>vyúčtovanie zálohy e.č. 23š009 a 23š024 na pobytové náklady počas sústredenia v Calella /spolu: 12022,-eur/</t>
  </si>
  <si>
    <t>Vyúčtovanie zálohy e.č. 23š063 na športové pomôcky-kettlebell 12kg 2ks, 8kg 3 ks, posilňovacia lopta 5ks, závasný posilňovací systém 5 ks-  pre synchro.plávanie /spolu: 289,25 eur/</t>
  </si>
  <si>
    <t>vyúčtovanie zálohy e.č. 23š060 na prenájom bazéna počas podujatia Superfinále SP v DP 8. kolo 9.9.2023 v Štúrove /spolu: 550,-eur/</t>
  </si>
  <si>
    <t>vyúčtovanie zálohy e.č. 23š067 na ubytovanie počas podujatia Hungarian cup 2023 , Budapešť 10.-12.11.2023 , 12 osôb/10 športovcov+2 real.tím/ spolu: /1300,-eur/</t>
  </si>
  <si>
    <t>vyúčtovanie zálohy e.č. 23š069 - zákaznícka podporu pre PREMIUM NET3 SERVIS 2024 /spolu: 302,40 eur/</t>
  </si>
  <si>
    <t>vyúčtovanie zálohy e.č. 23š068 na pobytové náklady vrátane stravovania pre 23 osôb-20 športovcov+3 real.tím SP od 1.12.2023 do 3.12.2023 /spolu: 1430,43 eur/</t>
  </si>
  <si>
    <t>vyúčtovanie zálohy e.č. 23š055 na pobytové náklady pre 12 osôb-8 športovcov+4 real. tím počas MS J 1-10.9.2023 v Netanyi Israel /doplatok 1080,-.-USD,/ spolu: 20270,27 eur/</t>
  </si>
  <si>
    <t>2320š2360</t>
  </si>
  <si>
    <t>23202360</t>
  </si>
  <si>
    <t>súťažná tímová choreografia pre reprezentačné družstvo SP v zmysle Zmluvy o dielo z 02.11.2023</t>
  </si>
  <si>
    <t>Solymosyová Ivana</t>
  </si>
  <si>
    <t>2320š2345</t>
  </si>
  <si>
    <t>056651,040894</t>
  </si>
  <si>
    <t>General Nutrition Center</t>
  </si>
  <si>
    <t>2320š2346</t>
  </si>
  <si>
    <t>401-2</t>
  </si>
  <si>
    <t>Great Outdoor Provision Co.</t>
  </si>
  <si>
    <t>2320š2347</t>
  </si>
  <si>
    <t>Dicks Sporting Goods</t>
  </si>
  <si>
    <t>2320š2348</t>
  </si>
  <si>
    <t>553,178,72,445,520,161,565</t>
  </si>
  <si>
    <t>2320š2349</t>
  </si>
  <si>
    <t>C0660431</t>
  </si>
  <si>
    <t>2320š2350</t>
  </si>
  <si>
    <t>12062023</t>
  </si>
  <si>
    <t>Healthspan Ltg.</t>
  </si>
  <si>
    <t>Clarity Coach Consulting Ltd.</t>
  </si>
  <si>
    <t>2320š2351</t>
  </si>
  <si>
    <t>23003b</t>
  </si>
  <si>
    <t>2320š2352</t>
  </si>
  <si>
    <t>20230083</t>
  </si>
  <si>
    <t>51892073</t>
  </si>
  <si>
    <t>54504597</t>
  </si>
  <si>
    <t>Fit-Physio s.r.o.</t>
  </si>
  <si>
    <t>PERFORMANCE-ology s. r. o.</t>
  </si>
  <si>
    <t>2320š2353</t>
  </si>
  <si>
    <t>202300012</t>
  </si>
  <si>
    <t>2320š2354</t>
  </si>
  <si>
    <t>220000792543</t>
  </si>
  <si>
    <t>Kiefer Aquatics</t>
  </si>
  <si>
    <t>2320š2355</t>
  </si>
  <si>
    <t>23202355</t>
  </si>
  <si>
    <t>2320š2356</t>
  </si>
  <si>
    <t>105,106</t>
  </si>
  <si>
    <t>Luffthansa</t>
  </si>
  <si>
    <t>Jeff Kuelling ATC, MS,LAT,LMT</t>
  </si>
  <si>
    <t>2320š2357</t>
  </si>
  <si>
    <t>220000723956</t>
  </si>
  <si>
    <t>2320š2358</t>
  </si>
  <si>
    <t>001</t>
  </si>
  <si>
    <t>2320š2359</t>
  </si>
  <si>
    <t>8145934,6992856</t>
  </si>
  <si>
    <t>John Abbatoy, MS,MA,RSCC,CSCS</t>
  </si>
  <si>
    <t>Vuori</t>
  </si>
  <si>
    <t>2320š2361</t>
  </si>
  <si>
    <t>L3GLYX</t>
  </si>
  <si>
    <t>2320š2362</t>
  </si>
  <si>
    <t>27511</t>
  </si>
  <si>
    <t>UNITED</t>
  </si>
  <si>
    <t>Triangle Aquatic Center</t>
  </si>
  <si>
    <t>23FA41302</t>
  </si>
  <si>
    <t>152230022</t>
  </si>
  <si>
    <t>23FA41328</t>
  </si>
  <si>
    <t>222</t>
  </si>
  <si>
    <t>23FA41329</t>
  </si>
  <si>
    <t>1024029</t>
  </si>
  <si>
    <t>00686191</t>
  </si>
  <si>
    <t>Telovýchovná jednota Slávia UK</t>
  </si>
  <si>
    <t>23FA41330</t>
  </si>
  <si>
    <t>1024030</t>
  </si>
  <si>
    <t>23FA41331</t>
  </si>
  <si>
    <t>23FA41337</t>
  </si>
  <si>
    <t>23012</t>
  </si>
  <si>
    <t>23FA41338</t>
  </si>
  <si>
    <t>020230031</t>
  </si>
  <si>
    <t>23FA41340</t>
  </si>
  <si>
    <t>12300011</t>
  </si>
  <si>
    <t>23FA41341</t>
  </si>
  <si>
    <t>20231115</t>
  </si>
  <si>
    <t>51210304</t>
  </si>
  <si>
    <t>TRI Tatry Triathlon Team</t>
  </si>
  <si>
    <t>23FA41343</t>
  </si>
  <si>
    <t>50529021</t>
  </si>
  <si>
    <t>Plavecký klub Športové gymnázium Nitra</t>
  </si>
  <si>
    <t>pobytové náklady vrátane stravy pre 4 osoby-3 športovci + 1 real.tím počas  sústredenia DP 5-12.12.2023 v Lanzarote</t>
  </si>
  <si>
    <t>46915206</t>
  </si>
  <si>
    <t>HappyTravel.sk, s.r.o.</t>
  </si>
  <si>
    <t xml:space="preserve">Organizácia podujatia
názov podujatia: MSR Zlatá rybka vs. Vodný Ninja I Elementy 2024                                               Miesto konania: Bratislava Slovensko                                               termín podujatia: 24.02. 2024                            
počet aktívnych účastníkov:  športovcov a    dobrovoľníkov, počet odpracovaných hodín spolu: </t>
  </si>
  <si>
    <t>23FA41332</t>
  </si>
  <si>
    <t>020230030</t>
  </si>
  <si>
    <t>23FA41333</t>
  </si>
  <si>
    <t>2301</t>
  </si>
  <si>
    <t>23FA41334</t>
  </si>
  <si>
    <t>230100117</t>
  </si>
  <si>
    <t>23FA41335</t>
  </si>
  <si>
    <t>020230032</t>
  </si>
  <si>
    <t>23FA41336</t>
  </si>
  <si>
    <t>240002</t>
  </si>
  <si>
    <t>52509192</t>
  </si>
  <si>
    <t>Plavecký klub NANTI, o.z.</t>
  </si>
  <si>
    <t>23FA41339</t>
  </si>
  <si>
    <t>23FA41342</t>
  </si>
  <si>
    <t>23FA41344</t>
  </si>
  <si>
    <t>020230029</t>
  </si>
  <si>
    <t>23FA41345</t>
  </si>
  <si>
    <t>020230033</t>
  </si>
  <si>
    <t>23FA41346</t>
  </si>
  <si>
    <t>01/24/01/003</t>
  </si>
  <si>
    <t>23FA41347</t>
  </si>
  <si>
    <t>01/24/01/006</t>
  </si>
  <si>
    <t>23FA41348</t>
  </si>
  <si>
    <t>01/24/01/004</t>
  </si>
  <si>
    <t>23FA41349</t>
  </si>
  <si>
    <t>01/24/01/005</t>
  </si>
  <si>
    <t>23FA41350</t>
  </si>
  <si>
    <t>01/24/01/001</t>
  </si>
  <si>
    <t>vyúčtovanie zálohy e.č. 23š074 na pobytové náklady pre 19 osôb-14 športovcov+4 real.tím +1 rozhodca počas podujati  /spolu: 32800,-eur/</t>
  </si>
  <si>
    <t>vyúčtovanie zálohy e.č. 24š001 na pobytové náklady počas ME muži 3.-4.1.2024 v Dubrovníku  /spolu: 1355,-eur/</t>
  </si>
  <si>
    <t>24FA40010</t>
  </si>
  <si>
    <t>75-B</t>
  </si>
  <si>
    <t xml:space="preserve">letenky pre 26 osôb-18 športovcov +8 real.tím na podujatia 6-16.5.2023v Calella, </t>
  </si>
  <si>
    <t>letenky pre 26 osôb-18 športovcov +8 real.tím na podujatia 16-19.5.2023 v Barcelone, čiastočne</t>
  </si>
  <si>
    <t>23INE026</t>
  </si>
  <si>
    <t>Príspevok pre PL na Majstrovstvá sveta juniorov 2023 , Netanya(ISR) 1.-</t>
  </si>
  <si>
    <t>World Aquatics</t>
  </si>
  <si>
    <t>24DPH006</t>
  </si>
  <si>
    <t>Priznanie DPH z nadobudnutia tovaru z iného štátu EU, FP č.  24FA40140</t>
  </si>
  <si>
    <t>24š010</t>
  </si>
  <si>
    <t>CHF/2024/ELO-027</t>
  </si>
  <si>
    <t>záloha na ubytovanie pre 13 osôb-10 športovcov+3 real.tím počas ORKA CUP 22-24.3.2024 v Budapešti</t>
  </si>
  <si>
    <t>Hotel &amp; More Sartor Kft</t>
  </si>
  <si>
    <t>24FA40193</t>
  </si>
  <si>
    <t>1-S03-254/2024</t>
  </si>
  <si>
    <t>vyúčtovanie zálohy e.č. 24š010 na ubytovanie pre 13 osôb-10 športovcov+3 real.tím počas ORKA CUP 22-24.3.2024 v Budapešti</t>
  </si>
  <si>
    <t>Hrubé mzdy vyplatené osobám (zamestnancom) vrátane odvodov zamestnávateľa
počet fyzických osôb: 7 TPP+1 dohoda
obdobie 9/2023</t>
  </si>
  <si>
    <t>Hrubé mzdy vyplatené osobám (zamestnancom) vrátane odvodov zamestnávateľa
počet fyzických osôb: 2 TPP+3 dohody
obdobie: 9/2023</t>
  </si>
  <si>
    <t>Hrubé mzdy vyplatené osobám (zamestnancom) vrátane odvodov zamestnávateľa
počet fyzických osôb: 2 TPP+ 21 dohôd
obdobie: 9/2023</t>
  </si>
  <si>
    <t>23dš09</t>
  </si>
  <si>
    <t>23INE0025</t>
  </si>
  <si>
    <t>pobytové náklady pre 17 osôb-MS PL Doha/QAT- 07.-19.2.2024</t>
  </si>
  <si>
    <t>24FA40013</t>
  </si>
  <si>
    <t>Prenájom vozidla na prepavu družstva VP -6 športovcov+1 real.tím počas ME muži 3-16.1.2024 Dubrovník (CRO)</t>
  </si>
  <si>
    <t>10240352</t>
  </si>
  <si>
    <t>24FA40029</t>
  </si>
  <si>
    <t>letenky pre 2 osoby- 1 športovec+1 tréner na Sústredenie reprez.PL 11-20.3.2024 Limassol, Cyprus (čiastočne)</t>
  </si>
  <si>
    <t>24FA40157</t>
  </si>
  <si>
    <t>24AUTO053</t>
  </si>
  <si>
    <t>preprava repre družstva PL -4 športovcov+1 real.tím na letisko  Sústredenie reprez.PL 11-20.3.2024 Limassol, Cyprus (čiastočne)</t>
  </si>
  <si>
    <t>24FA40031</t>
  </si>
  <si>
    <t>24FA40033</t>
  </si>
  <si>
    <t>Poplatok za nadváhu batožiny pre 1 športovca počas letu na MS PL Doha/QAT- 07.-19.2.2024</t>
  </si>
  <si>
    <t>10240446</t>
  </si>
  <si>
    <t>10240429</t>
  </si>
  <si>
    <t>Poplatok za nadváhu batožiny -masérsky stôl  počas letu na MS PL Doha/QAT- 07.-19.2.2024 (čiastočne)</t>
  </si>
  <si>
    <t>vyúčtovanie zálohy e.č. 23š013 na pobytové náklady 19 osôb-16 športovcov + 3 real.tím počas podujatia 1-11.5.2023 v Lignano (časť)</t>
  </si>
  <si>
    <t>pobytové náklady 19 osôb-16 športovcov + 3 real.tím počas podujatia 1-11.5.2023 v Lignano (časť)/spolu fa 9273,80 eur/</t>
  </si>
  <si>
    <t>vyúčtovanie zálohy e.č. 23š071 na pobytové náklady, starava a prenájom športoviska pre 2 osoby-2 športovci /Košťál, Potocká/ počas Sústredenia PL reprezentácie 30.12.2023-17.1.2024 v Lignano Saddiadoro, Taliansko /spolu: 1665,-eur/</t>
  </si>
  <si>
    <t>vyúčtovanie zálohy z 30.8.2023 (2000 Púzser)-občerstvenie pre 12 osôb -8 športovcov+4 real.tím počas podujatia Majstrovstvá sveta juniorov 2023 , Netanya(ISR)   /26,50 eur/</t>
  </si>
  <si>
    <t>vyúčtovanie zálohy z 30.8.2023 (2000 Púzser)-večera pre 12 osôb -8 športovcov+4 real.tím počas podujatia Majstrovstvá sveta juniorov 2023 , Netanya(ISR)  /121,64 eur/</t>
  </si>
  <si>
    <t>vyúčtovanie zálohy z 6.11.2023 (Thüringerova Monika 1000)-strava pre 12 osôb-10 športovcov+2 real.tím počas podujatia Hungarian cup 2023, 10.-12.11.2023, Budapešť /42,25 eur/</t>
  </si>
  <si>
    <t>vyúčtovanie zálohy z 6.11.2023 (Thüringerova Monika 1000)-strava pre 12 osôb-10 športovcov+2 real.tím počas podujatia Hungarian cup 2023, 10.-12.11.2023, Budapešť  /293,41 eur/</t>
  </si>
  <si>
    <t xml:space="preserve">Pracovná cesta
názov podujatia: Sústredenie plaveckej reprezentácie                                                   Miesto konania: Callela Tenerife Španielsko                                          termín podujatia: 04.04.-11.04.2023                              Spôsob prepravy: letecky
Počet všetkých osôb na pracovnej ceste  8                                                            z toho:
- športovci: 6
- realizačný tím: 2                                         
</t>
  </si>
  <si>
    <t>činnosť športového odborníka -tréner Laura Retrari počas sústredenia 6-16.5.2023 v Calella  a podujatia 16-19.5.2023 v Barcelona</t>
  </si>
  <si>
    <t>23INE0032</t>
  </si>
  <si>
    <t>Príspevok na dopravu na ME v krátkom bazéne 5.-10.12.2023 Otopeni, Rumunsko</t>
  </si>
  <si>
    <t>230032</t>
  </si>
  <si>
    <t xml:space="preserve">záloha na MS PL v Dohe </t>
  </si>
  <si>
    <t>2420š0057</t>
  </si>
  <si>
    <t>SP0921</t>
  </si>
  <si>
    <t>Brioche Dore</t>
  </si>
  <si>
    <t>vyúčtovanie zálohy z 2.2.2024 (Lange 2000)- raňajky na letisku pre 11 osôb-7 športovcov + 4 real.tím počas MS PL Doha/QAT- 07.-19.2.2024  (222,11)</t>
  </si>
  <si>
    <t>2420š0058</t>
  </si>
  <si>
    <t>EMD157</t>
  </si>
  <si>
    <t>vyúčtovanie zálohy z 2.2.2024 (Lange 2000)- poplatok za nadváhu batožiny na letisku  počas MS PL Doha/QAT- 07.-19.2.2024 (287,34)</t>
  </si>
  <si>
    <t>Qatar aviation Service</t>
  </si>
  <si>
    <t>vrátenie zostatatku zálohy z MS DOHA</t>
  </si>
  <si>
    <t>Na základe Zmluvy č.107/TOP TÍM/Podmaníková/2023- Refundácia nákladov súvisiacich s účelom rozvoja športovcov zaradených do zoznamu športovcov Top tímu a podpory národného športového projektu: náklady športovca na vitamíny a výživové doplnky -  konečný dodávateľ: GNC;</t>
  </si>
  <si>
    <t>Na základe Zmluvy č.107/TOP TÍM/Podmaníková/2023- Refundácia nákladov súvisiacich s účelom rozvoja športovcov zaradených do zoznamu športovcov Top tímu a podpory národného športového projektu: náklady športovca na vstupy na športovisko - posilňovňu - konečný dodávateľ: Sofa Trend s.r.o.;</t>
  </si>
  <si>
    <t>Na základe Zmluvy č.107/TOP TÍM/Podmaníková/2023- Refundácia nákladov súvisiacich s účelom rozvoja športovcov zaradených do zoznamu športovcov Top tímu a podpory národného športového projektu: náklady športovca na materiálne zabezpečenie športovej tréningovej prípravy - športové oblečenie - konečný dodávateľ: Great outdoor provision co.</t>
  </si>
  <si>
    <t>Na základe Zmluvy č.107/TOP TÍM/Podmaníková/2023- Refundácia nákladov súvisiacich s účelom rozvoja športovcov zaradených do zoznamu športovcov Top tímu a podpory národného športového projektu:náklady športovca na materiálne zabezpečenie športovej tréningovej prípravy - športové oblečenie - konečný dodávateľ: Dicks sporting goods;</t>
  </si>
  <si>
    <t>Na základe Zmluvy č.107/TOP TÍM/Podmaníková/2023- Refundácia nákladov súvisiacich s účelom rozvoja športovcov zaradených do zoznamu športovcov Top tímu a podpory národného športového projektu: náklady športovca na vitamíny a výživové doplnky - konečný dodávateľ: Healthspan;</t>
  </si>
  <si>
    <t>Na základe Zmluvy č.107/TOP TÍM/Podmaníková/2023- Refundácia nákladov súvisiacich s účelom rozvoja športovcov zaradených do zoznamu športovcov Top tímu a podpory národného športového projektu: náklady športovca na trénersku činnosť počas roka 2023 - konečný dodávateľ: Clarity Coach Consulting Ltd.;</t>
  </si>
  <si>
    <t>Na základe Zmluvy č.107/TOP TÍM/Podmaníková/2023- Refundácia nákladov súvisiacich s účelom rozvoja športovcov zaradených do zoznamu športovcov Top tímu a podpory národného športového projektu: náklady športovca na regeneráciu, masáže a individuálne cvičenia v mes. 03,06-08/2023 - konečný dodávateľ: Fit-Physio s.r.o.;</t>
  </si>
  <si>
    <t>Na základe Zmluvy č.107/TOP TÍM/Podmaníková/2023- Refundácia nákladov súvisiacich s účelom rozvoja športovcov zaradených do zoznamu športovcov Top tímu a podpory národného športového projektu: náklady športovca na trénersku činnosť počas sústredenia v Liptovskom Mikuláši 20.-25.08.2023 - konečný dodávateľ: Performance-ology s.r.o.;</t>
  </si>
  <si>
    <t>Na základe Zmluvy č.107/TOP TÍM/Podmaníková/2023- Refundácia nákladov súvisiacich s účelom rozvoja športovcov zaradených do zoznamu športovcov Top tímu a podpory národného športového projektu: pobytové náklady počas MSR open a juniorov v Šamoríne 08.-11.06.2023 - konečný dodávateľ: Pirana Sport Club Topoľčany;</t>
  </si>
  <si>
    <t>Na základe Zmluvy č.107/TOP TÍM/Podmaníková/2023- Refundácia nákladov súvisiacich s účelom rozvoja športovcov zaradených do zoznamu športovcov Top tímu a podpory národného športového projektu: náklady športovca na materiálne zabezpečenie športovej tréningovej prípravy - šnorchel, okuliare, plavky - konečný dodávateľ: Kiefer Aquatics;</t>
  </si>
  <si>
    <t>Na základe Zmluvy č.107/TOP TÍM/Podmaníková/2023- Refundácia nákladov súvisiacich s účelom rozvoja športovcov zaradených do zoznamu športovcov Top tímu a podpory národného športového projektu: cestovné náklady športovca-letenky počas tréningovej prípravy v zahraničí - konečný dodávateľ: Lufthansa AG;</t>
  </si>
  <si>
    <t>Na základe Zmluvy č.107/TOP TÍM/Podmaníková/2023- Refundácia nákladov súvisiacich s účelom rozvoja športovcov zaradených do zoznamu športovcov Top tímu a podpory národného športového projektu:  náklady športovca na regeneráciu a masáže v mes. 02,05/2023 - konečný dodávateľ: Jeff Kuelling;</t>
  </si>
  <si>
    <t>Na základe Zmluvy č.107/TOP TÍM/Podmaníková/2023- Refundácia nákladov súvisiacich s účelom rozvoja športovcov zaradených do zoznamu športovcov Top tímu a podpory národného športového projektu: náklady športovca na materiálne zabezpečenie športovej tréningovej prípravy - okuliare, plavky - konečný dodávateľ: Kiefer Aquatics;</t>
  </si>
  <si>
    <t>Na základe Zmluvy č.107/TOP TÍM/Podmaníková/2023- Refundácia nákladov súvisiacich s účelom rozvoja športovcov zaradených do zoznamu športovcov Top tímu a podpory národného športového projektu: náklady športovca na kondičné tréningy počas 05-07/2023 - konečný dodávateľ: John Abbatoy;</t>
  </si>
  <si>
    <t>Na základe Zmluvy č.107/TOP TÍM/Podmaníková/2023- Refundácia nákladov súvisiacich s účelom rozvoja športovcov zaradených do zoznamu športovcov Top tímu a podpory národného športového projektu: náklady športovca na materiálne zabezpečenie športovej tréningovej prípravy - športové oblečenie - konečný dodávateľ: Vuori;</t>
  </si>
  <si>
    <t>Na základe Zmluvy č.107/TOP TÍM/Podmaníková/2023- Refundácia nákladov súvisiacich s účelom rozvoja športovcov zaradených do zoznamu športovcov Top tímu a podpory národného športového projektu: náklady športovca na cestovné náklady počas tréningovej prípravy - konečný dodávateľ: United;</t>
  </si>
  <si>
    <t>Na základe Zmluvy č.107/TOP TÍM/Podmaníková/2023- Refundácia nákladov súvisiacich s účelom rozvoja športovcov zaradených do zoznamu športovcov Top tímu a podpory národného športového projektu: náklady športovca na vstup na športovisko počas tréningovej prípravy čiastočne - konečný dodávateľ: Triangle Aquatic Center;</t>
  </si>
  <si>
    <t xml:space="preserve">Refundácia nákladov súvisiach s účelom rozvoja športovcov z príspevku NŠP: náklady na prenájom športoviska - bazénu v mes. 09/2023 - Slovnaft a.s.;
</t>
  </si>
  <si>
    <t xml:space="preserve">Refundácia nákladov súvisiach s účelom rozvoja športovcov z príspevku NŠP: náklady na prenájom športoviska - bazénu v mes. 10/2023 - Slovnaft a.s.;
</t>
  </si>
  <si>
    <t xml:space="preserve">Refundácia nákladov súvisiach s účelom rozvoja športovcov z príspevku NŠP: náklady na prenájom športoviska - bazénu v mes. 11/2023 - Slovnaft a.s.;
</t>
  </si>
  <si>
    <t xml:space="preserve">Refundácia nákladov súvisiach s účelom rozvoja športovcov z príspevku NŠP: náklady na členský príspevok na rok 2023 - konečný dodávateľ: SAUŠ Bratislava;
</t>
  </si>
  <si>
    <t xml:space="preserve">Refundácia nákladov súvisiach s účelom rozvoja športovcov z príspevku NŠP: náklady na prenájom športoviska - bazénu v mes. 01-04, 10-12/2023 - konečný dodávateľ: OZ Bazén Piešťany;
</t>
  </si>
  <si>
    <t>Refundácia nákladov súvisiach s účelom rozvoja športovcov z príspevku NŠP: náklady na prenájom športoviska - telocvične počas r. 2023 - konečný dodávateľ: ZŠ Holubyho Piešťany;</t>
  </si>
  <si>
    <t xml:space="preserve">Refundácia nákladov súvisiach s účelom rozvoja športovcov z príspevku NŠP: náklady na prenájom športoviska - bazénu v mes. 11,12/2023 - konečný dodávateľ: Stredná priemyselná škola, Nové Mesto N.Váhom;
</t>
  </si>
  <si>
    <t xml:space="preserve">Refundácia nákladov súvisiach s účelom rozvoja športovcov z príspevku NŠP: náklady na materiálne zabezpečenie športovej tréningovej prípravy - trofeje a medaile na turnaje - konečný dodávateľ: Dekorcentrum Jurda s.r.o.;
</t>
  </si>
  <si>
    <t xml:space="preserve">Refundácia nákladov súvisiach s účelom rozvoja športovcov z príspevku NŠP: náklady na prenájom športoviska - bazénu v mes. 03,09/2023 a náklady na materiálne zabezpečenie športovej tréningovej prípravy - čiapky - konečný dodávateľ: BoGo bus s.r.o.;
</t>
  </si>
  <si>
    <t xml:space="preserve">Refundácia nákladov súvisiach s účelom rozvoja športovcov z príspevku NŠP: pobytové náklady počas turnaja MZ v Bytom (POL) v termíne 10.12.11.2023 ( 21 športovcov + RT) - konečný dodávateľ: Central Fund of Immovables Sp. z.o.o.;
</t>
  </si>
  <si>
    <t xml:space="preserve">Refundácia nákladov súvisiach s účelom rozvoja športovcov z príspevku NŠP: náklady na prevádzku športoviska počas tréningovej prípravy v r.2023 - dodávka vody, elektriky - konečný dodávateľ: Slovenské liečebné kúpele Piešťany a.s.;
</t>
  </si>
  <si>
    <t>Refundácia nákladov súvisiach s účelom rozvoja športovcov z príspevku NŠP: pobytové náklady počas turnaja Plejade 2023 v Lošinj (CRO) v termíne 14.-18.09.2023 (7 športovcov) - konečný dodávateľ: Zagr.holding d.o.o.;</t>
  </si>
  <si>
    <t xml:space="preserve">Refundácia nákladov súvisiach s účelom rozvoja športovcov z príspevku NŠP: náklady na materiálne zabezpečenie športovej tréningovej prípravy - batohy - konečný dodávateľ: Decathlon SK s.r.o.;
</t>
  </si>
  <si>
    <t xml:space="preserve">Refundácia nákladov súvisiach s účelom rozvoja športovcov z príspevku NŠP: náklady na materiálne zabezpečenie športovej tréningovej prípravy - pomôcky - konečný dodávateľ: Martin Ábel - Abel sharp;
</t>
  </si>
  <si>
    <t>Refundácia nákladov súvisiach s účelom rozvoja športovcov z príspevku NŠP: pobytové náklady počas súťaží NL žiačky, NL Juniorky, ZM juniorky, NL juniori, Extraliga muži v mes. 03-12/2023 ( 14 športovcov) - konečný dodávateľ: Tatra Estate a.s.</t>
  </si>
  <si>
    <t xml:space="preserve">Refundácia nákladov súvisiach s účelom rozvoja športovcov z príspevku NŠP: stravné počas NL juniori v Košiciach v termíne 01.-02.07.2023 (13 športovcov + RT) - konečný dodávateľ: Andiamo Taverna s.r.o.;
</t>
  </si>
  <si>
    <t xml:space="preserve">Refundácia nákladov súvisiach s účelom rozvoja športovcov z príspevku NŠP: pobytové náklady počas NL kadeti v Prešove v termíne 07.-08.07.2023 (8 športovcov + RT) - konečný dodávateľ: Súkromná SOŠ Pod Kalváriou Prešov;
</t>
  </si>
  <si>
    <t xml:space="preserve">Refundácia nákladov súvisiach s účelom rozvoja športovcov z príspevku NŠP: pobytové náklady a strava  počas turnaja O pohár Vrútok v termíne 01.-03.09.2023 ( 16 športovcov + RT) - konečný dodávateľ: SOŠ dopravná Martin;
</t>
  </si>
  <si>
    <t>Refundácia nákladov súvisiach s účelom rozvoja športovcov z príspevku NŠP: pobytové náklady počas NL juniori, NL kadetky, NL juniorky, NL žiačky v Košiciach v mes. 07,09,10,11/2023 (49 športovcov + RT) - konečný dodávateľ: ŽSR Košice;</t>
  </si>
  <si>
    <t xml:space="preserve">Refundácia nákladov súvisiach s účelom rozvoja športovcov z príspevku NŠP: pobytové náklady počas NL SZ, NL kadetov a ZM U13 v mes. 02,03/2023 (42 športovcov +RT) - konečný dodávateľ: Ing. Jozef Litva;                                                 
</t>
  </si>
  <si>
    <t xml:space="preserve">Refundácia nákladov súvisiach s účelom rozvoja športovcov z príspevku NŠP: pobytové náklady počas MSR U11 v Prešove v termíne 23.-25.06.2023 (16 športovcov + RT) - konečný dodávateľ: Ľubomír Kuzma;                                         </t>
  </si>
  <si>
    <t xml:space="preserve">Refundácia nákladov súvisiach s účelom rozvoja športovcov z príspevku NŠP:  pobytové náklady počas turnaja v Plejade (CRO) v 09/2023 ( 1 športovec) - konečný dodávateľ: Červená hviezda Košice;
</t>
  </si>
  <si>
    <t xml:space="preserve">Refundácia nákladov súvisiach s účelom rozvoja športovcov z príspevku NŠP: pobytové náklady počas tréningového kempu v Novákoch v termíne 08.-10.12.2023 ( 17 športovcov + RT) - konečný dodávateľ: BoGo bus s.r.o.;
</t>
  </si>
  <si>
    <t xml:space="preserve">Refundácia nákladov súvisiach s účelom rozvoja športovcov z príspevku NŠP: štartovné počas preteku Severoslovenská liga, I.kolo v Žiline v termíne 04.03.2023 (20 športovcov) - konečný dodávateľ: Klub plaveckých športov Nereus Žilina;
</t>
  </si>
  <si>
    <t>Refundácia nákladov súvisiach s účelom rozvoja športovcov z príspevku NŠP: strava počas preteku Malá cena mesta Znojma v termíne 07.10.2023 ( 6 športovcov + RT) - konečný dodávateľ: Treccia s.r.o.;</t>
  </si>
  <si>
    <t xml:space="preserve">Refundácia nákladov súvisiach s účelom rozvoja športovcov z príspevku NŠP: strava počas preteku Jesenne M-SSO BAJS 1.kolo v D. Kubíne v termíne 14.10.2023 ( 20 športovcov + RT) -konečný dodávateľ: MP Chef s.r.o.;
</t>
  </si>
  <si>
    <t>Refundácia nákladov súvisiach s účelom rozvoja športovcov z príspevku NŠP: pobytové náklady počas preteku Malá cena mesta Znojma v termíne 07.10.2023 ( 6 športovcov + RT) - konečný dodávateľ: Premium hotel s.r.o.;</t>
  </si>
  <si>
    <t xml:space="preserve">Refundácia nákladov súvisiach s účelom rozvoja športovcov z príspevku NŠP: stravné počas preteku Jesenné M-SSO - dlhé trate v D.Kubíne v termíne 30.09.2023 ( 15 športovcov + RT) - konečný dodávateľ: MP Chef s.r.o.;
</t>
  </si>
  <si>
    <t>Refundácia nákladov súvisiach s účelom rozvoja športovcov z príspevku NŠP: pobytové náklady počas sústredenia v Spišskej N.Vsi v termíne 27.08-01.09.2023 ( 13 športovcov + RT) - Správa konečný dodávateľ: telovýchovných zariadení;</t>
  </si>
  <si>
    <t xml:space="preserve">Refundácia nákladov súvisiach s účelom rozvoja športovcov z príspevku NŠP: pobytové náklady počas preteku MSR starších žiakov v Poprade v termíne 23.-25.06.2023 ( 2 športovci + RT) - konečný dodávateľ: MK - Gastro servis s.r.o.;
</t>
  </si>
  <si>
    <t>Refundácia nákladov súvisiach s účelom rozvoja športovcov z príspevku NŠP: strava počas preteku MSR starších žiakov v Poprade v termíne 23.-25.06.2023 ( 2 športovci + RT) - konečný dodávateľ: Aquapark Poprad s.r.o.;</t>
  </si>
  <si>
    <t xml:space="preserve">Refundácia nákladov súvisiach s účelom rozvoja športovcov z príspevku NŠP: tartovné počas preteku Veľká cena Liptova v L.Mikuláší v termíne 06.-07.05.2023 ( 16 športovcov) - konečný dodávateľ: Mestský plavecký klub Delfín L.Mikuláš o.z.;
</t>
  </si>
  <si>
    <t>Refundácia nákladov súvisiach s účelom rozvoja športovcov z príspevku NŠP: strava  počas preteku Orca Cup v Bratislave v termíne 05.-07.05.2023 (7 športovcov + RT) -konečný dodávateľ: M Gastro s.r.o.;</t>
  </si>
  <si>
    <t xml:space="preserve">Refundácia nákladov súvisiach s účelom rozvoja športovcov z príspevku NŠP: strava počas VC D.Kubína v termíne 29.-30.04.2023 ( 9 športovcov + RT) - konečný dodávateľ: MP Chef s.r.o.;
</t>
  </si>
  <si>
    <t>Refundácia nákladov súvisiach s účelom rozvoja športovcov z príspevku NŠP: pobytové náklady počas preteku Severoslovenská liga, II.kolo v Žiline v termíne 22.04.2023 (21 športovcov + RT) - konečný dodávateľ: Tineco s.r.o.;</t>
  </si>
  <si>
    <t xml:space="preserve">Refundácia nákladov súvisiach s účelom rozvoja športovcov z príspevku NŠP: strava počas preteku Severoslovenská liga, II.kolo v Žiline v termíne 22.04.2023 (21 športovcov + RT) - konečný dodávateľ: Bizmark s.r.o.;
</t>
  </si>
  <si>
    <t>Refundácia nákladov súvisiach s účelom rozvoja športovcov z príspevku NŠP: strava počas preteku Jarné M-SSO BAJS 1.kolo v B.Bystrici v termíne 15.04.2023 ( 14 športovcov + RT) - konečný dodávateľ: Reštaurácia Ancora s.r.o.;</t>
  </si>
  <si>
    <t xml:space="preserve">Refundácia nákladov súvisiach s účelom rozvoja športovcov z príspevku NŠP: strava počas preteku Jarné M-SSO dlhé trate v Žiline v termíne25.02.2023 ( 8 športovcov + RT) - konečný dodávateľ: Bizmark s.r.o.;
</t>
  </si>
  <si>
    <t xml:space="preserve">Refundácia nákladov súvisiach s účelom rozvoja športovcov z príspevku NŠP:pobytové náklady počas preteku Severoslovenská liga, I.kolo v Žiline v termíne 04.03.2023 (20 športovcov + RT) - konečný dodávateľ: Tineco s.r.o.; </t>
  </si>
  <si>
    <t xml:space="preserve">Refundácia nákladov súvisiach s účelom rozvoja športovcov z príspevku NŠP: štartovné počas VC D.Kubína v termíne 29.-30.04.2023 ( 9 športovcov) - konečný dodávateľ: Mestský plavecký klub Dolný Kubín o.z.;
</t>
  </si>
  <si>
    <t>Refundácia nákladov súvisiach s účelom rozvoja športovcov z príspevku NŠP: štartovné počas preteku Orca Cup v Bratislave v termíne 05.-07.05.2023 (7 športovcov) - konečný dodávateľ: Plavecký klub Orca Bratislava;</t>
  </si>
  <si>
    <t xml:space="preserve">Refundácia nákladov súvisiach s účelom rozvoja športovcov z príspevku NŠP: štartovné počas preteku Malá cena mesta Znojma v termíne 07.10.2023 ( 6 športovcov) - konečný dodávateľ: TJ Plavaní Znojmo z.s.;
</t>
  </si>
  <si>
    <t>Refundácia nákladov súvisiach s účelom rozvoja športovcov z príspevku NŠP: pobytové náklady počas sústredenia v Lipt.Jáne v temíne 09.-13.11.2023 ( 12 športovcov + RT) - konečný dodávateľ: Alexandra Wellness Hotel s.r.o.;</t>
  </si>
  <si>
    <t xml:space="preserve">Refundácia nákladov súvisiach s účelom rozvoja športovcov z príspevku NŠP: štartovné a stravné počas pretekov Jarná Cena Žiliny v termíne 17.-19.03.2023 (15 športovcov) - konečný dodávateľ: Plavecký klub Tenax, o.z.;
</t>
  </si>
  <si>
    <t xml:space="preserve">Refundácia nákladov súvisiach s účelom rozvoja športovcov z príspevku NŠP:  štartovné počas preteku Severoslovenská liga, II.kolo v Žiline v termíne 22.04.2023 (21 športovcov) - konečný dodávateľ: Klub plaveckých športov Nereus Žilina;
</t>
  </si>
  <si>
    <t xml:space="preserve">Refundácia nákladov súvisiach s účelom rozvoja športovcov z príspevku NŠP: strava počas preteku Severoslovenská liga, I.kolo v Žiline v termíne 04.03.2023 (20 športovcov + RT) - konečný dodávateľ: Bizmark s.r.o.;
</t>
  </si>
  <si>
    <t xml:space="preserve">Refundácia nákladov súvisiach s účelom rozvoja športovcov z príspevku NŠP: pobytové náklady počas pretekov Jarná Cena Žiliny v termíne 17.-19.03.2023 (15 športovcov + RT) - konečný dodávateľ: Sentami s.r.o.;
</t>
  </si>
  <si>
    <t xml:space="preserve">Refundácia nákladov súvisiach s účelom rozvoja športovcov z príspevku NŠP: pobytové náklady počas preteku Jarné M-SSO BAJS 1.kolo v B.Bystrici v termíne 15.04.2023 ( 14 športovcov + RT) - konečný dodávateľ: Servis JK s.r.o.;
</t>
  </si>
  <si>
    <t xml:space="preserve">Refundácia nákladov súvisiach s účelom rozvoja športovcov z príspevku NŠP: pobytovné náklady počas preteku Orca Cup v Bratislave v termíne 05.-07.05.2023 (7 športovcov + RT) - konečný dodávateľ: STH Stavohotely a.s.; 
</t>
  </si>
  <si>
    <t xml:space="preserve">Refundácia nákladov súvisiach s účelom rozvoja športovcov z príspevku NŠP: pobytové náklady počas Jarné M-SSO BAJS 2.kolo v Žiline v termíne 13.05.2023 ( 16 športovcov + RT) - konečný dodávateľ: Bizmark s.r.o.;
</t>
  </si>
  <si>
    <t xml:space="preserve">Refundácia nákladov súvisiach s účelom rozvoja športovcov z príspevku NŠP: strava počas sústredenia v Spišskej N.Vsi v termíne 27.08-01.09.2023 ( 13 športovcov + RT) - konečný dodávateľ: Insia Univerzo s.r.o.;
</t>
  </si>
  <si>
    <t xml:space="preserve">Refundácia nákladov súvisiach s účelom rozvoja talentovaných športovcov zaradených do ÚTM SPF a Top Talent Teamu: náklady športovca na vitamíny a výživové doplnky - konečný dodávateľ: Farmacia Sant´Anna - Apotheke;
</t>
  </si>
  <si>
    <t xml:space="preserve">Refundácia nákladov súvisiach s účelom rozvoja talentovaných športovcov zaradených do ÚTM SPF a Top Talent Teamu: náklady športovca na služby fyzio v mes. 02/2023 - konečný dodávateľ: Club La Santa S.A.U.;
</t>
  </si>
  <si>
    <t>Refundácia nákladov súvisiach s účelom rozvoja talentovaných športovcov zaradených do ÚTM SPF a Top Talent Teamu: náklady športovca na materiálne zabezpečenie športovej tréningovej prípravy - cvičiaca guma - konečný dodávateľ: Sportler Spa - AG;</t>
  </si>
  <si>
    <t xml:space="preserve">Refundácia nákladov súvisiach s účelom rozvoja talentovaných športovcov zaradených do ÚTM SPF a Top Talent Teamu: náklady športovca na materiálne zabezpečenie športovej tréningovej prípravy - plavky - konečný dodávateľ: Inpe Trade s.r.o.;
</t>
  </si>
  <si>
    <t>Refundácia nákladov súvisiach s účelom rozvoja talentovaných športovcov zaradených do ÚTM SPF a Top Talent Teamu: štartovné športovca počas preteku Meeting di Halloweenv Rose (ITA) v termíne 29.10.2023 - konečný dodávateľ: SSV Bruneck Schwimmen</t>
  </si>
  <si>
    <t xml:space="preserve">Refundácia nákladov súvisiach s účelom rozvoja talentovaných športovcov zaradených do ÚTM SPF a Top Talent Teamu: štartovné počas preteku Int.Alpenmeeting v Innsbrucku (AUT) v termíne 21.-22.10.2023 - konečný dodávateľ: SSV Bruneck Schwimmen;
</t>
  </si>
  <si>
    <t>Refundácia nákladov súvisiach s účelom rozvoja talentovaných športovcov zaradených do ÚTM SPF a Top Talent Teamu: náklady športovca na fyzio v mes. 07-08/2023 - konečný dodávateľ: Physio Rehacenter des Peter Aichner;</t>
  </si>
  <si>
    <t>Refundácia nákladov súvisiach s účelom rozvoja talentovaných športovcov zaradených do ÚTM SPF a Top Talent Teamu: náklady športovca na materiálne zabezpečenie športovej tréningovej prípravy - plavky - konečný dodávateľ: Milesi KG des Milesi Bruno Co.</t>
  </si>
  <si>
    <t xml:space="preserve">Refundácia nákladov súvisiach s účelom rozvoja talentovaných športovcov zaradených do ÚTM SPF a Top Talent Teamu: pobytové náklady športovca počas sústredenia na Lanzarote (ESP) v mes. 01/2023 - konečný dodávateľ: SSV Bruneck Schwimmen;
</t>
  </si>
  <si>
    <t xml:space="preserve">Refundácia nákladov súvisiach s účelom rozvoja talentovaných športovcov zaradených do ÚTM SPF a Top Talent Teamu: náklady športovca na materiálne zabezpečenie športovej tréningovej prípravy - okuliare - konečný dodávateľ: A.S.D. Polisportiva;
</t>
  </si>
  <si>
    <t>Refundácia nákladov súvisiach s účelom rozvoja talentovaných športovcov zaradených do ÚTM SPF a Top Talent Teamu: náklady športovca na športovú lekársku prehliadku - konečný dodávateľ: Imunosport s.r.o.;</t>
  </si>
  <si>
    <t xml:space="preserve">Refundácia nákladov súvisiach s účelom rozvoja talentovaných športovcov zaradených do ÚTM SPF a Top Talent Teamu: náklady športovca na materiálne zabezpečenie tréningovej prípravy - plavecká čiapka, okuliare a štipec čiastočne  - konečný dodávateľ: Arena Japonsko;
</t>
  </si>
  <si>
    <t xml:space="preserve">Refundácia nákladov súvisiacich s účelom rozvoja talentovaných športovcov zaradených do UTM SPF a Top Talent Teamu: pobytové náklady počas Slovakia swimming Cup v Šamoríne v termíne 20.-22.2023 ( 1 športovec + RT) - konečný dodávateľ: X-Bionic sphere a.s.;
</t>
  </si>
  <si>
    <t xml:space="preserve">Refundácia nákladov súvisiacich s účelom rozvoja talentovaných športovcov zaradených do UTM SPF a Top Talent Teamu: náklady na prenajom športoviska - telocvične v mes. 10-12/2023 - konečný dodávateľ: Para - Steel s.r.o.;
</t>
  </si>
  <si>
    <t>Refundácia nákladov súvisiacich s účelom rozvoja talentovaných športovcov zaradených do UTM SPF a Top Talent Teamu: náklady na materiálne zabezpečenie tréningovej prípravy - plavecké čapice - konečný dodávateľ: TopSwim s.r.o.;</t>
  </si>
  <si>
    <t xml:space="preserve">Refundácia nákladov súvisiacich s účelom rozvoja talentovaných športovcov zaradených do UTM SPF a Top Talent Teamu: náklady na prenájom športoviska - bazénu v mes. 01-12/2023 - konečný dodávateľ: Verejnoprospešné služby Liptovský Mikuláš;
</t>
  </si>
  <si>
    <t>Refundácia nákladov súvisiacich s účelom rozvoja talentovaných športovcov zaradených do UTM SPF a Top Talent Teamu: náklady na vstup na športovisko - bazénu v mes. 04/2023 - konečný dodávateľ: Sorea s.r.o.;</t>
  </si>
  <si>
    <t>Refundácia nákladov súvisiacich s účelom rozvoja talentovaných športovcov zaradených do UTM SPF a Top Talent Teamu: náklady na seminár o vyžive športovca ( 1 športovec + RT) - konečný dodávateľ: Sk  Profi Coaching s.r.o.</t>
  </si>
  <si>
    <t xml:space="preserve">Refundácia nákladov súvisiacich s účelom rozvoja talentovaných športovcov zaradených do UTM SPF a Top Talent Teamu: náklady na športovú lekársku prehliadku ( 1 športovec) - konečný dodávateľ: Medicomp Košice s.r.o.;
</t>
  </si>
  <si>
    <t>Refundácia nákladov súvisiacich s účelom rozvoja talentovaných športovcov zaradených do UTM SPF a Top Talent Teamu: náklady na materiálne zabezpečenie tréningovej prípravy - športové oblečenie a pômocky - konečný dodávateľ: Magura Village s.r.o.;</t>
  </si>
  <si>
    <t xml:space="preserve">Refundácia nákladov súvisiacich s účelom rozvoja talentovaných športovcov zaradených do UTM SPF a Top Talent Teamu: štartovné počas preteku Cena Popradu v termíne 28.-30.04.2023 ( 1 športovec) - konečný dodávateľ: Klub plávania Aquacity Poprad;
</t>
  </si>
  <si>
    <t xml:space="preserve">Refundácia nákladov súvisiacich s účelom rozvoja talentovaných športovcov zaradených do UTM SPF a Top Talent Teamu: náklady na materiálne zabezpečenie tréningovej prípravy športovca - podložka a uterák - konečný dodávateľ: Decathlon SK s.r.o.;
</t>
  </si>
  <si>
    <t xml:space="preserve">Refundácia nákladov súvisiacich s účelom rozvoja talentovaných športovcov zaradených do UTM SPF a Top Talent Teamu: štartovné počas preteku  Pohár mesta Trenčín v termíne 04.11.2023 ( 1 športovec) - konečný dodávateľ: Trenčiansky plavecký oddiel;
</t>
  </si>
  <si>
    <t>Refundácia nákladov súvisiacich s účelom rozvoja talentovaných športovcov zaradených do UTM SPF a Top Talent Teamu: pobytové náklady, štartovné, cestovné počas preteku Jarná cena Žiliny v termíne 17.-19.03.2023 ( 2 športovci + RT) - konečný dodávateľ: Penzión Kamélia s.r.o.;</t>
  </si>
  <si>
    <t xml:space="preserve">Refundácia nákladov súvisiacich s účelom rozvoja talentovaných športovcov zaradených do UTM SPF a Top Talent Teamu: pobytové náklady, štartovné počas preteku Cena Popradu v termíne 28.-30.04.2023 ( 2 športovci + RT) - konečný dodávateľ:  Hotel Zauber s.r.o.;
</t>
  </si>
  <si>
    <t xml:space="preserve">Refundácia nákladov súvisiacich s účelom rozvoja talentovaných športovcov zaradených do UTM SPF a Top Talent Teamu: pobytové náklady, štartovné počas Orca Cup 2023 v Bratislave v termíne 05.-07.05.2023 ( 1 športovec+RT) - konečný dodávateľ:  STH Stavohotely a.s.;
</t>
  </si>
  <si>
    <t>Refundácia nákladov súvisiacich s účelom rozvoja talentovaných športovcov zaradených do UTM SPF a Top Talent Teamu: pobytové náklady a cestovné počas MSR open a juniorov v Šamoríne v termíne 15.-17.12.2023 (2 športovci + RT) - konečný dodávateľ:  X-bionic Sphere a.s.;</t>
  </si>
  <si>
    <t xml:space="preserve">Refundácia nákladov súvisiacich s účelom rozvoja talentovaných športovcov zaradených do UTM SPF a Top Talent Teamu: pobytové náklady počas SSC v Šamoríne v termíne 19.-22.10.2023 ( 2 športovci + RT) - konečný dodávateľ:  Športový klub polície Košice-plávanie o.z.;
</t>
  </si>
  <si>
    <t xml:space="preserve">Refundácia nákladov súvisiacich s účelom rozvoja talentovaných športovcov zaradených do UTM SPF a Top Talent Teamu: náklady na športovú lekársku prehliadku ( 1 športovec) - konečný dodávateľ:  Ortosports s.r.o.;
</t>
  </si>
  <si>
    <t>Refundácia nákladov súvisiacich s účelom rozvoja talentovaných športovcov zaradených do UTM SPF a Top Talent Teamu: "cestovné náklady počas tréningovej prípravy športovcov klubu v mes. 10/2023 - konečný dodávateľ:  ŽSR a.s.;</t>
  </si>
  <si>
    <t>Refundácia nákladov súvisiacich s účelom rozvoja talentovaných športovcov zaradených do UTM SPF a Top Talent Teamu: náklady na prenájom športoviska - bazénu v mes. 08,09/2023 - Technické a zahradnícke služby mesta Michalovce;
náklady na materiálne zabezpečenie športovej tréningovej prípravy - okuliare, plavky - konečný dodávateľ: Sport forever s.r.o.;</t>
  </si>
  <si>
    <t xml:space="preserve">Refundácia nákladov súvisiacich s účelom rozvoja talentovaných športovcov zaradených do UTM SPF a Top Talent Teamu: náklady na prenájom športoviska - bazénu v mes. 01-06/2023 - konečný dodávateľ:  Správa rekreačných a športových zariadení Humenné;
</t>
  </si>
  <si>
    <t xml:space="preserve">Refundácia nákladov súvisiacich s účelom rozvoja talentovaných športovcov zaradených do UTM SPF a Top Talent Teamu: náklady na materiálne zabezpečenie športovej tréningovej prípravy - okuliare, plavky - konečný dodávateľ:  Sport forever s.r.o.;                   </t>
  </si>
  <si>
    <t xml:space="preserve">Refundácia nákladov súvisiacich s účelom rozvoja talentovaných športovcov zaradených do UTM SPF a Top Talent Teamu: náklady na prenájom športoviska - bazénu v mes. 01-06/2023 - konečný dodávateľ: Technické služby mesta Trebišov;                                                    </t>
  </si>
  <si>
    <t xml:space="preserve">Refundácia nákladov súvisiach s účelom rozvoja športovcov zaradených do TOP Team SPF Senior: náklady športovca na materiálne zabezpečenie tréningovej prípravy - plavecké okuliare - konečný dodávateľ: Pool Sport AE;                          </t>
  </si>
  <si>
    <t xml:space="preserve">Refundácia nákladov súvisiach s účelom rozvoja športovcov zaradených do TOP Team SPF Senior: náklady športovca na masáž a regenerácu -  konečný dodávateľ: The Healing Arts and Massage School LLC;
</t>
  </si>
  <si>
    <t xml:space="preserve">Refundácia nákladov súvisiach s účelom rozvoja športovcov zaradených do TOP Team SPF Senior: náklady športovca na materiálne zabezpečenie tréningovej prípravy - plavy -  konečný dodávateľ: Inpe Trade s.r.o.;
</t>
  </si>
  <si>
    <t xml:space="preserve">Refundácia nákladov súvisiach s účelom rozvoja športovcov zaradených do TOP Team SPF Senior: náklady športovca na vitamíny a výživové doplnky -  konečný dodávateľ: Miroslav Bodocký - Forte šport;
</t>
  </si>
  <si>
    <t xml:space="preserve">Refundácia nákladov súvisiach s účelom rozvoja športovcov zaradených do TOP Team SPF Senior: náklady športovca na vstup na športovisko - bazén -  konečný dodávateľ: Česká uniie sportu z.s.;
</t>
  </si>
  <si>
    <t xml:space="preserve">Refundácia nákladov súvisiach s účelom rozvoja športovcov zaradených do TOP Team SPF Senior: náklady športovca na materiálne zabezpečenie tréningovej prípravy - tréningové plavky -  konečný dodávateľ: Kiefer Aquatics;
</t>
  </si>
  <si>
    <t xml:space="preserve">Refundácia nákladov súvisiach s účelom rozvoja športovcov zaradených do TOP Team SPF Senior: náklady športovca na vstup na športovisko - posilňovne -  konečný dodávateľ: Sofa Trend s.r.o.;
</t>
  </si>
  <si>
    <t xml:space="preserve">Refundácia nákladov súvisiach s účelom rozvoja športovcov zaradených do TOP Team SPF Senior: náklady športovca na materiálne zabezpečenie tréningovej prípravy - bicykel -  konečný dodávateľ: Bike Peak s.r.o.;
</t>
  </si>
  <si>
    <t xml:space="preserve">Refundácia nákladov súvisiach s účelom rozvoja športovcov zaradených do TOP Team SPF Senior: náklady športovca na mentálnu prípravu v 1.polroku 2023 -  konečný dodávateľ: Centrum rozvoja osobnosti s.r.o.;
</t>
  </si>
  <si>
    <t xml:space="preserve">Refundácia nákladov súvisiach s účelom rozvoja športovcov zaradených do TOP Team SPF Senior: náklady športovca na regeneráciu - regeneračné nohavice -  konečný dodávateľ: Dicks sporiting goods;
</t>
  </si>
  <si>
    <t xml:space="preserve">Refundácia nákladov súvisiach s účelom rozvoja športovcov zaradených do TOP Team SPF Senior: náklady športovca na materiálne zabezpečenie tréningovej prípravy - športové oblečenie -  konečný dodávateľ: Nike;
</t>
  </si>
  <si>
    <t xml:space="preserve">Refundácia nákladov súvisiach s účelom rozvoja športovcov zaradených do TOP Team SPF Senior: náklady športovca na materiálne zabezpečenie tréningovej prípravy - šnorchel -   konečný dodávateľ: Flagman group s.r.o.;
</t>
  </si>
  <si>
    <t xml:space="preserve">Refundácia nákladov súvisiach s účelom rozvoja športovcov zaradených do TOP Team SPF Senior: náklady športovca na materiálne zabezpečenie tréningovej prípravy - športové oblečenie -  konečný dodávateľ: Great Outdoor Provision co.;
</t>
  </si>
  <si>
    <t xml:space="preserve">Refundácia nákladov súvisiach s účelom rozvoja športovcov z príspevku NŠP: materiálne zabezpečenie turnajov - medaile, poháre v mes. 08/2023 - konečný dodávateľ: Reksport s.r.o.;
</t>
  </si>
  <si>
    <t xml:space="preserve">Refundácia nákladov súvisiach s účelom rozvoja športovcov z príspevku NŠP: pobytové náklady počas turnaja NL juniori v Topoľčanoch v termíne 01.-02.07.2023 ( 13 športovcov + RT) - konečný dodávateľ: Ewan spol. s.r.o.;
</t>
  </si>
  <si>
    <t xml:space="preserve">Refundácia nákladov súvisiach s účelom rozvoja športovcov z príspevku NŠP: pobytové náklady počas turnaja NL starší žiaci v Prešove v termíne 08.-10.06.2023 ( 13 športovcov + RT) -  konečný dodávateľ:  Súkromná SOŠ Prešov;
</t>
  </si>
  <si>
    <t xml:space="preserve">Refundácia nákladov súvisiach s účelom rozvoja športovcov z príspevku NŠP: pobytové náklady počas turnaja NL starší žiaci v Bratislave v termíne 19.-21.05.2023 ( 13 športovcov + RT) -  konečný dodávateľ:  Hotely Plus s.r.o.;
</t>
  </si>
  <si>
    <t xml:space="preserve">Refundácia nákladov súvisiach s účelom rozvoja športovcov z príspevku NŠP: pobytové náklady počas turnaja NL kadeti v Topoľčanoch v termíne 28.-30.04.2023 ( 13 športovcov + RT) -  konečný dodávateľ:  Ewan spol. s.r.o.;
</t>
  </si>
  <si>
    <t xml:space="preserve">Refundácia nákladov súvisiach s účelom rozvoja športovcov z príspevku NŠP: pobytové náklady počas turnaja NL žiačky v Bratislave v termíne 25.-26.03.2023 ( 12 športovcov + RT) -  konečný dodávateľ:  Hotel Blue s.r.o.;
</t>
  </si>
  <si>
    <t xml:space="preserve">Refundácia nákladov súvisiach s účelom rozvoja športovcov z príspevku NŠP: pobytové náklady počas turnaja NL kadetky v Topoľčanoch v termíne 18.-19.03.2023 ( 10 športovcov + RT) -  konečný dodávateľ: Ewan spol. s.r.o.;
</t>
  </si>
  <si>
    <t xml:space="preserve">Refundácia nákladov súvisiach s účelom rozvoja športovcov z príspevku NŠP: náklady na prenájom športoviska - bazénu v mes. 11/2023 -  konečný dodávateľ:  Správa športových zariadení mesta Žilina s.r.o.;
</t>
  </si>
  <si>
    <t xml:space="preserve">Refundácia nákladov súvisiach s účelom rozvoja športovcov z príspevku NŠP: cestovné náklady počas turnaja SP muži v Novákoch v termíne 22.-24.09.2023 ( 14 športovcov + RT) -  konečný dodávateľ:  Kastrans s.r.o.;
</t>
  </si>
  <si>
    <t xml:space="preserve">Refundácia nákladov súvisiach s účelom rozvoja športovcov z príspevku NŠP: pobytové náklady počas MT v Opatiji (CRO) v termíne 14.-16.07.2023 ( 13 športovcov + RT) -   konečný dodávateľ:   Učenički Dom Lovran;
</t>
  </si>
  <si>
    <t xml:space="preserve">Refundácia nákladov súvisiach s účelom rozvoja športovcov z príspevku NŠP: pobytové náklady počas turnaja NL žiačky v Topoľčanoch v termíne 15.-16.04.2023 ( 14 športovcov + RT) -  konečný dodávateľ:  Ewan spol. s.r.o.;
</t>
  </si>
  <si>
    <t xml:space="preserve">Refundácia nákladov súvisiach s účelom rozvoja športovcov z príspevku NŠP: náklady na prenájom športoviska - bazénu v mes. 01-09/2023 čiastočne - konečný dodávateľ: Mesto Nitra;
</t>
  </si>
  <si>
    <t xml:space="preserve">Refundácia nákladov súvisiach s účelom rozvoja športovcov z príspevku NŠP: náklady na prenájom športoviska - bazénu v mes. 11/2023 - konečný dodávateľ: Comorra servis;
</t>
  </si>
  <si>
    <t xml:space="preserve">Refundácia nákladov súvisiach s účelom rozvoja športovcov z príspevku NŠP: cestovné náklady a strava počas pretekov MSR open a juniorov v Šamoríne  v termíne 15.-17.12.2023 ( 3 športovci + RT) - konečný dodávateľ: Karol Béber;
</t>
  </si>
  <si>
    <t xml:space="preserve">Refundácia nákladov súvisiach s účelom rozvoja športovcov z príspevku NŠP: náklady na prenájom športoviska - bazénu v mes. 04-05/2023 - konečný dodávateľ: Aquapark Poprad s.r.o.;
</t>
  </si>
  <si>
    <t xml:space="preserve">Refundácia nákladov súvisiach s účelom rozvoja športovcov z príspevku NŠP: náklady na materiálne zabezpečenie tréningovej prípravy - plavecké plutvy - konečný dodávateľ: TradeInn;
</t>
  </si>
  <si>
    <t xml:space="preserve">Refundácia nákladov súvisiach s účelom rozvoja športovcov z príspevku NŠP: pobytové náklady počas sústredenia v Leviciach v termíne 27.-31.08.2023 ( 16 športovcov + RT) - konečný dodávateľ: Margita-Ilona s.r.o.;
</t>
  </si>
  <si>
    <t xml:space="preserve">Refundácia nákladov súvisiach s účelom rozvoja športovcov z príspevku NŠP: pobytové náklady počas preteku Orca Cup v Bratislave v termíne 05.-07.05.2023 ( 9 športovcov + RT) - konečný dodávateľ: Sporthotel Trnávka s.r.o.;
</t>
  </si>
  <si>
    <t xml:space="preserve">Refundácia nákladov súvisiach s účelom rozvoja športovcov z príspevku NŠP: pobytové náklady počas sústredenia v Šamoríne v termíne 11.-16.06.2023 (1 športovec + RT) - konečný dodávateľ: X-bionic Sphere a.s.;
</t>
  </si>
  <si>
    <t xml:space="preserve">Refundácia nákladov súvisiach s účelom rozvoja športovcov z príspevku NŠP: štartovné počas preteku Orca Cup v Bratislave v termíne 05.-07.05.2023 ( 9 športovcov) - konečný dodávateľ: Plavecký klub Orca Bratislava;
</t>
  </si>
  <si>
    <t xml:space="preserve">Refundácia nákladov súvisiach s účelom rozvoja športovcov z príspevku NŠP: pobytové náklady a štartovné počas preteku Jarna Cena Žiliny v termíne 17.-19.03.2023 ( 6 pretekárov + RT) - konečný dodávateľ: Plavecký klub Tenax o.z.;
;
</t>
  </si>
  <si>
    <t xml:space="preserve">Refundácia nákladov súvisiach s účelom rozvoja športovcov z príspevku NŠP: štartovné počas preteku Swim4life v Bratislave v termíne 01.-02.04.2023 ( 3 športovci) - konečný dodávateľ: Plavecký klub Orca sport
</t>
  </si>
  <si>
    <t xml:space="preserve">Refundácia nákladov súvisiach s účelom rozvoja športovcov z príspevku NŠP: štartovné počas preteku VC Púchova v termíne 30.09.2023 ( 8 športovcov) - konečný dodávateľ: Plavecký klub Matador Púchov;
</t>
  </si>
  <si>
    <t xml:space="preserve">Refundácia nákladov súvisiach s účelom rozvoja športovcov z príspevku NŠP: štartovné počas preteku VC mesta N.Zámky v termíne 25.03.2023 ( 1 športovec) - konečný dodávateľ: Plavecký klub Nové Zámky;
</t>
  </si>
  <si>
    <t xml:space="preserve">Refundácia nákladov súvisiach s účelom rozvoja športovcov z príspevku NŠP: štartovné počas preteku 3-2-1 štart v Bratislave v termíne 04.-05.03.2023 ( 1 športovec) - konečný dodávateľ: Plavecký klub Orca Bratislava;
</t>
  </si>
  <si>
    <t xml:space="preserve">Refundácia nákladov súvisiach s účelom rozvoja športovcov zaradených do TOP Team SPF Senior: náklady športovca na materiálne zabezpečenie športovej tréningovej prípravy - plavky - konečný dodávateľ: Arena North America;
</t>
  </si>
  <si>
    <t xml:space="preserve">Refundácia nákladov súvisiach s účelom rozvoja športovcov zaradených do TOP Team SPF Senior: náklady športovca na materiálne zabezpečenie športovej tréningovej prípravy - športová obuv - konečný dodávateľ: Nike store;
</t>
  </si>
  <si>
    <t>14.9..2023</t>
  </si>
  <si>
    <t xml:space="preserve">Refundácia nákladov súvisiach s účelom rozvoja športovcov zaradených do TOP Team SPF Senior: cestovné náklady športovca na podujatie World Aquatics World Cup v Atenach (GRE) v termíne 13.-15.10.2023 - konečný dodávateľ: Delta Air;                                        
</t>
  </si>
  <si>
    <t xml:space="preserve">Refundácia nákladov súvisiach s účelom rozvoja talentovaných športovcov zaradených do ÚTM SPF a Top Talent Teamu: cestovné náklady športovca na tréningovú prípravu v zahraničí - konečný dodávateľ: Lufthansa AG;
</t>
  </si>
  <si>
    <t>Refundácia nákladov súvisiach s účelom rozvoja talentovaných športovcov zaradených do ÚTM SPF a Top Talent Teamu: náklady športovca na prenájom športoviska - bazénu v mes. 12/2023 - konečný dodávateľ: OZ Bazén Piešťany;</t>
  </si>
  <si>
    <t>Refundácia nákladov súvisiach s účelom rozvoja talentovaných športovcov zaradených do ÚTM SPF a Top Talent Teamu: pobytové náklady športovca počas preteku Int.Bau Akademie ATUS Graz Trophy (AUT) v termíne 20.-23.04.2023 - konečný dodávateľ: G+R Servicebetriebe GmbH;</t>
  </si>
  <si>
    <t>Refundácia nákladov súvisiach s účelom rozvoja talentovaných športovcov zaradených do ÚTM SPF a Top Talent Teamu: náklady športovca na materiálne zabezpečenie športovej tréningovej prípravy - okuliare - konečný dodávateľ: Iveta Vachanová - Transmodel;</t>
  </si>
  <si>
    <t xml:space="preserve">Refundácia nákladov súvisiach s účelom rozvoja talentovaných športovcov zaradených do ÚTM SPF a Top Talent Teamu: náklady športovca na trénerské služby v mes. 12/2023 - konečný dodávateľ: Radoslav Suchánek;
</t>
  </si>
  <si>
    <t xml:space="preserve">Refundácia nákladov súvisiach s účelom rozvoja športovcov zaradených do TOP Team SPF Senior: náklady športovca na vstup na športovisko - bazén v mes 02-04/2023 - konečný dodávateľ: Mesto Nitra;
</t>
  </si>
  <si>
    <t xml:space="preserve">Refundácia nákladov súvisiach s účelom rozvoja športovcov zaradených do TOP Team SPF Senior: náklady športovca na stravu počas sústredenia v Livigno (ITA) v termíne 08.-17.01.2023 - konečný dodávateľ: Al Portico;
</t>
  </si>
  <si>
    <t>Refundácia nákladov súvisiach s účelom rozvoja športovcov zaradených do TOP Team SPF Senior: pobytové náklady športovca počas sústredenia v Livigno (ITA) v termíne 08.-17.01.2023 - konečný dodávateľ: Cusini Sweet Holidays;</t>
  </si>
  <si>
    <t>Refundácia nákladov súvisiach s účelom rozvoja športovcov zaradených do TOP Team SPF Senior: náklady športovca na prenájom dráh počas sústredenia v Livigno (ITA) v termíne 08.-17.01.2023 - konečný dodávateľ: APT Livigno Srl;</t>
  </si>
  <si>
    <t xml:space="preserve">Refundácia nákladov súvisiach s účelom rozvoja talentovaných športovcov zaradených do ÚTM SPF a Top Talent Teamu: pobytové náklady športovca počas sústredenia v Lignane (ITA) v termíne 20.-30.08.2023 - konečný dodávateľ:  Autotrans d.d.;
</t>
  </si>
  <si>
    <t>Refundácia nákladov súvisiach s účelom rozvoja talentovaných športovcov zaradených do ÚTM SPF a Top Talent Teamu: náklady športovca na materiálne zabezpečenie športovej tréningovej prípravy - pomôcky na posilovanie - konečný dodávateľ: Ing. Jakub Minár Forward Fitness;</t>
  </si>
  <si>
    <t xml:space="preserve">Refundácia nákladov súvisiach s účelom rozvoja talentovaných športovcov zaradených do ÚTM SPF a Top Talent Teamu: náklady športovca na vitamíny a výživové doplnky - konečný dodávateľ: Kompava spol s.r.o.;
</t>
  </si>
  <si>
    <t xml:space="preserve">Refundácia nákladov súvisiach s účelom rozvoja talentovaných športovcov zaradených do ÚTM SPF a Top Talent Teamu: náklady športovca na materiálne zabezpečenie športovej tréningovej prípravy - plavky, šnorchel - konečný dodávateľ: Triboo Digitale Srl;
</t>
  </si>
  <si>
    <t>Refundácia nákladov súvisiach s účelom rozvoja talentovaných športovcov zaradených do ÚTM SPF a Top Talent Teamu: pobytové náklady a štartovné športovca počas preteku Jarná cena ŽIliny v termíne 17.-19.03.2023 - konečný dodávateľ: XBS Swimming;</t>
  </si>
  <si>
    <t xml:space="preserve">Refundácia nákladov súvisiach s účelom rozvoja talentovaných športovcov zaradených do ÚTM SPF a Top Talent Teamu: náklady športovca na regeneráciu - vstup do kryosauny - konečný dodávateľ: X-bionic sphere a.s.;
</t>
  </si>
  <si>
    <t xml:space="preserve">Refundácia nákladov súvisiach s účelom rozvoja talentovaných športovcov zaradených do ÚTM SPF a Top Talent Teamu: pobytové náklady športovca počas sústredenia v Šamoríne v temíne 29.05.-03.06.2023 - konečný dodávateľ: X-bionic Sphere a.s.;
</t>
  </si>
  <si>
    <t xml:space="preserve">Refundácia nákladov súvisiach s účelom rozvoja talentovaných športovcov zaradených do ÚTM SPF a Top Talent Teamu: pobytovné náklady a štartovné športovca počas preteku VC Brna v termíne 03.-05.11.2023 - konečný dodávateľ: KPSP Kometa Brno z.s.;
</t>
  </si>
  <si>
    <t xml:space="preserve">Refundácia nákladov súvisiach s účelom rozvoja talentovaných športovcov zaradených do ÚTM SPF a Top Talent Teamu: pobytové náklady počas sústredenia v Lignane (ITA) v termíne 20.-30.08.2023 - konečný dodávateľ: Autotrans d.d.;
</t>
  </si>
  <si>
    <t xml:space="preserve">Refundácia nákladov súvisiach s účelom rozvoja talentovaných športovcov zaradených do ÚTM SPF a Top Talent Teamu: pobytové náklady športovca počas sústredenia v Šamoríne v termíne 27.11.-02.10.2023 - konečný dodávateľ: X-bionic Sphere a.s.;
</t>
  </si>
  <si>
    <t>Refundácia nákladov súvisiach s účelom rozvoja talentovaných športovcov zaradených do ÚTM SPF a Top Talent Teamu: pobytové náklady športovca počas preteku Plznské sprinty (CZE) v termíne 12.-15.10.2023 - konečný dodávateľ: Parkhotel Plzeň s.r.o.;</t>
  </si>
  <si>
    <t xml:space="preserve">Refundácia nákladov súvisiach s účelom rozvoja talentovaných športovcov zaradených do ÚTM SPF a Top Talent Teamu: pobytové náklady počas preteku MSR Open a juniorov v Šamoríne v temíne 13.-17.12.2023 - konečný dodávateľ: X-bionic sphere a.s.;
</t>
  </si>
  <si>
    <t>Refundácia nákladov súvisiach s účelom rozvoja talentovaných športovcov zaradených do ÚTM SPF a Top Talent Teamu: náklady športovca na regeneráciu - vstup do kryosauny - konečný dodávateľ: X-bionic sphere a.s.;</t>
  </si>
  <si>
    <t xml:space="preserve">Refundácia nákladov súvisiach s účelom rozvoja talentovaných športovcov zaradených do ÚTM SPF a Top Talent Teamu: náklady športovca na regeneráciu - vstup do kryosauny - konečný dodávateľ: X-bionic sphere a.s.; 
</t>
  </si>
  <si>
    <t xml:space="preserve">Refundácia nákladov súvisiach s účelom rozvoja talentovaných športovcov zaradených do ÚTM SPF a Top Talent Teamu: pobytové náklady počas preteku MSR Open a juniorov v Šamoríne v temíne 13.-17.12.2023 - konečný dodávateľ X-bionic sphere a.s.;
</t>
  </si>
  <si>
    <t xml:space="preserve">Refundácia nákladov súvisiach s účelom rozvoja talentovaných športovcov zaradených do ÚTM SPF a Top Talent Teamu: pobytové náklady športovca počas preteku Plznské sprinty (CZE) v termíne 12.-15.10.2023 - konečný dodávateľ Parkhotel Plzeň s.r.o.;
</t>
  </si>
  <si>
    <t xml:space="preserve">Refundácia nákladov súvisiach s účelom rozvoja talentovaných športovcov zaradených do ÚTM SPF a Top Talent Teamu: pobytové náklady športovca počas sústredenia v Šamoríne v termíne 27.11.-02.10.2023 - konečný dodávateľ X-bionic Sphere a.s.;
</t>
  </si>
  <si>
    <t xml:space="preserve">Refundácia nákladov súvisiach s účelom rozvoja talentovaných športovcov zaradených do ÚTM SPF a Top Talent Teamu: pobytové náklady športovca počas sústredenia v Lignane (ITA) v termíne 20.-30.08.2023 - konečný dodávateľ Autotrans d.d.;
</t>
  </si>
  <si>
    <t>Refundácia nákladov súvisiach s účelom rozvoja športovcov zaradených do TOP Team SPF Senior: náklady športovca na vitamíny a výživové doplnky - konečný dodávateľ:  BioTech USA;</t>
  </si>
  <si>
    <t>Refundácia nákladov súvisiach s účelom rozvoja športovcov zaradených do TOP Team SPF Senior: náklady športovca na materiálne zabezpečenie športovej tréningovej prípravy - športové oblečenie - konečný dodávateľ: Efollett Blacksburg;</t>
  </si>
  <si>
    <t xml:space="preserve">Refundácia nákladov súvisiach s účelom rozvoja športovcov zaradených do TOP Team SPF Senior: náklady športovca na materiálne zabezpečenie športovej tréningovej prípravy - plavecké pomôcky - konečný dodávateľ: Profi Swim;
</t>
  </si>
  <si>
    <t xml:space="preserve">Refundácia nákladov súvisiach s účelom rozvoja športovcov zaradených do TOP Team SPF Senior: náklady športovca na vitamíny a výživové doplnky - konečný dodávateľ: MLO Slovakia, s.r.o.;
</t>
  </si>
  <si>
    <t>Refundácia nákladov súvisiach s účelom rozvoja športovcov zaradených do TOP Team SPF Senior: náklady športovca na materiálne zabezpečenie športovej tréningovej prípravy - športová obuv - konečný dodávateľ: Retailore Slovakia s.r.o.;</t>
  </si>
  <si>
    <t xml:space="preserve">Refundácia nákladov súvisiach s účelom rozvoja športovcov zaradených do TOP Team SPF Senior: náklady športovca na masáže a regeneráciu počas roka 2023 - konečný dodávateľ: Insporttreha s.r.o.;
</t>
  </si>
  <si>
    <t xml:space="preserve">Refundácia nákladov súvisiach s účelom rozvoja športovcov zaradených do TOP Team SPF Senior: náklady športovca na masáže a regeneráciu počas roka 2023 - konečný dodávateľ: Vitalošová Karin;
</t>
  </si>
  <si>
    <t>Refundácia nákladov súvisiach s účelom rozvoja športovcov zaradených do TOP Team SPF Senior: cestovné náklady športovca počas preteku MM Telekom Slovenije Radovljica (SLO) v termíne 08.-09.07.2023 - konečný dodávateľ: Flix SE;</t>
  </si>
  <si>
    <t xml:space="preserve">Refundácia nákladov súvisiach s účelom rozvoja športovcov zaradených do TOP Team SPF Senior: pobytové náklady a štartovné športovca počas preteku Jarná cena ŽIliny v termíne 17.-19.03.2023 - konečný dodávateľ: XBS Swimming;
</t>
  </si>
  <si>
    <t xml:space="preserve">Refundácia nákladov súvisiach s účelom rozvoja športovcov zaradených do TOP Team SPF Senior: náklady športovca na trénerské služby počas kondičnej prípravy v mes. 01-09/2023 - konečný dodávateľ: RK Fit s.r.o.;
</t>
  </si>
  <si>
    <t xml:space="preserve">Refundácia nákladov súvisiach s účelom rozvoja športovcov zaradených do TOP Team SPF Senior: pobytové náklady športovca počas sústredenia v Šamoríne v temíne 29.05.-03.06.2023 - konečný dodávateľ: X-bionic Sphere a.s.;
</t>
  </si>
  <si>
    <t>Refundácia nákladov súvisiach s účelom rozvoja športovcov zaradených do TOP Team SPF Senior: pobytové náklady športovca počas preteku Toyota US Open Championships (USA) v termíne 29.11.-02.12.2023 - konečný dodávateľ: Hyatt Place Greensboro Downtown;</t>
  </si>
  <si>
    <t xml:space="preserve">Refundácia nákladov súvisiach s účelom rozvoja športovcov zaradených do TOP Team SPF Senior: náklady športovca na prenájom športoviska - bazénu v mes. 10/2023 - konečný dodávateľ: X-bionic Sphere a.s.;
</t>
  </si>
  <si>
    <t xml:space="preserve">Refundácia nákladov súvisiach s účelom rozvoja športovcov zaradených do TOP Team SPF Senior: pobytové náklady športovca počas preteku Gyor Open Olympic Qualification Event v termíne 13.-16.12.2023 - konečný dodávateľ: Danubius Hotels Zrt.
</t>
  </si>
  <si>
    <t>Refundácia nákladov súvisiach s účelom rozvoja športovcov zaradených do TOP Team SPF Senior: cestovné náklady športovca počas preteku Tyr Pro Swim Series na Floride (USA) v termíne 01.-04.03.2023 - konečný dodávateľ: Spirit Airlines</t>
  </si>
  <si>
    <t xml:space="preserve">Refundácia nákladov súvisiach s účelom rozvoja športovcov zaradených do TOP Team SPF Senior: náklady športovca na športovú lekársku prehliadku - konečný dodávateľ: Univerzita Komenského v Bratislave;
</t>
  </si>
  <si>
    <t>Refundácia nákladov súvisiach s účelom rozvoja športovcov zaradených do TOP Team SPF Senior: náklady športovca na materiálne zabezpečenie športovej tréningovej prípravy - plutvy, padla, okuliare, šnorchel - konečný dodávateľ: Flagman group s.r.o.;</t>
  </si>
  <si>
    <t xml:space="preserve">Refundácia nákladov súvisiach s účelom rozvoja športovcov zaradených do TOP Team SPF Senior: náklady športovca na trénerské služby počas kondičnej prípravy v mes. 05-07/2023 - konečný dodávateľ: RK Fit s.r.o.;
</t>
  </si>
  <si>
    <t xml:space="preserve">Refundácia nákladov súvisiach s účelom rozvoja športovcov zaradených do TOP Team SPF Senior: náklady športovca na analýzu plaveckej terchniky a pretekárskeho výkonu - konečný dodávateľ: umimplavat.cz s.r.o.;                                   
</t>
  </si>
  <si>
    <t>Refundácia nákladov súvisiacich s účelom rozvoja talentovaných športovcov zaradených do UTM SPF a Top Talent Teamu: náklady na masáže a regeneráciu športovcov počas roka 2023 - konečný dodávateľ: Regeneračné centrum Skalka s.r.o.;</t>
  </si>
  <si>
    <t>Refundácia nákladov súvisiacich s účelom rozvoja talentovaných športovcov zaradených do UTM SPF a Top Talent Teamu: náklady na masáže a regeneráciu športovcov v mes. 01,02/2023 - konečný dodávateľ: Mesto Nitra;</t>
  </si>
  <si>
    <t xml:space="preserve">Refundácia nákladov súvisiacich s účelom rozvoja talentovaných športovcov zaradených do UTM SPF a Top Talent Teamu: náklady na masáže a regeneráciu športovcov v mes. 10,11/2023 - konečný dodávateľ: Štefan Andel;
</t>
  </si>
  <si>
    <t xml:space="preserve">Refundácia nákladov súvisiacich s účelom rozvoja talentovaných športovcov zaradených do UTM SPF a Top Talent Teamu: cestovné počas preteku ATUS Graz Trophy v termíne 20.-23.04.2023 (1 športovec) - konečný dodávateľ: OBB Personenverkehr AG;
</t>
  </si>
  <si>
    <t>Refundácia nákladov súvisiacich s účelom rozvoja talentovaných športovcov zaradených do UTM SPF a Top Talent Teamu: náklady na vitamíny a výživové doplnky - konečný dodávateľ: Mgr.Patrik Valo-Top Trend;</t>
  </si>
  <si>
    <t xml:space="preserve">Refundácia nákladov súvisiacich s účelom rozvoja talentovaných športovcov zaradených do UTM SPF a Top Talent Teamu: náklady na členský príspevok športovca v zahraničí - konečný dodávateľ: SSV Bruneck Schwimmen;
</t>
  </si>
  <si>
    <t xml:space="preserve">Refundácia nákladov súvisiacich s účelom rozvoja talentovaných športovcov zaradených do UTM SPF a Top Talent Teamu: náklady na materiálne zabezpečenie športovej tréningovej prípravy - lactaty - konečný dodávateľ: Bio G s.r.o.;
</t>
  </si>
  <si>
    <t>Refundácia nákladov súvisiacich s účelom rozvoja talentovaných športovcov zaradených do UTM SPF a Top Talent Teamu: pobytové náklady počas MSR open a juniorov v Šamoríne v termíne 12.-17.2023 ( 3 športovcov + RT) - konečný dodávateľ: X-Bionic sphere a.s.;
;</t>
  </si>
  <si>
    <t xml:space="preserve">Refundácia nákladov súvisiacich s účelom rozvoja talentovaných športovcov zaradených do UTM SPF a Top Talent Teamu: pobytové náklady, štartovné a stravné počas preteku Vánoční cena Zlinu (CZE) v termíne 24.-26.11.2023 ( 1 športovec + RT) - konečný dodávateľ: Zlinsat s.r.o.;
</t>
  </si>
  <si>
    <t>Refundácia nákladov súvisiacich s účelom rozvoja talentovaných športovcov zaradených do UTM SPF a Top Talent Teamu: pobytové náklady, štartovné a stravné počas preteku VC Brna (CZE) v temíne 3.-5.11.2023 (1 športovec + RT) - konečný dodávateľ: Jalta Group s.r.o.;</t>
  </si>
  <si>
    <t xml:space="preserve">Refundácia nákladov súvisiacich s účelom rozvoja talentovaných športovcov zaradených do UTM SPF a Top Talent Teamu: 2023 pobytové náklady počas preteku SSC  v Šamoríne v termíne 20.-22.10.2023 (1 športovec) - konečný dodávateľ: Pirana SC Topoľčany;
</t>
  </si>
  <si>
    <t>Refundácia nákladov súvisiacich s účelom rozvoja talentovaných športovcov zaradených do UTM SPF a Top Talent Teamu: pobytové náklady, štartovné a stravné počas preteku Vienna Internationa Swim Meet (AUT) v termíne 27.-30.04.2023 (2 športovci + RT) - konečný dodávateľ: Hotel Khail;</t>
  </si>
  <si>
    <t xml:space="preserve">Refundácia nákladov súvisiacich s účelom rozvoja talentovaných športovcov zaradených do UTM SPF a Top Talent Teamu: pobytové náklady, štartovné a stravné počas preteku Plzeňské sprinty (CZE) v termíne 12.-15.10.2023 (1 športovec + RT) -  konečný dodávateľ: TJ Lokomotiva Plzeň z.s.; 
</t>
  </si>
  <si>
    <t xml:space="preserve">Refundácia nákladov súvisiacich s účelom rozvoja talentovaných športovcov zaradených do UTM SPF a Top Talent Teamu: pobytové náklady, štartovné počas preteku Jarná Cena Žiliny v termíne 17.-19.03.2023 (3 športovci + RT) - konečný dodávateľ: Sentami s.r.o.; 
</t>
  </si>
  <si>
    <t>Refundácia nákladov súvisiacich s účelom rozvoja talentovaných športovcov zaradených do UTM SPF a Top Talent Teamu: pobytové náklady, štartovné počas preteku Orca Cup v Bratislave v termíne 05.-07.05.2023 ( 2 športovci + RT) - konečný dodávateľ: Pam Invest a.s.;</t>
  </si>
  <si>
    <t xml:space="preserve">Refundácia nákladov súvisiacich s účelom rozvoja talentovaných športovcov zaradených do UTM SPF a Top Talent Teamu: pobytové náklady počas sústredenia v Šamoríne v termíne 11.-16.06.2023 (1 športovec) - konečný dodávateľ: X-bionic Sphere a.s.;
</t>
  </si>
  <si>
    <t xml:space="preserve">Refundácia nákladov súvisiacich s účelom rozvoja talentovaných športovcov zaradených do UTM SPF a Top Talent Teamu: pobytové náklady počas sústredenia v Šamoríne v termíne 10.-21.07.2023 (1 športovec) - konečný dodávateľ: Hotel Kormorán Slovakia s.r.o.;
</t>
  </si>
  <si>
    <t xml:space="preserve">Refundácia nákladov súvisiacich s účelom rozvoja talentovaných športovcov zaradených do UTM SPF a Top Talent Teamu: pobytové náklady a cestovné počas preteku Spanish summer nationals championship v Malage (ESP) v termíne 26.-30.07.2023  - (1 športovec) - konečný dodávateľ: Viajes el corte Ingles s.a.;          
</t>
  </si>
  <si>
    <t xml:space="preserve">Refundácia nákladov súvisiacich s účelom rozvoja talentovaných športovcov zaradených do UTM SPF a Top Talent Teamu: štartovné počas preteku O pohár primátorky v Topoľčanoch v termíne 15.09.2023 (1 športovec) - konečný dodávateľ:  Pirana SC Topoľčany;
</t>
  </si>
  <si>
    <t xml:space="preserve">Refundácia nákladov súvisiacich s účelom rozvoja talentovaných športovcov zaradených do UTM SPF a Top Talent Teamu: pobytové náklady počas sústredenia v Mojmírovciach v termíne 17.-28.06.2023 ( 1 športovec) - konečný dodávateľ: Kaštieľ Mojmírovce a.s.              
</t>
  </si>
  <si>
    <t>Pracovná cesta
názov podujatia: MT U15 muži                   Miesto konania: Nováky Slovensko                                               termín podujatia: 16.02.-19.02.2023                            
počet aktívnych účastníkov:spolu: 17                   z toho:                                                                -športovcov: 15                                                                   -realizačný tím: 2</t>
  </si>
  <si>
    <t>Organizácia podujatia
názov podujatia NL kadetky                       Miesto konania: Topoľčany Slovensko                                               termín podujatia:  18.03.-19.03.2023                             
počet aktívnych účastníkov: 47 športovcov a    4 dobrovoľníci, počet odpracovaných hodín spolu: 30</t>
  </si>
  <si>
    <t xml:space="preserve">Organizácia podujatia
názov podujatia NL žiačky                          Miesto konania: Topoľčany Slovensko                                               termín podujatia:  04.03.-05.03.2023                             
počet aktívnych účastníkov: 43 športovcov a  4  dobrovoľníci, počet odpracovaných hodín spolu: 30 </t>
  </si>
  <si>
    <t>Organizácia podujatia
názov podujatia NL st.žiaci                         Miesto konania: Komárno Slovensko                                               termín podujatia:  04.03.-05.03.2023                             
počet aktívnych účastníkov: 52 športovcov a  3  dobrovoľníci, počet odpracovaných hodín spolu:30</t>
  </si>
  <si>
    <t>Organizácia podujatia
názov podujatia NL st.žiaci                         Miesto konania: Prešov Slovensko                                               termín podujatia:  03.03.-04.03.2023                             
počet aktívnych účastníkov: 50 športovcov a  4  dobrovoľníci, počet odpracovaných hodín spolu:30</t>
  </si>
  <si>
    <t>Organizácia podujatia
názov podujatia NL st.žiaci                         Miesto konania: Nováky Slovensko                                               termín podujatia:  04.03.-05.03.2023                             
počet aktívnych účastníkov:39 športovcov a  2 dobrovoľníci, počet odpracovaných hodín spolu:15</t>
  </si>
  <si>
    <t>Organizácia podujatia
názov podujatia: NL ml.žiaci                      Miesto konania: Topoľčany Slovensko                                               termín podujatia: 18.02.-19.02.2023                            
počet aktívnych účastníkov: 45 športovcov a  2 dobrovoľníci, počet odpracovaných hodín spolu 15</t>
  </si>
  <si>
    <t>Organizácia podujatia
názov podujatia: NL ml.žiaci                      Miesto konania: Košice Slovensko                                               termín podujatia: 11.03.-12.03.2023                            
počet aktívnych účastníkov:44 športovcov a  3 dobrovoľníci, počet odpracovaných hodín spolu 30</t>
  </si>
  <si>
    <t>Organizácia podujatia
názov podujatia: I. liga ženy                        Miesto konania: Bratislava Slovensko                                               termín podujatia: 25.03.-26.03.2023                            
počet aktívnych účastníkov:47 športovcov a  5 dobrovoľníkov, počet odpracovaných hodín spolu 37,5</t>
  </si>
  <si>
    <t xml:space="preserve">Pracovná cesta
názov podujatia: MT U17 muži                   Miesto konania: Nováky Slovensko                                               termín podujatia: 09.03.-12.03.2023                            
spôsob prepravy:                                            
Počet všetkých osôb na pracovnej  ceste: 17                                                                      z toho:                                                                  - športovci:: 15                                                                      - realizačný tím: 2       </t>
  </si>
  <si>
    <t xml:space="preserve">Pracovná cesta
názov podujatia: Sústredenie plaveckej reprezentácie                                                Miesto konania: Žilina Slovensko                                               termín podujatia: 26.02.-07.03.2023                            
Spôsob prepravy: 
Počet všetkých osôb na pracovnej  ceste: 23                                                                      z toho:                                                                  - športovci::20                                                                      - realizačný tím: 3                                         
</t>
  </si>
  <si>
    <t xml:space="preserve">Pracovná cesta
názov podujatia: Multistretnutie mladších juniorov                                                          Miesto konania: Belehrad Srbsko                                            termín podujatia: 30.03.-03.04.2023                              Spôsob prepravy: BUS
Počet všetkých osôb na pracovnej ceste  26                                                            z toho:
- športovci: 20
- realizačný tím: 5                                                                        -  vodič:   1
</t>
  </si>
  <si>
    <t xml:space="preserve">Pracovná cesta
názov podujatia VT mužov a univerzitného družstva                                                          Miesto konania: Šamorín Slovensko                                               termín podujatia: 13.01.-15.01. 2023                             
Počet všetkých osôb na pracovnej ceste  3                                                            z toho:
- športovci: 2
- realizačný tím: 1                                         </t>
  </si>
  <si>
    <t xml:space="preserve">Pracovná cesta
názov podujatia  Reprezentačné sústredenie SP                                                                    Miesto konania: Šamorín Slovensko                                               termín podujatia: 06.04.-11.04. 2023                                                               
Spôsob prepravy: BUS                                      Počet všetkých osôb na pracovnej ceste  23                                                             z toho:
- športovci:: 20 
- realizačný tím: 3                                               </t>
  </si>
  <si>
    <t>Organizácia podujatia
názov podujatia: NL žiačky                         Miesto konania: Bratislava Slovensko                                               termín podujatia:  25.03.-26.03.2023                            
počet aktívnych účastníkov: 51 športovcov a  4 členovia rozhodcovského zboru
počet odpracovaných hodín spolu 30</t>
  </si>
  <si>
    <t xml:space="preserve">Pracovná cesta
názov podujatia: Medzinárodné preteky ATUS Graz Trophy                                                   Miesto konania: Graz Rakúsko                                           termín podujatia: 19.04.-23.04..2023                              Spôsob prepravy: bus
Počet všetkých osôb na pracovnej ceste 21                                                             z toho:
- športovci: 17
- realizačný tím: 4                                              
</t>
  </si>
  <si>
    <t xml:space="preserve">Pracovná cesta
názov podujatia: Aklimatizačné sústredenie a  MS 2023                                                         Miesto konania:Amagasaki Japonsko                                             termín podujatia: 10.07.-20.07..2023                              Spôsob prepravy: letecky
Počet všetkých osôb na pracovnej ceste 16                                                             z toho:
- športovci: 12
- realizačný tím: 4                                        
</t>
  </si>
  <si>
    <t xml:space="preserve">Pracovná cesta
názov podujatia: Svetový pohár v DP-Golfo Aranci                                                              Miesto konania: Golfo Aranci Sardínia                                   termín podujatia: 18.05.-21.05.2023                                                     Spôsob prepravy: letecky
Počet všetkých osôb na pracovnej ceste 3                                                            z toho:
- športovci: 1
- realizačný tím: 2                                              
</t>
  </si>
  <si>
    <t xml:space="preserve">Pracovná cesta
názov podujatia:VT U17 ženy                     Miesto konania: Topoľčany Slovensko                                               termín podujatia: 05.05.-08.05.2023                         
Spôsob prepravy:                                           počet aktívnych účastníkov: 20                             z toho:                                                                        - športovcov  18                                                       - realizačný tím: 2 </t>
  </si>
  <si>
    <t xml:space="preserve">Pracovná cesta
názov podujatia: MT U15 muži  NCVP               Miesto konania: Gliwice Poľsko                                               termín podujatia: 30.04.-03.05.2023                        
Spôsob prepravy:                                            počet aktívnych účastníkov: 17                             z toho:                                                                        - športovcov: 15                                                       - realizačný tím: 2                                                                                                 </t>
  </si>
  <si>
    <t xml:space="preserve">Pracovná cesta
názov podujatia: Medzinárodné plavecké preteky juniorov V4 Hopes                          Miesto konania: Glliwice Poľsko                                       termín podujatia: 19.05.-21.05.2023                                                               
spôsob prepavy: BUS                                    počet aktívnych účastníkov: 27                             z toho:                                                                        - športovcov: 23                                                       - realizačný tím: 4                                                                                                </t>
  </si>
  <si>
    <t>Pracovná cesta
názov podujatia:VT U15 ženy                     Miesto konania: Topoľčany Slovensko                                               termín podujatia: 05.05.-08.05.2023                         
Spôsob prepravy:                                           počet aktívnych účastníkov: 20                             z toho:                                                                        - športovcov   18                                                      - realizačný tím:  2</t>
  </si>
  <si>
    <t>Organizácia podujatia
názov podujatia: NL žiačky                         Miesto konania: Topoľčany Slovensko                                               termín podujatia: 15.04.-16.04.2023                            
počet aktívnych účastníkov:47 športovcov a  4 členovia rozhodcovského zboru
počet odpracovaných hodín spolu 30</t>
  </si>
  <si>
    <t>Organizácia podujatia
názov podujatia: I. liga ženy                        Miesto konania: Piešťany Slovensko                                               termín podujatia: 29.04.-30.04.2023                            
počet aktívnych účastníkov: 50 športovcov a   5 členov rozhodcovského zboru
počet odpracovaných hodín spolu 45</t>
  </si>
  <si>
    <t>Organizácia podujatia
názov podujatia: NL st.žiaci                        Miesto konania: Nováky Slovensko                                               termín podujatia: 05.05.-07.05. 2023                            
počet aktívnych účastníkov: 86 športovcov a  
5 členov rozhodcovského zboru,                 počet odpracovaných hodín spolu  72,5</t>
  </si>
  <si>
    <t>Organizácia podujatia
názov podujatia NL ml.žiaci                       Miesto konania: Komárno Slovensko                                               termín podujatia: 18.02.-19.02.2023                             
počet aktívnych účastníkov: 48 športovcov a    3 členovia rozhodcovského zboru                                             počet odpracovaných hodín spolu: 30</t>
  </si>
  <si>
    <t>Organizácia podujatia
názov podujatia: Extraliga muži a NL SR juniorky                                                           Miesto konania: Košice Slovensko                                               termín podujatia:  01.04.-02.04.2023                       
počet aktívnych účastníkov: 50 športovcov a  7 členov rozhodcovského zboru
počet odpracovaných hodín spolu 60</t>
  </si>
  <si>
    <t>Organizácia podujatia
názov podujatia  Extraliga muži                 Miesto konania:  Nováky Slovensko                                               termín podujatia: 22.04..2023                             
počet aktívnych účastníkov: 27  športovcov a  3  členovia rozhodcovského zboru                  počet odpracovaných hodín spolu: 7,5</t>
  </si>
  <si>
    <t>Organizácia podujatia
názov podujatia  Extraliga muži                 Miesto konania: Bratislava Slovensko                                               termín podujatia: 21.04..2023                             
počet aktívnych účastníkov: 24  športovcov a  3  členovia rozhodcovského zboru                  počet odpracovaných hodín spolu: 7,5</t>
  </si>
  <si>
    <t>Organizácia podujatia
názov podujatia NL ml.žiaci                       Miesto konania: Topoľčany Slovensko                                               termín podujatia: 01.04.-02.04..2023                             
počet aktívnych účastníkov: 41 športovcov a  3  členovia rozhodcovského zboru                                             počet odpracovaných hodín spolu:30</t>
  </si>
  <si>
    <t>Organizácia podujatia
názov podujatia NL ml.žiaci                       Miesto konania: Bratislava Slovensko                                               termín podujatia: 28.04.-30.04..2023                             
počet aktívnych účastníkov: 83 športovcov a  5  členov rozhodcovského zboru                                             počet odpracovaných hodín spolu: 72,5</t>
  </si>
  <si>
    <t xml:space="preserve">Pracovná cesta
názov podujatia: MT U15 muži  NCVP               Miesto konania: Dečín Česko                                             termín podujatia: 22.06.-25.06. 2023                        
počet aktívnych účastníkov: 17 športovcov        z toho:                                                                        - športovcov: 15                                                       - realizačný tím: 2                                                                                                 </t>
  </si>
  <si>
    <t xml:space="preserve">Pracovná cesta
názov podujatia: ME juniorov 2023 + prípravný zraz                                                                  Miesto konania: Šamorín  Slovensko                                             termín podujatia: 30.06.-10.07. 2023                       
počet aktívnych účastníkov: 16                             z  toho:                                                                       - športovcov: 12                                                       - realizačný tím: 4                                                                                                 </t>
  </si>
  <si>
    <t xml:space="preserve">Pracovná cesta
názov podujatia: Sústredenie plaveckej reprezentácie                                                Miesto konania: Šamorín Slovensko                                             termín podujatia: 12.06.-17.06. 2023                       
počet aktívnych účastníkov: 14                             z toho:                                                                        - športovcov:  12                                                      - realizačný tím: 2                                                                                                 </t>
  </si>
  <si>
    <t>Organizácia podujatia
názov podujatia: I.NL st.žiaci                       Miesto konania: Nováky Slovensko                                               termín podujatia: 05.05.-07.05.2023                          
počet aktívnych účastníkov: 86 športovcov a  5 členov rozhodcovského zboru,                    počet odpracovaných hodín spolu 72,5</t>
  </si>
  <si>
    <t xml:space="preserve">Pracovná cesta
názov podujatia: ME juniorov                     Miesto konania: Belehrad Srbsko                                           termín podujatia: 02.07.-10.07. 2023                             Spôsob prepravy: letecky
Počet všetkých osôb na pracovnej ceste   16                                                            z toho:
- športovci: 12
- realizačný tím:  4                                          
</t>
  </si>
  <si>
    <t xml:space="preserve">Pracovná cesta
názov podujatia: Kvalifikácia ženy na ME  A  a VT ženy Košice                                             Miesto konania: Burgas Bulharsko                             termín podujatia: 21.06.-26.06. 2023                            Spôsob prepravy: letecky
Počet všetkých osôb na pracovnej ceste  17                                                             z toho:
- športovci: 14 
- realizačný tím: 3                                           
</t>
  </si>
  <si>
    <t>Organizácia podujatia
názov podujatia NL ml.žiaci                        Miesto konania: Košice Slovensko                                               termín podujatia: 28.04.-29.04.2023                             
počet aktívnych účastníkov: 50 športovcov a  2  členovia rozhodcovského zboru                                             počet odpracovaných hodín spolu: 30</t>
  </si>
  <si>
    <t>Organizácia podujatia
názov podujatia: NL st.žiaci                        Miesto konania: Bratislava Slovensko                                               termín podujatia: 19.05.-21.05. 2023                  
počet aktívnych účastníkov:76 športovcov a  5 členov rozhodcovského zboru
počet odpracovaných hodín spolu 75</t>
  </si>
  <si>
    <t>Organizácia podujatia
názov podujatia: NL st.žiaci                        Miesto konania: Topolčany Slovensko                                               termín podujatia: 20.05.-21.05. 2023                    
počet aktívnych účastníkov:49 športovcov a  2 členovia rozhodcovského zboru
počet odpracovaných hodín spolu 30</t>
  </si>
  <si>
    <t xml:space="preserve">Pracovná cesta
názov podujatia:  VT ženy Nováky + ME U15 ženy                                                                 Miesto konania: Záhreb Chorvátsko                                      termín podujatia: 22.06.-30.06. 2023                           Spôsob prepravy: 
Počet všetkých osôb na pracovnej ceste  20                                                             z toho:
- športovci: 18
- realizačný tím: 2                                            
</t>
  </si>
  <si>
    <t xml:space="preserve">Pracovná cesta
názov podujatia: Sústredenie  plaveckej reprezentácie                                                Miesto konania: Poprad  Slovensko                                      termín podujatia: 28.05.-03.06.2023                                               Spôsob prepravy: 
Počet všetkých osôb na pracovnej ceste  3                                                             z toho:
- športovci: 2
- realizačný tím: 1                                           
</t>
  </si>
  <si>
    <t xml:space="preserve">Pracovná cesta
názov podujatia: Sústredenie  plaveckej reprezentácie                                                 Miesto konania: Poprad Slovensko                                      termín podujatia: 12.06.-18.06.2023                                               Spôsob prepravy: 
Počet všetkých osôb na pracovnej ceste  2                                                             z toho:
- športovci: 2
- realizačný tím: 0                                         
</t>
  </si>
  <si>
    <t xml:space="preserve">Pracovná cesta
názov podujatia: Sústredenie  plaveckej reprezentácie                                                Miesto konania: Poprad Slovensko                                      termín podujatia: 19.06.-23.06.2023                                               Spôsob prepravy: 
Počet všetkých osôb na pracovnej ceste  8                                                         z toho:
- športovci: 7
- realizačný tím:1                                             
</t>
  </si>
  <si>
    <t xml:space="preserve">Pracovná cesta
názov podujatia: Európske hry                   Miesto konania: Krakow Poľsko                              termín podujatia: 19.06.-02.07.2023                                               Spôsob prepravy: 
Počet všetkých osôb na pracovnej ceste  15                                                             z toho:
- športovci: 13
- realizačný tím: 2                                            
</t>
  </si>
  <si>
    <t xml:space="preserve">Pracovná cesta
názov podujatia:  Sústredenie  plaveckej reprezentácie                                                Miesto konania: Šamorín Slovensko                                      termín podujatia: 19.06.-23.06.2023                                               Spôsob prepravy: 
Počet všetkých osôb na pracovnej ceste  15                                                             z toho:
- športovci: 13
- realizačný tím: 2                                            
</t>
  </si>
  <si>
    <t xml:space="preserve">Organizácia podujatia
názov podujatia: MSR ml.žiaci                   Miesto konania: Štúrovo Slovensko                                               termín podujatia: 16.06.-18.06.2023                        
počet aktívnych účastníkov: 241 športovcov a   35 členov rozhodcovského zboru
počet odpracovaných hodín spolu 662,5 </t>
  </si>
  <si>
    <t>Organizácia podujatia
názov podujatia:MSR st.žiaci                     Miesto konania: Poprad Slovensko                                               termín podujatia: 23.06.-25.06.2023                      
počet aktívnych účastníkov:362 športovcov a   38 členov rozhodcovského zboru
počet odpracovaných hodín spolu 700</t>
  </si>
  <si>
    <t>Organizácia podujatia
názov podujatia:NL SR kadeti                   Miesto konania: Piešťany  Slovensko                                               termín podujatia: 03.06.-04.06.2023                
počet aktívnych účastníkov: 49 športovcov a   4 členovia rozhodcovského zboru
počet odpracovaných hodín spolu 30</t>
  </si>
  <si>
    <t xml:space="preserve">Organizácia podujatia
názov podujatia: Ružinovský plavecký maratón 2.kolo                                                              Miesto konania: Bratislava Slovensko                                               termín podujatia: 01.07.2023           
počet aktívnych účastníkov:118 športovcov a   14 členov rozhodcovského zboru
počet odpracovaných hodín spolu  133 </t>
  </si>
  <si>
    <t>Organizácia podujatia
názov podujatia: I.liga  ženy                         Miesto konania: Topoľčany  Slovensko                                               termín podujatia: 11.11.-12.11.2023            
počet aktívnych účastníkov:32 športovcov a   3 členovia rozhodcovského zboru
počet odpracovaných hodín spolu 22,5</t>
  </si>
  <si>
    <t>Organizácia podujatia
názov podujatia: Jazerná desiatka 3.kolo Slov.pohára v DP                                                             Miesto konania: Bukovec pri Košiciach Slovensko                                                      termín podujatia: 15.07.2023            
počet aktívnych účastníkov:52 športovcov a    11 členov rozhodcovského zboru
počet odpracovaných hodín spolu  104,5</t>
  </si>
  <si>
    <t>Organizácia podujatia
názov podujatia: NL st.žiaci                        Miesto konania: Piešťany Slovensko                                               termín podujatia: 10.06.-11.06. 2023                    
počet aktívnych účastníkov:39 športovcov a  4 členovia rozhodcovského zboru
počet odpracovaných hodín spolu 30</t>
  </si>
  <si>
    <t>Organizácia podujatia
názov podujatia: NL st.žiaci                        Miesto konania: Košice Slovensko                                               termín podujatia: 24.06.-25.06.2023                   
počet aktívnych účastníkov:49 športovcov a  3 členovia rozhodcovského zboru
počet odpracovaných hodín spolu 30</t>
  </si>
  <si>
    <t xml:space="preserve">Pracovná cesta
názov podujatia: Prípravný kemp plaveckej reprezentácie pred EYOF                           Miesto konania:  Poprad  Slovensko                                               termín: podujatia: 10.07.-18.07.2023            
Spôsob prepravy: 
Počet všetkých osôb na pracovnej ceste  13                                                             z toho:
- športovci: 12
- realizačný tím: 1   </t>
  </si>
  <si>
    <t xml:space="preserve">Pracovná cesta
názov podujatia: Európsky olympijský festival mládeže EYOF 2023                                   Miesto konania:  Šamorín Slovensko                                               termín podujatia:  22.07.-30.07.2023            
Spôsob prepravy: 
Počet všetkých osôb na pracovnej ceste                                                               z toho:
- športovci: 
- realizačný tím:    </t>
  </si>
  <si>
    <t xml:space="preserve">Pracovná cesta
názov podujatia: Reprezentačné sústredenie SP                                                                   Miesto konania: Šamorín Slovensko                      termín podujatia: 10.06.-14.06.2023                              Spôsob prepravy: 
Počet všetkých osôb na pracovnej ceste  20                                                             z toho:
- športovci: 17
- realizačný tím: 3                                           
</t>
  </si>
  <si>
    <t xml:space="preserve">Pracovná cesta
názov podujatia: VT ženy U17                                   Miesto konania:Piešťany Slovensko/Budapešť                                   termín podujatia: 19.07.-23.07.2023                             Spôsob prepravy: 
Počet všetkých osôb na pracovnej ceste  17                                                             z toho:
- športovci: 14
- realizačný tím: 3                                           
</t>
  </si>
  <si>
    <t xml:space="preserve">Pracovná cesta
názov podujatia: Sústredenie plaveckej reprezentácie                                                Miesto konania: Šamorín Slovensko                                          termín podujatia: 04.06.-09.06.2023                                 Spôsob prepravy: 
Počet všetkých osôb na pracovnej ceste  3                                                           z toho:
- športovci: 2
- realizačný tím: 1                                         
</t>
  </si>
  <si>
    <t xml:space="preserve">Organizácia podujatia
názov podujatia: NL kadetky                       Miesto konania: Košice Slovensko                                               termín podujatia: 02.09.-03.09.2023           
počet aktívnych účastníkov:  športovcov a  3 členovia rozhodcovského zboru
počet odpracovaných hodín spolu: 30   </t>
  </si>
  <si>
    <t>Pracovná cesta
názov podujatia: VT ženy U17                    Miesto konania:  Košice Slovensko                                               termín podujatia: 11.07.-16.07.2023         
aktívnych účastníkov spolu: 9                               z toho:                                                                         - športovcov: 8                                                         -  realizačný tím: 1</t>
  </si>
  <si>
    <t xml:space="preserve">Organizácia podujatia
názov podujatia: Extraliga muži                  Miesto konania: Piešťany Slovensko                                                                                       termín podujatia: 13.10.2023          
počet aktívnych účastníkov: 28 športovcov a    3 členovia rozhodcovského zboru
počet odpracovaných hodín spolu: 7,5  </t>
  </si>
  <si>
    <t xml:space="preserve">Organizácia podujatia
názov podujatia: Extraliga muži                 Miesto konania: Nováky Slovensko                                                                                       termín podujatia: 08.11.2023    
počet aktívnych účastníkov: 23 športovcov a    3 členovia rozhodcovského zboru
počet odpracovaných hodín spolu  7,5 </t>
  </si>
  <si>
    <t xml:space="preserve">Organizácia podujatia
názov podujatia: LM kadeti                         Miesto konania: Topoľčany Slovensko                                                                                       termín podujatia: 14.10.-15.10.2023          
počet aktívnych účastníkov: 53 športovcov a 3 členovia rozhodcovského zboru
počet odpracovaných hodín spolu: 30  </t>
  </si>
  <si>
    <t xml:space="preserve">Organizácia podujatia
názov podujatia: LM kadeti                         Miesto konania: Komárno Slovensko                                                                                       termín podujatia: 11.11.-12.11.2023          
počet aktívnych účastníkov: 44 športovcov a 3 členovia rozhodcovského zboru
počet odpracovaných hodín spolu: 30  </t>
  </si>
  <si>
    <t xml:space="preserve">Organizácia podujatia
názov podujatia:I.liga ženy                          Miesto konania: Košice Slovensko                                                                                       termín podujatia: 25.11.-26.11.2023          
počet aktívnych účastníkov: 23 športovcov a 3 členovia rozhodcovského zboru
počet odpracovaných hodín spolu: 15 </t>
  </si>
  <si>
    <t xml:space="preserve">Pracovná cesta
názov podujatia: Prípravný tréningový zraz reprezentácie PL pred  MS J                      Miesto konania: Šamorín Slovensko                                      termín podujatia: 29.08.-01.09.2023                                        Spôsob prepravy: 
Počet všetkých osôb na pracovnej ceste: 13                                                               z toho:
- športovci: 8
- realizačný tím: 5                                             
</t>
  </si>
  <si>
    <t xml:space="preserve">Pracovná cesta
názov podujatia: WP CLINIC REFEREES and DELEGATES                                                 Miesto konania: Barcelona Španielsko                      termín podujatia: 01.-03.09.2023                                           Spôsob prepravy: letecky
Počet všetkých osôb na pracovnej ceste  4                                                        z toho:
- športovci: 0
- rozhodcovia: 4                                             
</t>
  </si>
  <si>
    <t xml:space="preserve">Pracovná cesta
názov podujatia: Sústredenie PL reprezentácie                                                Miesto konania: Lignano Saddiadoro Taliansko                                                  termín podujatia: 30.12.2023-17.01.2024                            Spôsob prepravy: letecky
Počet všetkých osôb na pracovnej ceste:10                                                              z toho:
- športovci: 7 
- realizačný tím: 3                                       
</t>
  </si>
  <si>
    <t xml:space="preserve">Pracovná cesta
názov podujatia: MS v DP                           Miesto konania: Doha  Katar                                    termín podujatia: 03.02.-09.02.2024                          Spôsob prepravy: letecky
Počet všetkých osôb na pracovnej ceste: 4                                                             z toho:
- športovci: 3 
- realizačný tím: 1                                       
</t>
  </si>
  <si>
    <t>Organizácia podujatia
názov podujatia: Slovenský pohár plaveckých nádejí                                                             Miesto konania: Spišská Nová Ves Slovensko                                                                                       termín podujatia: 21.10.2023         
počet aktívnych účastníkov: 157 športovcov a 26 členov rozhodcovského zboru
počet odpracovaných hodín spolu  275</t>
  </si>
  <si>
    <t>Organizácia podujatia
názov podujatia: Slovenský pohár plaveckých nádejí                                                             Miesto konania: Bratislava Slovensko                                                                                       termín podujatia: 25.11.2023         
počet aktívnych účastníkov 138 športovcov a 21 členov rozhodcovského zboru
počet odpracovaných hodín spolu  218</t>
  </si>
  <si>
    <t>Pracovná cesta
názov podujatia: Sústredenie plaveckej reprezentácie                                                Miesto konania: Šamorín Slovensko                                                                                       termín podujatia:25.06.-30.06.2023      
spôsob prepravy:                                               Celkový počet účastníkov: 6                                 z toho                                                                                    - športovcov: 4                                                         - realizačný tím: 2</t>
  </si>
  <si>
    <t>Pracovná cesta
názov podujatia: Sústredenie plaveckej reprezentácie                                                Miesto konania: Šamorín Slovensko                                                                                       termín podujatia: 07.08.-11.08.2023         
spôsob prepravy:                                               Celkový počet účastníkov: 3                                 z toho                                                                                    - športovcov: 2                                                         - realizačný tím: 1</t>
  </si>
  <si>
    <t xml:space="preserve">Pracovná cesta
názov podujatia: VT + MT U18 muži                                            Miesto konania: Nováky Slovensko - Brno Česko                                                             termín podujatia: 25.10.-29.10.2023                             Spôsob prepravy: Bus 
Počet všetkých osôb na pracovnej ceste:  18                                                              z toho:
- športovci: 15 
- realizačný tím: 2                                                                        - rozhodca: 1                                           
</t>
  </si>
  <si>
    <t>záloha na športové pomôcky-kettlebell 12kg 2ks, 8kg 3 ks, posilňovacia lopta 5ks, závasný posilňovací systém 5 ks-  pre synchronizované plávanie</t>
  </si>
  <si>
    <t xml:space="preserve">Pracovná cesta
názov podujatia: VT ženy                             Miesto konania:  Topoľčany  Slovensko                                               termín podujatia:  14.10.-15.10.2023           
Spôsob prepravy: 
Počet všetkých osôb na pracovnej ceste: 18                                                              z toho:
- športovci: 16
- realizačný tím: 2  </t>
  </si>
  <si>
    <t>Pracovná cesta
názov podujatia: Sústredenie plaveckej reprezentácie                                                Miesto konania: Šamorín Slovensko                                                                                       termín podujatia:18.09.-23.09.2023    
spôsob prepravy:                                               Celkový počet účastníkov: 4                                 z toho                                                                                    - športovcov: 3                                                         - realizačný tím: 1</t>
  </si>
  <si>
    <t>Pracovná cesta
názov podujatia: VT muži seniori /WP Tour Series/                                                            Miesto konania: Nováky Slovensko                                                                                       termín podujatia: 16.11.-19.11.2023    
počet všetkých účastníkov: 7                                z toho:                                                                        -  športovcov: 6                                                         - realizačný tím: 1</t>
  </si>
  <si>
    <t xml:space="preserve">Organizácia podujatia
názov podujatia: ZM kadetky                      Miesto konania: Topoľčany Slovensko                                                                                       termín podujatia: 06.10.-08.10.2023         
počet aktívnych účastníkov:71 športovcov a    6 členov rozhodcovského zboru
počet odpracovaných hodín spolu: 75 </t>
  </si>
  <si>
    <t xml:space="preserve">Organizácia podujatia
názov podujatia: LM ml.žiaci                      Miesto konania: Košice Slovensko                                                                                       termín podujatia: 21.10.-22.10.2023         
počet aktívnych účastníkov:49 športovcov a    4 členovia rozhodcovského zboru
počet odpracovaných hodín spolu: 30 </t>
  </si>
  <si>
    <t xml:space="preserve">Organizácia podujatia
názov podujatia: LM ml.žiaci                      Miesto konania: Topoľčany Slovensko                                                                                       termín podujatia: 21.10.2023         
počet aktívnych účastníkov: 39 športovcov a    2 členovia rozhodcovského zboru
počet odpracovaných hodín spolu: 15 </t>
  </si>
  <si>
    <t xml:space="preserve">Organizácia podujatia
názov podujatia: LM ml.žiaci                      Miesto konania: Piešťany Slovensko                                                                                       termín podujatia: 21.10.2023         
počet aktívnych účastníkov: 45 športovcov a    2 členovia rozhodcovského zboru
počet odpracovaných hodín spolu: 15 </t>
  </si>
  <si>
    <t xml:space="preserve">Organizácia podujatia
názov podujatia: LM ml.žiaci                      Miesto konania: Nováky Slovensko                                                                                       termín podujatia: 25.11.2023         
počet aktívnych účastníkov:39 športovcov a    2 členovia rozhodcovského zboru
počet odpracovaných hodín spolu: 15 </t>
  </si>
  <si>
    <t>Organizácia podujatia
názov podujatia: LM ml.žiaci                      Miesto konania: Prešov Slovensko                                                                                       termín podujatia: 24.11.-25.11.2023         
počet aktívnych účastníkov:45 športovcov a    2 členovia rozhodcovského zboru
počet odpracovaných hodín spolu: 30</t>
  </si>
  <si>
    <t>Organizácia podujatia
názov podujatia: LM ml.žiaci                      Miesto konania: Šamorín Slovensko                                                                                       termín podujatia: 25.11.-26.11.2023         
počet aktívnych účastníkov:39 športovcov a    2 členovia rozhodcovského zboru
počet odpracovaných hodín spolu: 15</t>
  </si>
  <si>
    <t xml:space="preserve">Organizácia podujatia
názov podujatia: LM ml.žiaci                      Miesto konania: Šamorín Slovensko                                                                                       termín podujatia: 16.12.2023     
počet aktívnych účastníkov: 43 športovcov a     2 členovia rozhodcovského zboru
počet odpracovaných hodín spolu: 15 </t>
  </si>
  <si>
    <t xml:space="preserve">Organizácia podujatia
názov podujatia: LM st.žiaci                        Miesto konania: Komárno Slovensko                                                                                       termín podujatia: 28.10.2023         
počet aktívnych účastníkov: 39 športovcov a    2 členovia rozhodcovského zboru
počet odpracovaných hodín spolu: 15 </t>
  </si>
  <si>
    <t xml:space="preserve">Organizácia podujatia
názov podujatia: LM st.žiaci                        Miesto konania: Komárno Slovensko                                                                                       termín podujatia: 18.11.2023         
počet aktívnych účastníkov:42 športovcov a    2 členovia rozhodcovského zboru
počet odpracovaných hodín spolu: 15 </t>
  </si>
  <si>
    <t xml:space="preserve">Organizácia podujatia
názov podujatia: LM st.žiaci                        Miesto konania: Prešov Slovensko                                                                                       termín podujatia: 27.10.-28.10.2023         
počet aktívnych účastníkov: 45 športovcov a    3 členovia rozhodcovského zboru
počet odpracovaných hodín spolu: 30 </t>
  </si>
  <si>
    <t xml:space="preserve">Organizácia podujatia
názov podujatia: LM st.žiaci                        Miesto konania: Košice Slovensko                                                                                       termín podujatia: 18.11.-19.11.2023         
počet aktívnych účastníkov: 45 športovcov a    3 členovia rozhodcovského zboru
počet odpracovaných hodín spolu: 30 </t>
  </si>
  <si>
    <t xml:space="preserve">Organizácia podujatia
názov podujatia: LM st.žiaci                        Miesto konania: Košice Slovensko                                                                                       termín podujatia: 0710..-08.10.2023       
počet aktívnych účastníkov: 48 športovcov a    3 členovia rozhodcovského zboru
počet odpracovaných hodín spolu: 30 </t>
  </si>
  <si>
    <t xml:space="preserve">Organizácia podujatia
názov podujatia: LM st.žiaci                        Miesto konania: Topoľčany Slovensko                                                                                       termín podujatia: 28.10.-29.10.2023         
počet aktívnych účastníkov:32 športovcov a    3 členovia rozhodcovského zboru
počet odpracovaných hodín spolu: 15 </t>
  </si>
  <si>
    <t xml:space="preserve">Organizácia podujatia
názov podujatia: LM st.žiaci                        Miesto konania: Topoľčany Slovensko                                                                                       termín podujatia: 18.11.2023      
počet aktívnych účastníkov:37 športovcov a    2 členovia rozhodcovského zboru
počet odpracovaných hodín spolu: 15 </t>
  </si>
  <si>
    <t xml:space="preserve">Organizácia podujatia
názov podujatia: LM st.žiaci                        Miesto konania: Prešov Slovensko                                                                                       termín podujatia: 08.12.-09.12.2023    
počet aktívnych účastníkov:46 športovcov a    3 členovia rozhodcovského zboru
počet odpracovaných hodín spolu: 30 </t>
  </si>
  <si>
    <t xml:space="preserve">Organizácia podujatia
názov podujatia: LM st.žiaci                        Miesto konania: Šamorín Slovensko                                                                                       termín podujatia: 09.12.2023    
počet aktívnych účastníkov:42 športovcov a    2 členovia rozhodcovského zboru
počet odpracovaných hodín spolu: 15 </t>
  </si>
  <si>
    <t xml:space="preserve">Organizácia podujatia
názov podujatia: LM st.žiaci                        Miesto konania: Nováky Slovensko                                                                                       termín podujatia: 09.12.2023    
počet aktívnych účastníkov:37 športovcov a    2 členovia rozhodcovského zboru
počet odpracovaných hodín spolu: 15 </t>
  </si>
  <si>
    <t>Pracovná cesta
názov podujatia: VT U13 muži                                   Miesto konania: Nováky Slovensko                                                                                       termín podujatia:1510..-18.10.2023   
spôsob prepravy:                                               Celkový počet účastníkov: 38                               z toho                                                                                    - športovcov:  36                                                      - realizačný tím: 2</t>
  </si>
  <si>
    <t>Pracovná cesta
názov podujatia: Svetový pohár v plávaní                                 Miesto konania: Atény Grécko                                                                                       termín podujatia: 11.10.-16.10.2023
spôsob prepravy:                                               Celkový počet účastníkov:  4                                z toho                                                                                    - športovcov: 4                                                         - realizačný tím: 0</t>
  </si>
  <si>
    <t>Pracovná cesta
názov podujatia: VT U13 muži                                   Miesto konania: Nováky Slovensko                                                                                       termín podujatia:24.09.-27.09.2023  
spôsob prepravy:                                               Celkový počet účastníkov: 40                               z toho                                                                                    - športovcov: 38                                                       - realizačný tím: 2</t>
  </si>
  <si>
    <t xml:space="preserve">Finančný príspevok na usporiadanie-prípravu podujatia  na základe zmluvy č. 29/2023- refakturácia nákladov na technický materiál - konečný dodávateľ: COMPUTER ABC s.r.o. </t>
  </si>
  <si>
    <t xml:space="preserve">Pracovná cesta
názov podujatia: ME muži                           Miesto konania: Dubrovník Chorvátsko                                                                             termín podujatia: 02.01.-17.01.2024         spôsob prepravy:                                               Celkový počet účastníkov: 19                               z toho                                                                                    - športovcov: 15                                                       - realizačný tím: 4                                                  </t>
  </si>
  <si>
    <t>Organizácia podujatia
názov podujatia: LM kadeti                          Miesto konania: Šamorín Slovensko                                                                                       termín podujatia:04.11.-05.11.2023         
počet aktívnych účastníkov:50  športovcov a 4 členovia rozhodcovského zboru
počet odpracovaných hodín spolu 30</t>
  </si>
  <si>
    <t>Organizácia podujatia
názov podujatia: LM kadeti                         Miesto konania: Žilina Slovensko                                                                                       termín podujatia: 25.11.-26.11.2023         
počet aktívnych účastníkov:51  športovcov a 2 členovia rozhodcovského zboru
počet odpracovaných hodín spolu 30</t>
  </si>
  <si>
    <t>Organizácia podujatia
názov podujatia: LM kadeti                         Miesto konania: Komárno Slovensko                                                                                       termín podujatia: 25.11.-26.11.2023         
počet aktívnych účastníkov:42  športovcov a 2 členovia rozhodcovského zboru
počet odpracovaných hodín spolu 30</t>
  </si>
  <si>
    <t>Organizácia podujatia
názov podujatia: ZM juniorky                      Miesto konania: Topoľčany Slovensko                                                                                       termín podujatia:09.12.-10.12.2023         
počet aktívnych účastníkov: 49 športovcov a 3 členovia rozhodcovského zboru
počet odpracovaných hodín spolu 30</t>
  </si>
  <si>
    <t>Organizácia podujatia
názov podujatia: ZM juniori                         Miesto konania: Nováky Slovensko                                                                                       termín podujatia:30.11.-03.12.2023         
počet aktívnych účastníkov:85 športovcov a 8 členov rozhodcovského zboru
počet odpracovaných hodín spolu 120</t>
  </si>
  <si>
    <t xml:space="preserve">Pracovná cesta
názov podujatia: VT ženy U19                                          Miesto konania: Košice Slovensko                                                       termín podujatia: 18.11.-19.11.2023                          Spôsob prepravy: 
Počet všetkých osôb na pracovnej ceste:  9                                                              z toho:
- športovci: 8
- realizačný tím: 1                                                                                                                
</t>
  </si>
  <si>
    <t xml:space="preserve">Pracovná cesta
názov podujatia: Sústredenie plaveckej reprezentácie mladších juniorov                                            Miesto konania: Banská Bystrica Slovensko                                                                                    termín podujatia: 30.10.-05.11.2023          spôsob prepravy:                                               Celkový počet účastníkov: 19                               z toho                                                                                    - športovcov: 16                                                       - realizačný tím: 3 </t>
  </si>
  <si>
    <t xml:space="preserve">Pracovná cesta
názov podujatia: Sústredenie plaveckej reprezentácie                                                Miesto konania: Poprad Slovensko                                                                                    termín podujatia: 01.10.-08.10.2023         spôsob prepravy:                                               Celkový počet účastníkov: 5                                 z toho                                                                                    - športovcov: 4                                                         - realizačný tím: 1 </t>
  </si>
  <si>
    <t xml:space="preserve">Pracovná cesta
názov podujatia: VT muži U15                           Miesto konania: Nováky Slovensko                                                                                    termín podujatia: 19.11.-22.11.2023        spôsob prepravy:                                               Celkový počet účastníkov: 17                               z toho                                                                                    - športovcov: 15                                                       - realizačný tím: 2 </t>
  </si>
  <si>
    <t xml:space="preserve">Pracovná cesta
názov podujatia: Sústredenie plaveckej reprezentácie                                                Miesto konania: Pardubice Česko                                                                                    termín podujatia: 12.11.-19.11.2023        spôsob prepravy:                                               Celkový počet účastníkov:7                                  z toho                                                                                    - športovcov: 5                                                         - realizačný tím: 2 </t>
  </si>
  <si>
    <t xml:space="preserve">Pracovná cesta
názov podujatia: Sústredenie seniorskej plaveckej reprezentácie                                          Miesto konania: Šamorín Slovensko                                                                                  termín podujatia: 06.11.-11.11.2023        spôsob prepravy:                                               Celkový počet účastníkov:                                     z toho                                                                                    - športovcov:                                                             - realizačný tím:  </t>
  </si>
  <si>
    <t xml:space="preserve">Pracovná cesta
názov podujatia: Hungarian cup 2023 reprezentácie                                                Miesto konania: Budapešť Maďarsko                                                                                    termín podujatia: 10.11.-12.11.2023        spôsob prepravy:                                             Celkový počet účastníkov:12                                z toho                                                                                    - športovcov: 10                                                       - realizačný tím: 2 </t>
  </si>
  <si>
    <t>Organizácia podujatia
názov podujatia: MSR st.žiaci v krátkom bazéne                                                           Miesto konania: Spišská Nová Ves Slovensko                                                                                       termín podujatia:08.12.-10.12.2023         
počet aktívnych účastníkov:344 športovcov a 36 členov rozhodcovského zboru
počet odpracovaných hodín spolu 711,50</t>
  </si>
  <si>
    <t>Organizácia podujatia
názov podujatia: MSR ml.žiaci v krátkom bazéne                                                           Miesto konania: Dolný Kubín Slovensko                                                                                       termín podujatia:01.12.-03.12.2023         
počet aktívnych účastníkov:345 športovcov a 33 členov rozhodcovského zboru
počet odpracovaných hodín spolu 608</t>
  </si>
  <si>
    <t xml:space="preserve">Organizácia podujatia
názov podujatia: LM ml.žiaci                       Miesto konania: Košice Slovensko                                                                                       termín podujatia: 16.12.-17.12.2023     
počet aktívnych účastníkov: 45 športovcov a    2 členovia rozhodcovského zboru
počet odpracovaných hodín spolu: 30 </t>
  </si>
  <si>
    <t xml:space="preserve">Pracovná cesta
názov podujatia: VT U19 seniori                                     Miesto konania: Košice Slovensko                                                                                 termín podujatia: 27.12.-30.12.2023 spôsob prepravy:                                                      Celkový počet účastníkov: 18                               z toho                                                                                    - športovcov: 14                                                       - realizačný tím: 4                                                 </t>
  </si>
  <si>
    <t xml:space="preserve">Pracovná cesta
názov podujatia: VT ženy  seniorky                                      Miesto konania: Topoľčany Slovensko                                                                                 termín podujatia: 21.12.-23.12.2023       spôsob prepravy:                                              Celkový počet účastníkov: 17                               z toho                                                                                    - športovcov: 16                                                       - realizačný tím: 1                                                 </t>
  </si>
  <si>
    <t xml:space="preserve">Pracovná cesta
názov podujatia: MP Gyor - kvalifikácia na OH                                     Miesto konania: Gyor Maďarsko                                                                                 termín podujatia: 13.12.-15.12.2024       spôsob prepravy:                                              Celkový počet účastníkov:                                     z toho                                                                                    - športovcov:                                                             - realizačný tím:                                                  </t>
  </si>
  <si>
    <t xml:space="preserve">Pracovná podujatia                                       Názov podujatia: ARTISTIC SWIMMING ORKA CUP                                                               Termín podujatia: 22.03.-24.03.2024             Miesto podujatia: Székesfehérvár, Hungary     Počet aktívnych účastníkov:                                  z toho:                                                                                                                                                                                                  - športovcov:                                                             - realizačný tím:                                                                                                  </t>
  </si>
  <si>
    <t xml:space="preserve">Pracovná cesta
názov podujatia: Sústredenie plaveckej reprezentácie                                                Miesto konania: Limasso Cyprus                                             termín podujatia: 11.3.-20.3.2023                              Spôsob prepravy: letecky
Počet všetkých osôb na pracovnej ceste  18                                                           z toho:
- športovci: 16
- realizačný tím:  2                                           
</t>
  </si>
  <si>
    <t xml:space="preserve">Pracovná cesta                                              Názov podujatia: Sústredenie DP                                   Termín podujatia: 05.12.-12.12.2023                        Miesto podujatia: Lanzarote                                      Počet aktívnych účastníkov: 4                               z toho:                                                                                                                                                                                                  - športovcov: 3                                                         - realizačný tím: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</si>
</sst>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1"/>
      <name val="Arial"/>
      <family val="2"/>
      <charset val="238"/>
    </font>
    <font>
      <b/>
      <u/>
      <sz val="11"/>
      <name val="Arial"/>
      <family val="2"/>
      <charset val="238"/>
    </font>
    <font>
      <u/>
      <sz val="10"/>
      <name val="Arial"/>
      <family val="2"/>
      <charset val="238"/>
    </font>
    <font>
      <sz val="10"/>
      <color indexed="8"/>
      <name val="Arial"/>
      <family val="2"/>
      <charset val="238"/>
    </font>
    <font>
      <b/>
      <sz val="10"/>
      <color indexed="8"/>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1"/>
      <color theme="4"/>
      <name val="Arial"/>
      <family val="2"/>
      <charset val="238"/>
    </font>
    <font>
      <sz val="10"/>
      <color rgb="FF00B05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sz val="8"/>
      <color indexed="17"/>
      <name val="Arial"/>
      <family val="2"/>
      <charset val="238"/>
    </font>
    <font>
      <sz val="8"/>
      <name val="Arial"/>
      <family val="2"/>
    </font>
    <font>
      <sz val="8"/>
      <color rgb="FF00B050"/>
      <name val="Arial"/>
      <family val="2"/>
      <charset val="238"/>
    </font>
    <font>
      <sz val="11"/>
      <color rgb="FFFF0000"/>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00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19" fillId="0" borderId="0"/>
    <xf numFmtId="0" fontId="53" fillId="0" borderId="0"/>
    <xf numFmtId="0" fontId="54" fillId="0" borderId="0"/>
    <xf numFmtId="0" fontId="50" fillId="0" borderId="0"/>
    <xf numFmtId="0" fontId="50" fillId="0" borderId="0"/>
    <xf numFmtId="0" fontId="50" fillId="0" borderId="0"/>
  </cellStyleXfs>
  <cellXfs count="393">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8"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9"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8"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8"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61"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1" fillId="3" borderId="0" xfId="0" applyFont="1" applyFill="1" applyAlignment="1">
      <alignment horizontal="right" vertical="center"/>
    </xf>
    <xf numFmtId="0" fontId="62" fillId="3" borderId="0" xfId="0" applyFont="1" applyFill="1" applyAlignment="1">
      <alignment horizontal="center"/>
    </xf>
    <xf numFmtId="4" fontId="62" fillId="3" borderId="0" xfId="0" applyNumberFormat="1" applyFont="1" applyFill="1" applyAlignment="1">
      <alignment horizontal="center"/>
    </xf>
    <xf numFmtId="3" fontId="62" fillId="3" borderId="0" xfId="0" applyNumberFormat="1" applyFont="1" applyFill="1" applyAlignment="1">
      <alignment horizontal="center"/>
    </xf>
    <xf numFmtId="0" fontId="62" fillId="3" borderId="0" xfId="0" applyFont="1" applyFill="1"/>
    <xf numFmtId="0" fontId="63" fillId="3" borderId="0" xfId="0" applyFont="1" applyFill="1"/>
    <xf numFmtId="0" fontId="56" fillId="3" borderId="0" xfId="0" applyFont="1" applyFill="1"/>
    <xf numFmtId="4" fontId="63" fillId="3" borderId="0" xfId="0" applyNumberFormat="1" applyFont="1" applyFill="1"/>
    <xf numFmtId="0" fontId="64" fillId="3" borderId="0" xfId="0" applyFont="1" applyFill="1" applyProtection="1">
      <protection locked="0"/>
    </xf>
    <xf numFmtId="0" fontId="65" fillId="3" borderId="0" xfId="0" applyFont="1" applyFill="1" applyProtection="1">
      <protection locked="0"/>
    </xf>
    <xf numFmtId="0" fontId="66" fillId="3" borderId="0" xfId="0" applyFont="1" applyFill="1"/>
    <xf numFmtId="0" fontId="65" fillId="3" borderId="0" xfId="0" applyFont="1" applyFill="1"/>
    <xf numFmtId="0" fontId="64" fillId="3" borderId="0" xfId="0" applyFont="1" applyFill="1"/>
    <xf numFmtId="0" fontId="67" fillId="3" borderId="0" xfId="0" applyFont="1" applyFill="1"/>
    <xf numFmtId="0" fontId="58" fillId="3" borderId="0" xfId="0" applyFont="1" applyFill="1"/>
    <xf numFmtId="0" fontId="64" fillId="3" borderId="2" xfId="0" applyFont="1" applyFill="1" applyBorder="1" applyProtection="1">
      <protection locked="0"/>
    </xf>
    <xf numFmtId="0" fontId="64" fillId="3" borderId="3" xfId="0" applyFont="1" applyFill="1" applyBorder="1" applyProtection="1">
      <protection locked="0"/>
    </xf>
    <xf numFmtId="0" fontId="64" fillId="3" borderId="4" xfId="0" applyFont="1" applyFill="1" applyBorder="1" applyProtection="1">
      <protection locked="0"/>
    </xf>
    <xf numFmtId="0" fontId="64" fillId="3" borderId="5" xfId="0" applyFont="1" applyFill="1" applyBorder="1" applyProtection="1">
      <protection locked="0"/>
    </xf>
    <xf numFmtId="0" fontId="64" fillId="3" borderId="6" xfId="0" applyFont="1" applyFill="1" applyBorder="1" applyProtection="1">
      <protection locked="0"/>
    </xf>
    <xf numFmtId="0" fontId="64" fillId="3" borderId="7" xfId="0" applyFont="1" applyFill="1" applyBorder="1" applyProtection="1">
      <protection locked="0"/>
    </xf>
    <xf numFmtId="0" fontId="64" fillId="3" borderId="8" xfId="0" applyFont="1" applyFill="1" applyBorder="1" applyProtection="1">
      <protection locked="0"/>
    </xf>
    <xf numFmtId="0" fontId="64" fillId="9" borderId="8" xfId="0" applyFont="1" applyFill="1" applyBorder="1" applyProtection="1">
      <protection locked="0"/>
    </xf>
    <xf numFmtId="0" fontId="64" fillId="10" borderId="5" xfId="0" applyFont="1" applyFill="1" applyBorder="1" applyProtection="1">
      <protection locked="0"/>
    </xf>
    <xf numFmtId="0" fontId="64" fillId="10" borderId="6" xfId="0" applyFont="1" applyFill="1" applyBorder="1" applyProtection="1">
      <protection locked="0"/>
    </xf>
    <xf numFmtId="0" fontId="64" fillId="10" borderId="7" xfId="0" applyFont="1" applyFill="1" applyBorder="1" applyProtection="1">
      <protection locked="0"/>
    </xf>
    <xf numFmtId="0" fontId="64" fillId="10" borderId="8" xfId="0" applyFont="1" applyFill="1" applyBorder="1" applyProtection="1">
      <protection locked="0"/>
    </xf>
    <xf numFmtId="0" fontId="64" fillId="3" borderId="9" xfId="0" applyFont="1" applyFill="1" applyBorder="1" applyProtection="1">
      <protection locked="0"/>
    </xf>
    <xf numFmtId="0" fontId="64" fillId="3" borderId="10" xfId="0" applyFont="1" applyFill="1" applyBorder="1" applyProtection="1">
      <protection locked="0"/>
    </xf>
    <xf numFmtId="0" fontId="64" fillId="10" borderId="11" xfId="0" applyFont="1" applyFill="1" applyBorder="1" applyProtection="1">
      <protection locked="0"/>
    </xf>
    <xf numFmtId="0" fontId="64" fillId="10" borderId="10" xfId="0" applyFont="1" applyFill="1" applyBorder="1" applyProtection="1">
      <protection locked="0"/>
    </xf>
    <xf numFmtId="0" fontId="64"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3" fillId="3" borderId="0" xfId="0" applyFont="1" applyFill="1" applyAlignment="1">
      <alignment horizontal="left"/>
    </xf>
    <xf numFmtId="0" fontId="1" fillId="3" borderId="1" xfId="0" applyFont="1" applyFill="1" applyBorder="1" applyAlignment="1">
      <alignment horizontal="left" vertical="top" wrapText="1"/>
    </xf>
    <xf numFmtId="0" fontId="63"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68"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9" fillId="5" borderId="0" xfId="0" applyFont="1" applyFill="1" applyAlignment="1">
      <alignment vertical="top"/>
    </xf>
    <xf numFmtId="0" fontId="69" fillId="5" borderId="0" xfId="0" applyFont="1" applyFill="1" applyAlignment="1">
      <alignment vertical="top" wrapText="1"/>
    </xf>
    <xf numFmtId="0" fontId="0" fillId="5" borderId="0" xfId="0" applyFill="1" applyAlignment="1">
      <alignment vertical="top"/>
    </xf>
    <xf numFmtId="0" fontId="27"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9" fillId="5" borderId="16" xfId="0" applyFont="1" applyFill="1" applyBorder="1" applyAlignment="1">
      <alignment vertical="top"/>
    </xf>
    <xf numFmtId="0" fontId="69" fillId="5" borderId="17" xfId="0" applyFont="1" applyFill="1" applyBorder="1" applyAlignment="1">
      <alignment vertical="top"/>
    </xf>
    <xf numFmtId="0" fontId="69" fillId="5" borderId="18" xfId="0" applyFont="1" applyFill="1" applyBorder="1" applyAlignment="1">
      <alignment vertical="top"/>
    </xf>
    <xf numFmtId="0" fontId="69" fillId="5" borderId="19" xfId="0" applyFont="1" applyFill="1" applyBorder="1" applyAlignment="1">
      <alignment vertical="top"/>
    </xf>
    <xf numFmtId="165" fontId="27" fillId="11" borderId="1" xfId="0" applyNumberFormat="1" applyFont="1" applyFill="1" applyBorder="1" applyAlignment="1" applyProtection="1">
      <alignment horizontal="left" vertical="top"/>
      <protection locked="0"/>
    </xf>
    <xf numFmtId="4" fontId="27" fillId="11" borderId="1" xfId="0" applyNumberFormat="1" applyFont="1" applyFill="1" applyBorder="1" applyAlignment="1" applyProtection="1">
      <alignment horizontal="left" vertical="top"/>
      <protection locked="0"/>
    </xf>
    <xf numFmtId="0" fontId="27"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3"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0" fillId="13"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0" fillId="13" borderId="1" xfId="17" applyFont="1" applyFill="1" applyBorder="1" applyAlignment="1">
      <alignment horizontal="center" vertical="center" wrapText="1"/>
    </xf>
    <xf numFmtId="0" fontId="57" fillId="5" borderId="1" xfId="17" applyFont="1" applyFill="1" applyBorder="1" applyAlignment="1">
      <alignment vertical="top"/>
    </xf>
    <xf numFmtId="3" fontId="70" fillId="13" borderId="1" xfId="17" applyNumberFormat="1" applyFont="1" applyFill="1" applyBorder="1" applyAlignment="1">
      <alignment horizontal="center" vertical="center" wrapText="1"/>
    </xf>
    <xf numFmtId="9" fontId="70" fillId="13"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1" fillId="3" borderId="0" xfId="0" applyFont="1" applyFill="1"/>
    <xf numFmtId="0" fontId="72"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7" fillId="5" borderId="1" xfId="17" applyNumberFormat="1" applyFont="1" applyFill="1" applyBorder="1"/>
    <xf numFmtId="49" fontId="57" fillId="5" borderId="0" xfId="17" applyNumberFormat="1" applyFont="1" applyFill="1"/>
    <xf numFmtId="0" fontId="57" fillId="5" borderId="0" xfId="17" applyFont="1" applyFill="1"/>
    <xf numFmtId="0" fontId="57" fillId="5" borderId="1" xfId="17" applyFont="1" applyFill="1" applyBorder="1"/>
    <xf numFmtId="3" fontId="57" fillId="0" borderId="1" xfId="17" applyNumberFormat="1" applyFont="1" applyBorder="1"/>
    <xf numFmtId="3" fontId="57" fillId="5" borderId="1" xfId="17" applyNumberFormat="1" applyFont="1" applyFill="1" applyBorder="1"/>
    <xf numFmtId="3" fontId="57" fillId="5" borderId="0" xfId="17" applyNumberFormat="1" applyFont="1" applyFill="1"/>
    <xf numFmtId="9" fontId="57" fillId="5" borderId="0" xfId="17" applyNumberFormat="1" applyFont="1" applyFill="1"/>
    <xf numFmtId="0" fontId="57" fillId="5" borderId="1" xfId="17" applyFont="1" applyFill="1" applyBorder="1" applyAlignment="1">
      <alignment vertical="top" wrapText="1"/>
    </xf>
    <xf numFmtId="3" fontId="57" fillId="0" borderId="1" xfId="0" applyNumberFormat="1" applyFont="1" applyBorder="1"/>
    <xf numFmtId="49" fontId="57" fillId="0" borderId="1" xfId="0" applyNumberFormat="1" applyFont="1" applyBorder="1" applyAlignment="1">
      <alignment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5"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7"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xf numFmtId="0" fontId="0" fillId="5" borderId="15" xfId="0" applyFill="1" applyBorder="1" applyAlignment="1">
      <alignment wrapText="1"/>
    </xf>
    <xf numFmtId="0" fontId="69" fillId="5" borderId="20" xfId="0" applyFont="1" applyFill="1" applyBorder="1" applyAlignment="1">
      <alignment vertical="top"/>
    </xf>
    <xf numFmtId="0" fontId="69" fillId="5" borderId="21" xfId="0" applyFont="1" applyFill="1" applyBorder="1" applyAlignment="1">
      <alignment vertical="top"/>
    </xf>
    <xf numFmtId="0" fontId="69" fillId="5" borderId="22" xfId="0" applyFont="1" applyFill="1" applyBorder="1" applyAlignment="1">
      <alignment vertical="top"/>
    </xf>
    <xf numFmtId="0" fontId="69"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4" xfId="0" applyNumberFormat="1" applyFont="1" applyFill="1" applyBorder="1" applyAlignment="1">
      <alignment vertical="center"/>
    </xf>
    <xf numFmtId="0" fontId="63" fillId="3" borderId="0" xfId="0" applyFont="1" applyFill="1" applyAlignment="1">
      <alignment horizontal="right"/>
    </xf>
    <xf numFmtId="4" fontId="63" fillId="3" borderId="0" xfId="0" applyNumberFormat="1" applyFont="1" applyFill="1" applyAlignment="1">
      <alignment horizontal="right"/>
    </xf>
    <xf numFmtId="3" fontId="63" fillId="3" borderId="0" xfId="0" applyNumberFormat="1" applyFont="1" applyFill="1" applyAlignment="1">
      <alignment horizontal="center"/>
    </xf>
    <xf numFmtId="4" fontId="58"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73"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7" fillId="5" borderId="1" xfId="17" applyNumberFormat="1" applyFont="1" applyFill="1" applyBorder="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0" fontId="63" fillId="5" borderId="13" xfId="0" applyFont="1" applyFill="1" applyBorder="1" applyProtection="1">
      <protection locked="0"/>
    </xf>
    <xf numFmtId="0" fontId="74" fillId="9" borderId="25" xfId="0" applyFont="1" applyFill="1" applyBorder="1" applyAlignment="1" applyProtection="1">
      <alignment horizontal="center"/>
      <protection locked="0"/>
    </xf>
    <xf numFmtId="9" fontId="63" fillId="5" borderId="26" xfId="0" applyNumberFormat="1" applyFont="1" applyFill="1" applyBorder="1" applyAlignment="1" applyProtection="1">
      <alignment horizontal="center"/>
      <protection locked="0"/>
    </xf>
    <xf numFmtId="0" fontId="63" fillId="5" borderId="1" xfId="0" applyFont="1" applyFill="1" applyBorder="1" applyAlignment="1" applyProtection="1">
      <alignment horizontal="center"/>
      <protection locked="0"/>
    </xf>
    <xf numFmtId="0" fontId="63" fillId="5" borderId="1" xfId="0" applyFont="1" applyFill="1" applyBorder="1" applyProtection="1">
      <protection locked="0"/>
    </xf>
    <xf numFmtId="4" fontId="63" fillId="5" borderId="1" xfId="0" applyNumberFormat="1" applyFont="1" applyFill="1" applyBorder="1" applyProtection="1">
      <protection locked="0"/>
    </xf>
    <xf numFmtId="0" fontId="74" fillId="9" borderId="27" xfId="0" applyFont="1" applyFill="1" applyBorder="1" applyAlignment="1" applyProtection="1">
      <alignment horizontal="center"/>
      <protection locked="0"/>
    </xf>
    <xf numFmtId="0" fontId="74" fillId="9" borderId="28" xfId="0" applyFont="1" applyFill="1" applyBorder="1" applyAlignment="1" applyProtection="1">
      <alignment horizontal="center"/>
      <protection locked="0"/>
    </xf>
    <xf numFmtId="0" fontId="74" fillId="5" borderId="3" xfId="0" applyFont="1" applyFill="1" applyBorder="1" applyProtection="1">
      <protection locked="0"/>
    </xf>
    <xf numFmtId="9" fontId="63" fillId="5" borderId="1" xfId="0" applyNumberFormat="1" applyFont="1" applyFill="1" applyBorder="1" applyAlignment="1" applyProtection="1">
      <alignment horizontal="center"/>
      <protection locked="0"/>
    </xf>
    <xf numFmtId="0" fontId="63" fillId="3" borderId="0" xfId="0" applyFont="1" applyFill="1" applyProtection="1">
      <protection locked="0"/>
    </xf>
    <xf numFmtId="0" fontId="63" fillId="5" borderId="0" xfId="0" applyFont="1" applyFill="1" applyAlignment="1" applyProtection="1">
      <alignment horizontal="center"/>
      <protection locked="0"/>
    </xf>
    <xf numFmtId="4" fontId="63" fillId="3" borderId="0" xfId="0" applyNumberFormat="1" applyFont="1" applyFill="1" applyProtection="1">
      <protection locked="0"/>
    </xf>
    <xf numFmtId="0" fontId="63" fillId="3" borderId="1" xfId="0" applyFont="1" applyFill="1" applyBorder="1" applyProtection="1">
      <protection locked="0"/>
    </xf>
    <xf numFmtId="3" fontId="63" fillId="5" borderId="0" xfId="0" applyNumberFormat="1" applyFont="1" applyFill="1" applyAlignment="1" applyProtection="1">
      <alignment horizontal="center"/>
      <protection locked="0"/>
    </xf>
    <xf numFmtId="0" fontId="63" fillId="3" borderId="1" xfId="0" applyFont="1" applyFill="1" applyBorder="1" applyAlignment="1" applyProtection="1">
      <alignment vertical="top"/>
      <protection locked="0"/>
    </xf>
    <xf numFmtId="0" fontId="63" fillId="3" borderId="0" xfId="0" applyFont="1" applyFill="1" applyAlignment="1" applyProtection="1">
      <alignment vertical="top"/>
      <protection locked="0"/>
    </xf>
    <xf numFmtId="0" fontId="63" fillId="3" borderId="0" xfId="0" applyFont="1" applyFill="1" applyAlignment="1" applyProtection="1">
      <alignment wrapText="1"/>
      <protection locked="0"/>
    </xf>
    <xf numFmtId="0" fontId="75" fillId="3" borderId="0" xfId="0" applyFont="1" applyFill="1" applyAlignment="1">
      <alignment horizontal="right" vertical="center"/>
    </xf>
    <xf numFmtId="0" fontId="76" fillId="3" borderId="0" xfId="0" applyFont="1" applyFill="1" applyAlignment="1" applyProtection="1">
      <alignment horizontal="center"/>
      <protection locked="0"/>
    </xf>
    <xf numFmtId="0" fontId="76" fillId="3" borderId="0" xfId="0" applyFont="1" applyFill="1" applyAlignment="1">
      <alignment horizontal="center"/>
    </xf>
    <xf numFmtId="0" fontId="37" fillId="5" borderId="0" xfId="9" applyFont="1" applyFill="1" applyAlignment="1">
      <alignment horizontal="justify" vertical="top"/>
    </xf>
    <xf numFmtId="164" fontId="5" fillId="5" borderId="0" xfId="9" applyNumberFormat="1" applyFont="1" applyFill="1"/>
    <xf numFmtId="164" fontId="39"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0" applyFont="1" applyFill="1" applyBorder="1"/>
    <xf numFmtId="0" fontId="1" fillId="5" borderId="1" xfId="1" applyFont="1" applyFill="1" applyBorder="1" applyAlignment="1">
      <alignment vertical="top"/>
    </xf>
    <xf numFmtId="0" fontId="1" fillId="5" borderId="1" xfId="1" applyFont="1" applyFill="1" applyBorder="1"/>
    <xf numFmtId="9" fontId="7" fillId="5" borderId="0" xfId="9" applyNumberFormat="1" applyFill="1" applyAlignment="1">
      <alignment horizontal="center" vertical="center" wrapText="1"/>
    </xf>
    <xf numFmtId="0" fontId="41" fillId="5" borderId="2" xfId="9" applyFont="1" applyFill="1" applyBorder="1" applyAlignment="1">
      <alignment horizontal="left" vertical="top" wrapText="1"/>
    </xf>
    <xf numFmtId="0" fontId="40" fillId="5" borderId="14" xfId="9" applyFont="1" applyFill="1" applyBorder="1" applyAlignment="1">
      <alignment horizontal="left" vertical="top" wrapText="1"/>
    </xf>
    <xf numFmtId="0" fontId="40" fillId="5" borderId="14" xfId="9" applyFont="1" applyFill="1" applyBorder="1" applyAlignment="1">
      <alignment horizontal="left" vertical="top"/>
    </xf>
    <xf numFmtId="0" fontId="77" fillId="5" borderId="3" xfId="9" applyFont="1" applyFill="1" applyBorder="1" applyAlignment="1">
      <alignment horizontal="left" vertical="top" wrapText="1"/>
    </xf>
    <xf numFmtId="0" fontId="7" fillId="5" borderId="1" xfId="9" applyFill="1" applyBorder="1" applyAlignment="1">
      <alignment vertical="top" wrapText="1"/>
    </xf>
    <xf numFmtId="0" fontId="7" fillId="5" borderId="2" xfId="9" applyFill="1" applyBorder="1" applyAlignment="1">
      <alignment horizontal="justify" vertical="top"/>
    </xf>
    <xf numFmtId="0" fontId="7" fillId="5" borderId="14" xfId="9" applyFill="1" applyBorder="1" applyAlignment="1">
      <alignment vertical="top"/>
    </xf>
    <xf numFmtId="0" fontId="7" fillId="5" borderId="14" xfId="9" applyFill="1" applyBorder="1" applyAlignment="1">
      <alignment vertical="top" wrapText="1"/>
    </xf>
    <xf numFmtId="0" fontId="7" fillId="0" borderId="14" xfId="9" applyBorder="1" applyAlignment="1">
      <alignment horizontal="justify" vertical="top"/>
    </xf>
    <xf numFmtId="0" fontId="75" fillId="5" borderId="14" xfId="9" applyFont="1" applyFill="1" applyBorder="1" applyAlignment="1">
      <alignment horizontal="justify" vertical="top"/>
    </xf>
    <xf numFmtId="0" fontId="6" fillId="5" borderId="14" xfId="9" applyFont="1" applyFill="1" applyBorder="1" applyAlignment="1">
      <alignment horizontal="justify" vertical="top"/>
    </xf>
    <xf numFmtId="0" fontId="7" fillId="5" borderId="3" xfId="9" applyFill="1" applyBorder="1" applyAlignment="1">
      <alignment horizontal="justify" vertical="top" wrapText="1"/>
    </xf>
    <xf numFmtId="0" fontId="56" fillId="5" borderId="0" xfId="9" applyFont="1" applyFill="1" applyAlignment="1">
      <alignment vertical="top"/>
    </xf>
    <xf numFmtId="0" fontId="15" fillId="5" borderId="0" xfId="9" applyFont="1" applyFill="1" applyAlignment="1">
      <alignment horizontal="center" vertical="top"/>
    </xf>
    <xf numFmtId="0" fontId="6" fillId="14" borderId="1" xfId="9" applyFont="1" applyFill="1" applyBorder="1" applyAlignment="1">
      <alignment horizontal="justify" vertical="top" wrapText="1"/>
    </xf>
    <xf numFmtId="0" fontId="56" fillId="5" borderId="0" xfId="9" applyFont="1" applyFill="1" applyAlignment="1">
      <alignment vertical="top" wrapText="1"/>
    </xf>
    <xf numFmtId="0" fontId="45" fillId="5" borderId="0" xfId="9" applyFont="1" applyFill="1" applyAlignment="1" applyProtection="1">
      <alignment horizontal="justify" vertical="top" wrapText="1"/>
      <protection locked="0"/>
    </xf>
    <xf numFmtId="0" fontId="78" fillId="5" borderId="0" xfId="9" applyFont="1" applyFill="1" applyAlignment="1">
      <alignment vertical="top"/>
    </xf>
    <xf numFmtId="0" fontId="7" fillId="3" borderId="24" xfId="0" applyFont="1" applyFill="1" applyBorder="1"/>
    <xf numFmtId="0" fontId="7" fillId="3" borderId="0" xfId="0" applyFont="1" applyFill="1" applyAlignment="1">
      <alignment horizontal="center" vertical="top" wrapText="1"/>
    </xf>
    <xf numFmtId="0" fontId="7" fillId="3" borderId="15" xfId="0" applyFont="1" applyFill="1" applyBorder="1" applyAlignment="1" applyProtection="1">
      <alignment horizontal="center" vertical="top" wrapText="1"/>
      <protection locked="0"/>
    </xf>
    <xf numFmtId="0" fontId="0" fillId="5" borderId="0" xfId="0" applyFill="1" applyAlignment="1">
      <alignment vertical="top" wrapText="1"/>
    </xf>
    <xf numFmtId="0" fontId="1" fillId="0" borderId="1" xfId="1" applyFont="1" applyFill="1" applyBorder="1" applyAlignment="1" applyProtection="1">
      <alignment vertical="top"/>
    </xf>
    <xf numFmtId="0" fontId="17" fillId="5" borderId="0" xfId="9" applyFont="1" applyFill="1" applyAlignment="1">
      <alignment horizontal="center" vertical="top" wrapText="1"/>
    </xf>
    <xf numFmtId="9" fontId="7" fillId="5" borderId="0" xfId="9" applyNumberFormat="1" applyFill="1" applyAlignment="1">
      <alignment horizontal="center" vertical="center"/>
    </xf>
    <xf numFmtId="0" fontId="4" fillId="3" borderId="0" xfId="9" applyFont="1" applyFill="1" applyAlignment="1">
      <alignment vertical="center" wrapText="1"/>
    </xf>
    <xf numFmtId="0" fontId="7" fillId="3" borderId="24" xfId="0" applyFont="1" applyFill="1" applyBorder="1" applyAlignment="1">
      <alignment horizontal="center" vertical="top" wrapText="1"/>
    </xf>
    <xf numFmtId="0" fontId="7" fillId="3" borderId="0" xfId="0" applyFont="1" applyFill="1" applyAlignment="1">
      <alignment vertical="top" wrapText="1"/>
    </xf>
    <xf numFmtId="49" fontId="1" fillId="5" borderId="0" xfId="0" applyNumberFormat="1" applyFont="1" applyFill="1" applyAlignment="1" applyProtection="1">
      <alignment vertical="top" wrapText="1"/>
      <protection locked="0"/>
    </xf>
    <xf numFmtId="49" fontId="57" fillId="5" borderId="0" xfId="0" applyNumberFormat="1" applyFont="1" applyFill="1" applyAlignment="1" applyProtection="1">
      <alignment vertical="top" wrapText="1"/>
      <protection locked="0"/>
    </xf>
    <xf numFmtId="164" fontId="57" fillId="3" borderId="0" xfId="0" applyNumberFormat="1" applyFont="1" applyFill="1" applyAlignment="1" applyProtection="1">
      <alignment vertical="top"/>
      <protection locked="0"/>
    </xf>
    <xf numFmtId="4" fontId="57" fillId="3" borderId="0" xfId="0" applyNumberFormat="1" applyFont="1" applyFill="1" applyAlignment="1" applyProtection="1">
      <alignment vertical="top"/>
      <protection locked="0"/>
    </xf>
    <xf numFmtId="3" fontId="57" fillId="3" borderId="0" xfId="0" applyNumberFormat="1" applyFont="1" applyFill="1" applyAlignment="1" applyProtection="1">
      <alignment horizontal="center" vertical="top"/>
      <protection locked="0"/>
    </xf>
    <xf numFmtId="49" fontId="1" fillId="17" borderId="0" xfId="0" applyNumberFormat="1" applyFont="1" applyFill="1" applyAlignment="1" applyProtection="1">
      <alignment vertical="top" wrapText="1"/>
      <protection locked="0"/>
    </xf>
    <xf numFmtId="4" fontId="63" fillId="3" borderId="0" xfId="0" applyNumberFormat="1" applyFont="1" applyFill="1" applyAlignment="1" applyProtection="1">
      <alignment vertical="top"/>
      <protection locked="0"/>
    </xf>
    <xf numFmtId="49" fontId="57" fillId="3" borderId="0" xfId="0" applyNumberFormat="1" applyFont="1" applyFill="1" applyAlignment="1" applyProtection="1">
      <alignment vertical="top" wrapText="1"/>
      <protection locked="0"/>
    </xf>
    <xf numFmtId="49" fontId="57" fillId="17" borderId="0" xfId="0" applyNumberFormat="1" applyFont="1" applyFill="1" applyAlignment="1" applyProtection="1">
      <alignment vertical="top" wrapText="1"/>
      <protection locked="0"/>
    </xf>
    <xf numFmtId="49" fontId="87" fillId="3" borderId="0" xfId="0" applyNumberFormat="1" applyFont="1" applyFill="1" applyAlignment="1" applyProtection="1">
      <alignment vertical="top" wrapText="1"/>
      <protection locked="0"/>
    </xf>
    <xf numFmtId="164" fontId="87" fillId="3" borderId="0" xfId="0" applyNumberFormat="1" applyFont="1" applyFill="1" applyAlignment="1" applyProtection="1">
      <alignment vertical="top"/>
      <protection locked="0"/>
    </xf>
    <xf numFmtId="4" fontId="87" fillId="3" borderId="0" xfId="0" applyNumberFormat="1" applyFont="1" applyFill="1" applyAlignment="1" applyProtection="1">
      <alignment vertical="top"/>
      <protection locked="0"/>
    </xf>
    <xf numFmtId="3" fontId="87" fillId="3" borderId="0" xfId="0" applyNumberFormat="1" applyFont="1" applyFill="1" applyAlignment="1" applyProtection="1">
      <alignment horizontal="center" vertical="top"/>
      <protection locked="0"/>
    </xf>
    <xf numFmtId="49" fontId="63" fillId="3" borderId="0" xfId="0" applyNumberFormat="1" applyFont="1" applyFill="1" applyAlignment="1" applyProtection="1">
      <alignment vertical="top" wrapText="1"/>
      <protection locked="0"/>
    </xf>
    <xf numFmtId="164" fontId="63" fillId="3" borderId="0" xfId="0" applyNumberFormat="1" applyFont="1" applyFill="1" applyAlignment="1" applyProtection="1">
      <alignment vertical="top"/>
      <protection locked="0"/>
    </xf>
    <xf numFmtId="3" fontId="63" fillId="3" borderId="0" xfId="0" applyNumberFormat="1" applyFont="1" applyFill="1" applyAlignment="1" applyProtection="1">
      <alignment horizontal="center" vertical="top"/>
      <protection locked="0"/>
    </xf>
    <xf numFmtId="3" fontId="88" fillId="3" borderId="0" xfId="0" applyNumberFormat="1" applyFont="1" applyFill="1" applyAlignment="1" applyProtection="1">
      <alignment horizontal="center" vertical="top"/>
      <protection locked="0"/>
    </xf>
    <xf numFmtId="49" fontId="1" fillId="0" borderId="0" xfId="0" applyNumberFormat="1" applyFont="1" applyAlignment="1" applyProtection="1">
      <alignment vertical="top" wrapText="1"/>
      <protection locked="0"/>
    </xf>
    <xf numFmtId="0" fontId="0" fillId="0" borderId="0" xfId="0" applyProtection="1">
      <protection locked="0"/>
    </xf>
    <xf numFmtId="14" fontId="0" fillId="0" borderId="0" xfId="0" applyNumberFormat="1" applyProtection="1">
      <protection locked="0"/>
    </xf>
    <xf numFmtId="49" fontId="1" fillId="9" borderId="0" xfId="0" applyNumberFormat="1" applyFont="1" applyFill="1" applyAlignment="1" applyProtection="1">
      <alignment vertical="top" wrapText="1"/>
      <protection locked="0"/>
    </xf>
    <xf numFmtId="49" fontId="57" fillId="9" borderId="0" xfId="0" applyNumberFormat="1" applyFont="1" applyFill="1" applyAlignment="1" applyProtection="1">
      <alignment vertical="top" wrapText="1"/>
      <protection locked="0"/>
    </xf>
    <xf numFmtId="164" fontId="57" fillId="9" borderId="0" xfId="0" applyNumberFormat="1" applyFont="1" applyFill="1" applyAlignment="1" applyProtection="1">
      <alignment vertical="top"/>
      <protection locked="0"/>
    </xf>
    <xf numFmtId="4" fontId="57" fillId="9" borderId="0" xfId="0" applyNumberFormat="1" applyFont="1" applyFill="1" applyAlignment="1" applyProtection="1">
      <alignment vertical="top"/>
      <protection locked="0"/>
    </xf>
    <xf numFmtId="3" fontId="57" fillId="9" borderId="0" xfId="0" applyNumberFormat="1" applyFont="1" applyFill="1" applyAlignment="1" applyProtection="1">
      <alignment horizontal="center" vertical="top"/>
      <protection locked="0"/>
    </xf>
    <xf numFmtId="164" fontId="1" fillId="3" borderId="0" xfId="0" applyNumberFormat="1" applyFont="1" applyFill="1" applyAlignment="1" applyProtection="1">
      <alignment horizontal="right" vertical="top"/>
      <protection locked="0"/>
    </xf>
    <xf numFmtId="49" fontId="1" fillId="3" borderId="0" xfId="0" applyNumberFormat="1" applyFont="1" applyFill="1" applyAlignment="1" applyProtection="1">
      <alignment horizontal="left" vertical="top" wrapText="1"/>
      <protection locked="0"/>
    </xf>
    <xf numFmtId="0" fontId="63" fillId="5" borderId="0" xfId="0" applyFont="1" applyFill="1" applyAlignment="1">
      <alignment vertical="top" wrapText="1"/>
    </xf>
    <xf numFmtId="0" fontId="89"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9" fillId="8" borderId="0" xfId="0" applyNumberFormat="1" applyFont="1" applyFill="1" applyAlignment="1">
      <alignment horizontal="center"/>
    </xf>
    <xf numFmtId="164" fontId="79"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80" fillId="5" borderId="0" xfId="0" applyNumberFormat="1" applyFont="1" applyFill="1" applyAlignment="1">
      <alignment horizontal="left" vertical="top" wrapText="1"/>
    </xf>
    <xf numFmtId="0" fontId="80"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81" fillId="4" borderId="33" xfId="0" applyFont="1" applyFill="1" applyBorder="1" applyAlignment="1">
      <alignment horizontal="center" vertical="center" wrapText="1"/>
    </xf>
    <xf numFmtId="0" fontId="81"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3" fontId="7" fillId="5" borderId="15" xfId="0" applyNumberFormat="1" applyFont="1" applyFill="1" applyBorder="1" applyAlignment="1" applyProtection="1">
      <alignment horizontal="center"/>
      <protection locked="0"/>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72" fillId="3" borderId="0" xfId="0" applyFont="1" applyFill="1" applyAlignment="1">
      <alignment horizontal="center"/>
    </xf>
    <xf numFmtId="164" fontId="82" fillId="8" borderId="0" xfId="0" applyNumberFormat="1" applyFont="1" applyFill="1" applyAlignment="1">
      <alignment horizontal="center"/>
    </xf>
    <xf numFmtId="2" fontId="82" fillId="8" borderId="0" xfId="0" applyNumberFormat="1" applyFont="1" applyFill="1" applyAlignment="1">
      <alignment horizontal="center"/>
    </xf>
    <xf numFmtId="0" fontId="83" fillId="15" borderId="13"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0" fillId="5" borderId="0" xfId="0" applyFill="1" applyAlignment="1">
      <alignment horizontal="center" vertical="top" wrapText="1"/>
    </xf>
    <xf numFmtId="0" fontId="69" fillId="5" borderId="15" xfId="0" applyFont="1" applyFill="1" applyBorder="1" applyAlignment="1">
      <alignment horizontal="center" vertical="center" wrapText="1"/>
    </xf>
    <xf numFmtId="0" fontId="84" fillId="16" borderId="0" xfId="0" applyFont="1" applyFill="1" applyAlignment="1">
      <alignment horizontal="center" vertical="center" wrapText="1"/>
    </xf>
    <xf numFmtId="0" fontId="84" fillId="16" borderId="0" xfId="0" applyFont="1" applyFill="1" applyAlignment="1">
      <alignment horizontal="center" vertical="center"/>
    </xf>
    <xf numFmtId="0" fontId="85" fillId="5" borderId="0" xfId="0" applyFont="1" applyFill="1" applyAlignment="1">
      <alignment horizontal="center"/>
    </xf>
    <xf numFmtId="0" fontId="0" fillId="5" borderId="0" xfId="0" applyFill="1" applyAlignment="1">
      <alignment horizontal="justify" vertical="top" wrapText="1"/>
    </xf>
    <xf numFmtId="0" fontId="55" fillId="11" borderId="13" xfId="0" applyFont="1" applyFill="1" applyBorder="1" applyAlignment="1" applyProtection="1">
      <alignment horizontal="justify" vertical="top" wrapText="1"/>
      <protection locked="0"/>
    </xf>
    <xf numFmtId="0" fontId="55"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5"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29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3" noThreeD="1" sel="39"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5</xdr:col>
          <xdr:colOff>1859280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679132</xdr:colOff>
      <xdr:row>14</xdr:row>
      <xdr:rowOff>39054</xdr:rowOff>
    </xdr:from>
    <xdr:to>
      <xdr:col>4</xdr:col>
      <xdr:colOff>514689</xdr:colOff>
      <xdr:row>14</xdr:row>
      <xdr:rowOff>325219</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489585</xdr:rowOff>
    </xdr:from>
    <xdr:to>
      <xdr:col>5</xdr:col>
      <xdr:colOff>1259434</xdr:colOff>
      <xdr:row>4</xdr:row>
      <xdr:rowOff>248523</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677227</xdr:colOff>
      <xdr:row>14</xdr:row>
      <xdr:rowOff>427674</xdr:rowOff>
    </xdr:from>
    <xdr:to>
      <xdr:col>4</xdr:col>
      <xdr:colOff>461251</xdr:colOff>
      <xdr:row>15</xdr:row>
      <xdr:rowOff>190196</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42865</xdr:rowOff>
    </xdr:from>
    <xdr:to>
      <xdr:col>4</xdr:col>
      <xdr:colOff>460493</xdr:colOff>
      <xdr:row>16</xdr:row>
      <xdr:rowOff>324995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urbanova@szlh.sk" TargetMode="External"/><Relationship Id="rId13" Type="http://schemas.openxmlformats.org/officeDocument/2006/relationships/hyperlink" Target="http://www.nohejbalsk.com/" TargetMode="External"/><Relationship Id="rId18" Type="http://schemas.openxmlformats.org/officeDocument/2006/relationships/hyperlink" Target="http://www.squash.sk/" TargetMode="External"/><Relationship Id="rId3" Type="http://schemas.openxmlformats.org/officeDocument/2006/relationships/hyperlink" Target="http://www.veslovanie.sk/" TargetMode="External"/><Relationship Id="rId21" Type="http://schemas.openxmlformats.org/officeDocument/2006/relationships/hyperlink" Target="http://www.squashtour.sk/" TargetMode="External"/><Relationship Id="rId7" Type="http://schemas.openxmlformats.org/officeDocument/2006/relationships/hyperlink" Target="mailto:sane@sane.sk" TargetMode="External"/><Relationship Id="rId12" Type="http://schemas.openxmlformats.org/officeDocument/2006/relationships/hyperlink" Target="mailto:sekretariat@safkst.sk" TargetMode="External"/><Relationship Id="rId17" Type="http://schemas.openxmlformats.org/officeDocument/2006/relationships/hyperlink" Target="mailto:office@smta.sk" TargetMode="External"/><Relationship Id="rId25" Type="http://schemas.openxmlformats.org/officeDocument/2006/relationships/printerSettings" Target="../printerSettings/printerSettings6.bin"/><Relationship Id="rId2" Type="http://schemas.openxmlformats.org/officeDocument/2006/relationships/hyperlink" Target="http://www.slovak-fencing.sk/" TargetMode="External"/><Relationship Id="rId16" Type="http://schemas.openxmlformats.org/officeDocument/2006/relationships/hyperlink" Target="mailto:martin.sevcek@gmail.com" TargetMode="External"/><Relationship Id="rId20" Type="http://schemas.openxmlformats.org/officeDocument/2006/relationships/hyperlink" Target="mailto:peter.sury@gmail.com" TargetMode="External"/><Relationship Id="rId1" Type="http://schemas.openxmlformats.org/officeDocument/2006/relationships/hyperlink" Target="http://www.orienteering.sk/" TargetMode="External"/><Relationship Id="rId6" Type="http://schemas.openxmlformats.org/officeDocument/2006/relationships/hyperlink" Target="http://www.slovakskimo.sk/" TargetMode="External"/><Relationship Id="rId11" Type="http://schemas.openxmlformats.org/officeDocument/2006/relationships/hyperlink" Target="mailto:gs@squash.sk" TargetMode="External"/><Relationship Id="rId24" Type="http://schemas.openxmlformats.org/officeDocument/2006/relationships/hyperlink" Target="mailto:office@kosickafutbalovaarena.sk" TargetMode="External"/><Relationship Id="rId5" Type="http://schemas.openxmlformats.org/officeDocument/2006/relationships/hyperlink" Target="mailto:info@slovakskimo.sk" TargetMode="External"/><Relationship Id="rId15" Type="http://schemas.openxmlformats.org/officeDocument/2006/relationships/hyperlink" Target="http://www.baseballslovakia.com/" TargetMode="External"/><Relationship Id="rId23" Type="http://schemas.openxmlformats.org/officeDocument/2006/relationships/hyperlink" Target="http://www.kosickafutbalovaarena.sk/" TargetMode="External"/><Relationship Id="rId10" Type="http://schemas.openxmlformats.org/officeDocument/2006/relationships/hyperlink" Target="mailto:slovak-fencing@slovak-fencing.sk" TargetMode="External"/><Relationship Id="rId19" Type="http://schemas.openxmlformats.org/officeDocument/2006/relationships/hyperlink" Target="http://www.slovakiabaseball.com/" TargetMode="External"/><Relationship Id="rId4" Type="http://schemas.openxmlformats.org/officeDocument/2006/relationships/hyperlink" Target="mailto:office@baseballslovakia.com" TargetMode="External"/><Relationship Id="rId9" Type="http://schemas.openxmlformats.org/officeDocument/2006/relationships/hyperlink" Target="mailto:eminentasro@gmail.com" TargetMode="External"/><Relationship Id="rId14" Type="http://schemas.openxmlformats.org/officeDocument/2006/relationships/hyperlink" Target="mailto:info@vladimirmoravcik.com" TargetMode="External"/><Relationship Id="rId22" Type="http://schemas.openxmlformats.org/officeDocument/2006/relationships/hyperlink" Target="mailto:urbanova@szlh.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D148"/>
  <sheetViews>
    <sheetView zoomScaleNormal="100" workbookViewId="0"/>
  </sheetViews>
  <sheetFormatPr defaultColWidth="11.44140625" defaultRowHeight="13.2" x14ac:dyDescent="0.25"/>
  <cols>
    <col min="1" max="1" width="102.6640625" style="19" customWidth="1"/>
    <col min="2" max="2" width="103.5546875" style="20" customWidth="1"/>
    <col min="3" max="4" width="4.6640625" style="20" customWidth="1"/>
    <col min="5" max="5" width="11.44140625" style="20" customWidth="1"/>
    <col min="6" max="16384" width="11.44140625" style="20"/>
  </cols>
  <sheetData>
    <row r="1" spans="1:4" s="18" customFormat="1" ht="41.4" customHeight="1" x14ac:dyDescent="0.25">
      <c r="A1" s="17" t="s">
        <v>0</v>
      </c>
      <c r="C1" s="331"/>
      <c r="D1" s="331"/>
    </row>
    <row r="2" spans="1:4" s="18" customFormat="1" ht="17.399999999999999" x14ac:dyDescent="0.25">
      <c r="A2" s="17"/>
      <c r="C2" s="295"/>
      <c r="D2" s="295"/>
    </row>
    <row r="3" spans="1:4" s="18" customFormat="1" ht="15.9" customHeight="1" x14ac:dyDescent="0.25">
      <c r="A3" s="272" t="s">
        <v>1</v>
      </c>
      <c r="C3" s="295"/>
      <c r="D3" s="295"/>
    </row>
    <row r="4" spans="1:4" s="18" customFormat="1" ht="15.9" customHeight="1" x14ac:dyDescent="0.25">
      <c r="A4" s="273" t="s">
        <v>2</v>
      </c>
      <c r="C4" s="295"/>
      <c r="D4" s="295"/>
    </row>
    <row r="5" spans="1:4" s="18" customFormat="1" ht="15.9" customHeight="1" x14ac:dyDescent="0.25">
      <c r="A5" s="273" t="s">
        <v>3</v>
      </c>
      <c r="C5" s="295"/>
      <c r="D5" s="295"/>
    </row>
    <row r="6" spans="1:4" s="18" customFormat="1" ht="15.9" customHeight="1" x14ac:dyDescent="0.25">
      <c r="A6" s="273" t="s">
        <v>4</v>
      </c>
      <c r="C6" s="295"/>
      <c r="D6" s="295"/>
    </row>
    <row r="7" spans="1:4" s="18" customFormat="1" ht="15.9" customHeight="1" x14ac:dyDescent="0.25">
      <c r="A7" s="274" t="s">
        <v>5</v>
      </c>
      <c r="C7" s="295"/>
      <c r="D7" s="295"/>
    </row>
    <row r="8" spans="1:4" s="18" customFormat="1" ht="15.9" customHeight="1" x14ac:dyDescent="0.25">
      <c r="A8" s="274" t="s">
        <v>6</v>
      </c>
      <c r="C8" s="295"/>
      <c r="D8" s="295"/>
    </row>
    <row r="9" spans="1:4" s="18" customFormat="1" ht="15.9" customHeight="1" x14ac:dyDescent="0.25">
      <c r="A9" s="274" t="s">
        <v>7</v>
      </c>
      <c r="C9" s="295"/>
      <c r="D9" s="295"/>
    </row>
    <row r="10" spans="1:4" s="18" customFormat="1" ht="45.75" customHeight="1" x14ac:dyDescent="0.25">
      <c r="A10" s="273" t="s">
        <v>8</v>
      </c>
      <c r="C10" s="295"/>
      <c r="D10" s="295"/>
    </row>
    <row r="11" spans="1:4" s="18" customFormat="1" ht="33" customHeight="1" x14ac:dyDescent="0.25">
      <c r="A11" s="273" t="s">
        <v>9</v>
      </c>
      <c r="C11" s="295"/>
      <c r="D11" s="295"/>
    </row>
    <row r="12" spans="1:4" s="18" customFormat="1" ht="31.5" customHeight="1" x14ac:dyDescent="0.25">
      <c r="A12" s="275" t="s">
        <v>10</v>
      </c>
      <c r="C12" s="295"/>
      <c r="D12" s="295"/>
    </row>
    <row r="13" spans="1:4" ht="13.5" customHeight="1" x14ac:dyDescent="0.25">
      <c r="A13" s="127"/>
      <c r="C13" s="21"/>
    </row>
    <row r="14" spans="1:4" ht="301.2" customHeight="1" x14ac:dyDescent="0.25">
      <c r="A14" s="276" t="s">
        <v>11</v>
      </c>
      <c r="C14" s="21"/>
    </row>
    <row r="15" spans="1:4" x14ac:dyDescent="0.25">
      <c r="A15" s="21"/>
      <c r="C15" s="21"/>
    </row>
    <row r="16" spans="1:4" ht="256.2" customHeight="1" x14ac:dyDescent="0.25">
      <c r="A16" s="276" t="s">
        <v>12</v>
      </c>
      <c r="B16" s="284"/>
      <c r="C16" s="21"/>
    </row>
    <row r="17" spans="1:4" x14ac:dyDescent="0.25">
      <c r="A17" s="21"/>
      <c r="C17" s="21"/>
    </row>
    <row r="18" spans="1:4" ht="39.6" x14ac:dyDescent="0.25">
      <c r="A18" s="277" t="s">
        <v>13</v>
      </c>
      <c r="C18" s="332"/>
      <c r="D18" s="332"/>
    </row>
    <row r="19" spans="1:4" x14ac:dyDescent="0.25">
      <c r="A19" s="130"/>
      <c r="C19" s="333"/>
      <c r="D19" s="332"/>
    </row>
    <row r="20" spans="1:4" ht="82.95" customHeight="1" x14ac:dyDescent="0.25">
      <c r="A20" s="129" t="s">
        <v>14</v>
      </c>
      <c r="C20" s="271"/>
      <c r="D20" s="296"/>
    </row>
    <row r="21" spans="1:4" x14ac:dyDescent="0.25">
      <c r="A21" s="130"/>
      <c r="C21" s="329"/>
      <c r="D21" s="330"/>
    </row>
    <row r="22" spans="1:4" ht="43.95" customHeight="1" x14ac:dyDescent="0.25">
      <c r="A22" s="130" t="s">
        <v>15</v>
      </c>
    </row>
    <row r="23" spans="1:4" x14ac:dyDescent="0.25">
      <c r="A23" s="130"/>
    </row>
    <row r="24" spans="1:4" ht="26.4" x14ac:dyDescent="0.25">
      <c r="A24" s="130" t="s">
        <v>16</v>
      </c>
      <c r="B24" s="287"/>
    </row>
    <row r="25" spans="1:4" x14ac:dyDescent="0.25">
      <c r="A25" s="278"/>
    </row>
    <row r="26" spans="1:4" ht="39.6" x14ac:dyDescent="0.25">
      <c r="A26" s="279" t="s">
        <v>17</v>
      </c>
    </row>
    <row r="27" spans="1:4" x14ac:dyDescent="0.25">
      <c r="A27" s="130"/>
    </row>
    <row r="28" spans="1:4" ht="26.4" x14ac:dyDescent="0.25">
      <c r="A28" s="130" t="s">
        <v>18</v>
      </c>
    </row>
    <row r="29" spans="1:4" x14ac:dyDescent="0.25">
      <c r="A29" s="130"/>
    </row>
    <row r="30" spans="1:4" ht="15.75" customHeight="1" x14ac:dyDescent="0.25">
      <c r="A30" s="130" t="s">
        <v>19</v>
      </c>
    </row>
    <row r="31" spans="1:4" x14ac:dyDescent="0.25">
      <c r="A31" s="130"/>
    </row>
    <row r="32" spans="1:4" ht="52.8" x14ac:dyDescent="0.25">
      <c r="A32" s="130" t="s">
        <v>20</v>
      </c>
    </row>
    <row r="33" spans="1:3" x14ac:dyDescent="0.25">
      <c r="A33" s="130"/>
    </row>
    <row r="34" spans="1:3" ht="26.4" x14ac:dyDescent="0.25">
      <c r="A34" s="280" t="s">
        <v>21</v>
      </c>
    </row>
    <row r="35" spans="1:3" x14ac:dyDescent="0.25">
      <c r="A35" s="130"/>
    </row>
    <row r="36" spans="1:3" ht="85.95" customHeight="1" x14ac:dyDescent="0.25">
      <c r="A36" s="129" t="s">
        <v>22</v>
      </c>
    </row>
    <row r="37" spans="1:3" x14ac:dyDescent="0.25">
      <c r="A37" s="130"/>
    </row>
    <row r="38" spans="1:3" ht="43.2" customHeight="1" x14ac:dyDescent="0.25">
      <c r="A38" s="130" t="s">
        <v>23</v>
      </c>
    </row>
    <row r="39" spans="1:3" x14ac:dyDescent="0.25">
      <c r="A39" s="130"/>
    </row>
    <row r="40" spans="1:3" ht="142.94999999999999" customHeight="1" x14ac:dyDescent="0.25">
      <c r="A40" s="130" t="s">
        <v>24</v>
      </c>
      <c r="C40" s="22"/>
    </row>
    <row r="41" spans="1:3" ht="55.5" customHeight="1" x14ac:dyDescent="0.25">
      <c r="A41" s="281" t="s">
        <v>25</v>
      </c>
    </row>
    <row r="42" spans="1:3" x14ac:dyDescent="0.25">
      <c r="A42" s="130"/>
    </row>
    <row r="43" spans="1:3" x14ac:dyDescent="0.25">
      <c r="A43" s="130" t="s">
        <v>26</v>
      </c>
    </row>
    <row r="44" spans="1:3" x14ac:dyDescent="0.25">
      <c r="A44" s="130"/>
    </row>
    <row r="45" spans="1:3" ht="57.6" customHeight="1" x14ac:dyDescent="0.25">
      <c r="A45" s="130" t="s">
        <v>27</v>
      </c>
    </row>
    <row r="46" spans="1:3" x14ac:dyDescent="0.25">
      <c r="A46" s="130"/>
    </row>
    <row r="47" spans="1:3" ht="31.2" customHeight="1" x14ac:dyDescent="0.25">
      <c r="A47" s="130" t="s">
        <v>28</v>
      </c>
    </row>
    <row r="48" spans="1:3" x14ac:dyDescent="0.25">
      <c r="A48" s="282"/>
    </row>
    <row r="49" spans="1:1" ht="61.2" customHeight="1" x14ac:dyDescent="0.25">
      <c r="A49" s="130" t="s">
        <v>29</v>
      </c>
    </row>
    <row r="50" spans="1:1" x14ac:dyDescent="0.25">
      <c r="A50" s="130"/>
    </row>
    <row r="51" spans="1:1" ht="39.6" x14ac:dyDescent="0.25">
      <c r="A51" s="130" t="s">
        <v>30</v>
      </c>
    </row>
    <row r="52" spans="1:1" x14ac:dyDescent="0.25">
      <c r="A52" s="130"/>
    </row>
    <row r="53" spans="1:1" x14ac:dyDescent="0.25">
      <c r="A53" s="130" t="s">
        <v>31</v>
      </c>
    </row>
    <row r="54" spans="1:1" x14ac:dyDescent="0.25">
      <c r="A54" s="130"/>
    </row>
    <row r="55" spans="1:1" x14ac:dyDescent="0.25">
      <c r="A55" s="130" t="s">
        <v>32</v>
      </c>
    </row>
    <row r="56" spans="1:1" x14ac:dyDescent="0.25">
      <c r="A56" s="130"/>
    </row>
    <row r="57" spans="1:1" ht="118.95" customHeight="1" x14ac:dyDescent="0.25">
      <c r="A57" s="129" t="s">
        <v>33</v>
      </c>
    </row>
    <row r="58" spans="1:1" x14ac:dyDescent="0.25">
      <c r="A58" s="129"/>
    </row>
    <row r="59" spans="1:1" x14ac:dyDescent="0.25">
      <c r="A59" s="130" t="s">
        <v>34</v>
      </c>
    </row>
    <row r="60" spans="1:1" ht="26.4" x14ac:dyDescent="0.25">
      <c r="A60" s="130" t="s">
        <v>35</v>
      </c>
    </row>
    <row r="61" spans="1:1" ht="26.4" x14ac:dyDescent="0.25">
      <c r="A61" s="130" t="s">
        <v>36</v>
      </c>
    </row>
    <row r="62" spans="1:1" x14ac:dyDescent="0.25">
      <c r="A62" s="130"/>
    </row>
    <row r="63" spans="1:1" ht="93.6" customHeight="1" x14ac:dyDescent="0.25">
      <c r="A63" s="283" t="s">
        <v>37</v>
      </c>
    </row>
    <row r="65" spans="1:1" ht="17.399999999999999" x14ac:dyDescent="0.25">
      <c r="A65" s="285" t="s">
        <v>38</v>
      </c>
    </row>
    <row r="67" spans="1:1" ht="199.2" customHeight="1" x14ac:dyDescent="0.25">
      <c r="A67" s="288" t="s">
        <v>39</v>
      </c>
    </row>
    <row r="68" spans="1:1" x14ac:dyDescent="0.25">
      <c r="A68" s="288"/>
    </row>
    <row r="69" spans="1:1" ht="231.6" customHeight="1" x14ac:dyDescent="0.25">
      <c r="A69" s="23" t="s">
        <v>40</v>
      </c>
    </row>
    <row r="70" spans="1:1" x14ac:dyDescent="0.25">
      <c r="A70" s="23"/>
    </row>
    <row r="71" spans="1:1" x14ac:dyDescent="0.25">
      <c r="A71" s="25" t="s">
        <v>41</v>
      </c>
    </row>
    <row r="72" spans="1:1" ht="66" customHeight="1" x14ac:dyDescent="0.25">
      <c r="A72" s="23" t="s">
        <v>42</v>
      </c>
    </row>
    <row r="73" spans="1:1" ht="28.5" customHeight="1" x14ac:dyDescent="0.25">
      <c r="A73" s="23" t="s">
        <v>43</v>
      </c>
    </row>
    <row r="74" spans="1:1" x14ac:dyDescent="0.25">
      <c r="A74" s="128" t="s">
        <v>44</v>
      </c>
    </row>
    <row r="75" spans="1:1" x14ac:dyDescent="0.25">
      <c r="A75" s="129" t="s">
        <v>45</v>
      </c>
    </row>
    <row r="76" spans="1:1" x14ac:dyDescent="0.25">
      <c r="A76" s="129" t="s">
        <v>46</v>
      </c>
    </row>
    <row r="77" spans="1:1" x14ac:dyDescent="0.25">
      <c r="A77" s="129" t="s">
        <v>47</v>
      </c>
    </row>
    <row r="78" spans="1:1" x14ac:dyDescent="0.25">
      <c r="A78" s="130" t="s">
        <v>48</v>
      </c>
    </row>
    <row r="79" spans="1:1" x14ac:dyDescent="0.25">
      <c r="A79" s="129" t="s">
        <v>49</v>
      </c>
    </row>
    <row r="80" spans="1:1" x14ac:dyDescent="0.25">
      <c r="A80" s="130" t="s">
        <v>50</v>
      </c>
    </row>
    <row r="81" spans="1:2" x14ac:dyDescent="0.25">
      <c r="A81" s="129" t="s">
        <v>51</v>
      </c>
    </row>
    <row r="82" spans="1:2" x14ac:dyDescent="0.25">
      <c r="A82" s="131" t="s">
        <v>52</v>
      </c>
    </row>
    <row r="83" spans="1:2" x14ac:dyDescent="0.25">
      <c r="A83" s="24"/>
    </row>
    <row r="84" spans="1:2" ht="17.399999999999999" x14ac:dyDescent="0.25">
      <c r="A84" s="285" t="s">
        <v>53</v>
      </c>
    </row>
    <row r="86" spans="1:2" x14ac:dyDescent="0.25">
      <c r="A86" s="286" t="s">
        <v>54</v>
      </c>
    </row>
    <row r="87" spans="1:2" x14ac:dyDescent="0.25">
      <c r="A87" s="23" t="s">
        <v>55</v>
      </c>
    </row>
    <row r="88" spans="1:2" x14ac:dyDescent="0.25">
      <c r="A88" s="25" t="s">
        <v>41</v>
      </c>
    </row>
    <row r="89" spans="1:2" x14ac:dyDescent="0.25">
      <c r="A89" s="23" t="s">
        <v>56</v>
      </c>
      <c r="B89" s="289"/>
    </row>
    <row r="90" spans="1:2" x14ac:dyDescent="0.25">
      <c r="A90" s="23"/>
    </row>
    <row r="91" spans="1:2" x14ac:dyDescent="0.25">
      <c r="A91" s="286" t="s">
        <v>57</v>
      </c>
    </row>
    <row r="92" spans="1:2" ht="39.6" x14ac:dyDescent="0.25">
      <c r="A92" s="23" t="s">
        <v>58</v>
      </c>
    </row>
    <row r="93" spans="1:2" x14ac:dyDescent="0.25">
      <c r="A93" s="25" t="s">
        <v>41</v>
      </c>
    </row>
    <row r="94" spans="1:2" x14ac:dyDescent="0.25">
      <c r="A94" s="23" t="s">
        <v>59</v>
      </c>
    </row>
    <row r="95" spans="1:2" x14ac:dyDescent="0.25">
      <c r="A95" s="23"/>
    </row>
    <row r="96" spans="1:2" x14ac:dyDescent="0.25">
      <c r="A96" s="286" t="s">
        <v>60</v>
      </c>
    </row>
    <row r="97" spans="1:3" ht="52.8" x14ac:dyDescent="0.25">
      <c r="A97" s="23" t="s">
        <v>61</v>
      </c>
    </row>
    <row r="98" spans="1:3" x14ac:dyDescent="0.25">
      <c r="A98" s="132"/>
    </row>
    <row r="99" spans="1:3" x14ac:dyDescent="0.25">
      <c r="A99" s="286" t="s">
        <v>62</v>
      </c>
      <c r="C99" s="26"/>
    </row>
    <row r="100" spans="1:3" ht="26.4" x14ac:dyDescent="0.25">
      <c r="A100" s="23" t="s">
        <v>63</v>
      </c>
    </row>
    <row r="101" spans="1:3" x14ac:dyDescent="0.25">
      <c r="A101" s="133" t="s">
        <v>64</v>
      </c>
    </row>
    <row r="102" spans="1:3" ht="26.4" x14ac:dyDescent="0.25">
      <c r="A102" s="133" t="s">
        <v>65</v>
      </c>
    </row>
    <row r="103" spans="1:3" x14ac:dyDescent="0.25">
      <c r="A103" s="25" t="s">
        <v>41</v>
      </c>
    </row>
    <row r="104" spans="1:3" x14ac:dyDescent="0.25">
      <c r="A104" s="23" t="s">
        <v>66</v>
      </c>
    </row>
    <row r="105" spans="1:3" x14ac:dyDescent="0.25">
      <c r="A105" s="23" t="s">
        <v>67</v>
      </c>
    </row>
    <row r="106" spans="1:3" x14ac:dyDescent="0.25">
      <c r="A106" s="23" t="s">
        <v>68</v>
      </c>
    </row>
    <row r="107" spans="1:3" x14ac:dyDescent="0.25">
      <c r="A107" s="23"/>
    </row>
    <row r="108" spans="1:3" x14ac:dyDescent="0.25">
      <c r="A108" s="286" t="s">
        <v>69</v>
      </c>
    </row>
    <row r="109" spans="1:3" x14ac:dyDescent="0.25">
      <c r="A109" s="23" t="s">
        <v>70</v>
      </c>
    </row>
    <row r="110" spans="1:3" x14ac:dyDescent="0.25">
      <c r="A110" s="23" t="s">
        <v>71</v>
      </c>
    </row>
    <row r="111" spans="1:3" ht="56.4" customHeight="1" x14ac:dyDescent="0.25">
      <c r="A111" s="23" t="s">
        <v>72</v>
      </c>
    </row>
    <row r="112" spans="1:3" ht="38.4" customHeight="1" x14ac:dyDescent="0.25">
      <c r="A112" s="23" t="s">
        <v>73</v>
      </c>
    </row>
    <row r="113" spans="1:4" x14ac:dyDescent="0.25">
      <c r="A113" s="23"/>
    </row>
    <row r="114" spans="1:4" x14ac:dyDescent="0.25">
      <c r="A114" s="286" t="s">
        <v>74</v>
      </c>
    </row>
    <row r="115" spans="1:4" ht="39.6" x14ac:dyDescent="0.25">
      <c r="A115" s="23" t="s">
        <v>75</v>
      </c>
    </row>
    <row r="116" spans="1:4" ht="39.6" x14ac:dyDescent="0.25">
      <c r="A116" s="23" t="s">
        <v>76</v>
      </c>
    </row>
    <row r="117" spans="1:4" x14ac:dyDescent="0.25">
      <c r="A117" s="20"/>
      <c r="D117" s="20" t="s">
        <v>77</v>
      </c>
    </row>
    <row r="118" spans="1:4" ht="39.6" x14ac:dyDescent="0.25">
      <c r="A118" s="23" t="s">
        <v>78</v>
      </c>
    </row>
    <row r="119" spans="1:4" ht="39.75" customHeight="1" x14ac:dyDescent="0.25">
      <c r="A119" s="218" t="s">
        <v>79</v>
      </c>
    </row>
    <row r="120" spans="1:4" ht="167.4" customHeight="1" x14ac:dyDescent="0.25">
      <c r="A120" s="218" t="s">
        <v>80</v>
      </c>
    </row>
    <row r="121" spans="1:4" ht="39.75" customHeight="1" x14ac:dyDescent="0.25">
      <c r="A121" s="218" t="s">
        <v>81</v>
      </c>
      <c r="B121" s="284"/>
    </row>
    <row r="122" spans="1:4" x14ac:dyDescent="0.25">
      <c r="A122" s="218"/>
    </row>
    <row r="123" spans="1:4" x14ac:dyDescent="0.25">
      <c r="A123" s="286" t="s">
        <v>82</v>
      </c>
    </row>
    <row r="124" spans="1:4" ht="26.4" x14ac:dyDescent="0.25">
      <c r="A124" s="23" t="s">
        <v>83</v>
      </c>
    </row>
    <row r="125" spans="1:4" x14ac:dyDescent="0.25">
      <c r="A125" s="23"/>
    </row>
    <row r="126" spans="1:4" x14ac:dyDescent="0.25">
      <c r="A126" s="286" t="s">
        <v>84</v>
      </c>
    </row>
    <row r="127" spans="1:4" x14ac:dyDescent="0.25">
      <c r="A127" s="23" t="s">
        <v>85</v>
      </c>
    </row>
    <row r="128" spans="1:4" x14ac:dyDescent="0.25">
      <c r="A128" s="23" t="s">
        <v>86</v>
      </c>
    </row>
    <row r="129" spans="1:1" ht="26.4" x14ac:dyDescent="0.25">
      <c r="A129" s="23" t="s">
        <v>87</v>
      </c>
    </row>
    <row r="130" spans="1:1" x14ac:dyDescent="0.25">
      <c r="A130" s="23" t="s">
        <v>88</v>
      </c>
    </row>
    <row r="131" spans="1:1" ht="26.4" x14ac:dyDescent="0.25">
      <c r="A131" s="23" t="s">
        <v>89</v>
      </c>
    </row>
    <row r="132" spans="1:1" ht="39.6" x14ac:dyDescent="0.25">
      <c r="A132" s="23" t="s">
        <v>90</v>
      </c>
    </row>
    <row r="133" spans="1:1" ht="26.4" x14ac:dyDescent="0.25">
      <c r="A133" s="23" t="s">
        <v>91</v>
      </c>
    </row>
    <row r="134" spans="1:1" ht="12.75" customHeight="1" x14ac:dyDescent="0.25">
      <c r="A134" s="25" t="s">
        <v>41</v>
      </c>
    </row>
    <row r="135" spans="1:1" x14ac:dyDescent="0.25">
      <c r="A135" s="23" t="s">
        <v>92</v>
      </c>
    </row>
    <row r="136" spans="1:1" ht="15.75" customHeight="1" x14ac:dyDescent="0.25">
      <c r="A136" s="23"/>
    </row>
    <row r="137" spans="1:1" x14ac:dyDescent="0.25">
      <c r="A137" s="286" t="s">
        <v>93</v>
      </c>
    </row>
    <row r="138" spans="1:1" ht="42.6" customHeight="1" x14ac:dyDescent="0.25">
      <c r="A138" s="23" t="s">
        <v>94</v>
      </c>
    </row>
    <row r="140" spans="1:1" x14ac:dyDescent="0.25">
      <c r="A140" s="286" t="s">
        <v>95</v>
      </c>
    </row>
    <row r="141" spans="1:1" ht="151.94999999999999" customHeight="1" x14ac:dyDescent="0.25">
      <c r="A141" s="221" t="s">
        <v>96</v>
      </c>
    </row>
    <row r="143" spans="1:1" ht="77.400000000000006" customHeight="1" x14ac:dyDescent="0.25">
      <c r="A143" s="260" t="s">
        <v>97</v>
      </c>
    </row>
    <row r="148" spans="1:1" x14ac:dyDescent="0.25">
      <c r="A148" s="24"/>
    </row>
  </sheetData>
  <sheetProtection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4740"/>
  <sheetViews>
    <sheetView topLeftCell="A4711" zoomScaleNormal="100" workbookViewId="0">
      <selection activeCell="C4723" sqref="C4723"/>
    </sheetView>
  </sheetViews>
  <sheetFormatPr defaultColWidth="9.109375" defaultRowHeight="15" x14ac:dyDescent="0.25"/>
  <cols>
    <col min="1" max="1" width="18.44140625" style="141" customWidth="1"/>
    <col min="2" max="2" width="37" style="141" customWidth="1"/>
    <col min="3" max="3" width="37.6640625" style="141" customWidth="1"/>
    <col min="4" max="4" width="10.33203125" style="139" customWidth="1"/>
    <col min="5" max="5" width="37.6640625" style="139" customWidth="1"/>
    <col min="6" max="6" width="36.44140625" style="139" customWidth="1"/>
    <col min="7" max="13" width="9.109375" style="139"/>
    <col min="14" max="14" width="38.5546875" style="139" hidden="1" customWidth="1"/>
    <col min="15" max="16" width="9.109375" style="139" hidden="1" customWidth="1"/>
    <col min="17" max="17" width="0" style="139" hidden="1" customWidth="1"/>
    <col min="18" max="16384" width="9.109375" style="139"/>
  </cols>
  <sheetData>
    <row r="1" spans="1:16" ht="37.5" customHeight="1" x14ac:dyDescent="0.25">
      <c r="A1" s="383" t="str">
        <f>Spolu!C3&amp;", "&amp;Spolu!C6</f>
        <v>Slovenská plavecká federácia, Za kasárňou 315/1, Bratislava, 831 03</v>
      </c>
      <c r="B1" s="383"/>
      <c r="C1" s="383"/>
      <c r="N1" s="139" t="str">
        <f>O1&amp;" - "&amp;P1</f>
        <v>a - príspevok uznaným športom</v>
      </c>
      <c r="O1" s="139" t="s">
        <v>378</v>
      </c>
      <c r="P1" s="139" t="s">
        <v>379</v>
      </c>
    </row>
    <row r="2" spans="1:16" x14ac:dyDescent="0.25">
      <c r="N2" s="139" t="str">
        <f t="shared" ref="N2:N19" si="0">O2&amp;" - "&amp;P2</f>
        <v>b - príspevok Slovenskému olympijskému a športovému výboru</v>
      </c>
      <c r="O2" s="139" t="s">
        <v>380</v>
      </c>
      <c r="P2" s="139" t="s">
        <v>381</v>
      </c>
    </row>
    <row r="3" spans="1:16" x14ac:dyDescent="0.25">
      <c r="E3" s="384" t="s">
        <v>1820</v>
      </c>
      <c r="F3" s="385"/>
      <c r="N3" s="139" t="str">
        <f t="shared" si="0"/>
        <v>c - príspevok Slovenskému paralympijskému výboru</v>
      </c>
      <c r="O3" s="139" t="s">
        <v>382</v>
      </c>
      <c r="P3" s="139" t="s">
        <v>383</v>
      </c>
    </row>
    <row r="4" spans="1:16" ht="45.75" customHeight="1" x14ac:dyDescent="0.25">
      <c r="E4" s="385"/>
      <c r="F4" s="385"/>
      <c r="N4" s="139" t="str">
        <f t="shared" si="0"/>
        <v>d - príspevok športovcom top tímu</v>
      </c>
      <c r="O4" s="139" t="s">
        <v>384</v>
      </c>
      <c r="P4" s="139" t="s">
        <v>385</v>
      </c>
    </row>
    <row r="5" spans="1:16" ht="30.75" customHeight="1" x14ac:dyDescent="0.25">
      <c r="C5" s="140" t="s">
        <v>1821</v>
      </c>
      <c r="N5" s="139" t="str">
        <f t="shared" si="0"/>
        <v>e - rozvoj športov, ktoré nie sú uznanými podľa zákona č. 440/2015 Z. z.</v>
      </c>
      <c r="O5" s="139" t="s">
        <v>386</v>
      </c>
      <c r="P5" s="139" t="s">
        <v>391</v>
      </c>
    </row>
    <row r="6" spans="1:16" x14ac:dyDescent="0.25">
      <c r="C6" s="140" t="s">
        <v>1822</v>
      </c>
      <c r="E6" s="142" t="s">
        <v>1823</v>
      </c>
      <c r="F6" s="151"/>
      <c r="N6" s="139" t="str">
        <f t="shared" si="0"/>
        <v>f - organizovanie významných a tradičných športových podujatí na území SR v roku 2020</v>
      </c>
      <c r="O6" s="139" t="s">
        <v>388</v>
      </c>
      <c r="P6" s="139" t="s">
        <v>1824</v>
      </c>
    </row>
    <row r="7" spans="1:16" x14ac:dyDescent="0.25">
      <c r="C7" s="140" t="s">
        <v>1825</v>
      </c>
      <c r="E7" s="142" t="s">
        <v>1826</v>
      </c>
      <c r="F7" s="152"/>
      <c r="N7" s="139" t="str">
        <f t="shared" si="0"/>
        <v>g - projekty školského, univerzitného športu a športu pre všetkých</v>
      </c>
      <c r="O7" s="139" t="s">
        <v>390</v>
      </c>
      <c r="P7" s="139" t="s">
        <v>1827</v>
      </c>
    </row>
    <row r="8" spans="1:16" x14ac:dyDescent="0.25">
      <c r="C8" s="140" t="s">
        <v>1828</v>
      </c>
      <c r="E8" s="142" t="s">
        <v>1829</v>
      </c>
      <c r="F8" s="153"/>
      <c r="N8" s="139" t="str">
        <f t="shared" si="0"/>
        <v>h - podpora a rozvoj turistických a cykloturistických trás</v>
      </c>
      <c r="O8" s="139" t="s">
        <v>392</v>
      </c>
      <c r="P8" s="139" t="s">
        <v>393</v>
      </c>
    </row>
    <row r="9" spans="1:16" x14ac:dyDescent="0.25">
      <c r="E9" s="142" t="s">
        <v>1856</v>
      </c>
      <c r="F9" s="153"/>
      <c r="N9" s="139" t="str">
        <f t="shared" si="0"/>
        <v>i - finančné odmeny športovcom za výsledky dosiahnuté v roku 2019 a trénerom mládeže za dosiahnuté výsledky ich športovcov v roku 2019 a za celoživotnú prácu s mládežou</v>
      </c>
      <c r="O9" s="139" t="s">
        <v>394</v>
      </c>
      <c r="P9" s="139" t="s">
        <v>1831</v>
      </c>
    </row>
    <row r="10" spans="1:16" x14ac:dyDescent="0.25">
      <c r="E10" s="142" t="s">
        <v>1830</v>
      </c>
      <c r="F10" s="151"/>
      <c r="N10" s="139" t="str">
        <f t="shared" si="0"/>
        <v>j - projekty pre popularizáciu pohybových aktivít detí, mládeže a seniorov</v>
      </c>
      <c r="O10" s="139" t="s">
        <v>396</v>
      </c>
      <c r="P10" s="139" t="s">
        <v>1832</v>
      </c>
    </row>
    <row r="11" spans="1:16" x14ac:dyDescent="0.25">
      <c r="N11" s="139" t="str">
        <f t="shared" si="0"/>
        <v>k - výstavba, modernizácia a rekonštrukcia športovej infraštruktúry národného významu</v>
      </c>
      <c r="O11" s="139" t="s">
        <v>398</v>
      </c>
      <c r="P11" s="139" t="s">
        <v>399</v>
      </c>
    </row>
    <row r="12" spans="1:16" ht="54.75" customHeight="1" x14ac:dyDescent="0.3">
      <c r="A12" s="386" t="s">
        <v>1857</v>
      </c>
      <c r="B12" s="386"/>
      <c r="C12" s="386"/>
      <c r="D12" s="140"/>
      <c r="E12" s="140"/>
      <c r="F12" s="197" t="s">
        <v>1858</v>
      </c>
      <c r="G12" s="140"/>
      <c r="N12" s="139" t="str">
        <f t="shared" si="0"/>
        <v>l - podpora zdravotne postihnutých športovcov</v>
      </c>
      <c r="O12" s="139" t="s">
        <v>400</v>
      </c>
      <c r="P12" s="139" t="s">
        <v>401</v>
      </c>
    </row>
    <row r="13" spans="1:16" ht="55.2" customHeight="1" x14ac:dyDescent="0.25">
      <c r="A13" s="387"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2023. Finančné prostriedky vraciame z programu 026 Národný program rozvoja športu v SR.</v>
      </c>
      <c r="B13" s="387"/>
      <c r="C13" s="387"/>
      <c r="F13" s="197" t="s">
        <v>1859</v>
      </c>
      <c r="N13" s="139" t="str">
        <f t="shared" si="0"/>
        <v>m - plnenie úloh verejného záujmu v športe národnými športovými organizáciami</v>
      </c>
      <c r="O13" s="139" t="s">
        <v>402</v>
      </c>
      <c r="P13" s="139" t="s">
        <v>1834</v>
      </c>
    </row>
    <row r="14" spans="1:16" ht="34.200000000000003" customHeight="1" x14ac:dyDescent="0.25">
      <c r="A14" s="141" t="s">
        <v>1836</v>
      </c>
      <c r="B14" s="388" t="s">
        <v>1860</v>
      </c>
      <c r="C14" s="389"/>
      <c r="F14" s="197" t="s">
        <v>1861</v>
      </c>
      <c r="N14" s="139" t="str">
        <f t="shared" si="0"/>
        <v xml:space="preserve">n - </v>
      </c>
      <c r="O14" s="139" t="s">
        <v>404</v>
      </c>
    </row>
    <row r="15" spans="1:16" ht="34.200000000000003" customHeight="1" x14ac:dyDescent="0.25">
      <c r="A15" s="141" t="s">
        <v>1862</v>
      </c>
      <c r="B15" s="388"/>
      <c r="C15" s="389"/>
      <c r="F15" s="391" t="s">
        <v>1863</v>
      </c>
      <c r="N15" s="139" t="str">
        <f t="shared" si="0"/>
        <v xml:space="preserve">o - </v>
      </c>
      <c r="O15" s="139" t="s">
        <v>405</v>
      </c>
    </row>
    <row r="16" spans="1:16" x14ac:dyDescent="0.25">
      <c r="A16" s="141" t="s">
        <v>1839</v>
      </c>
      <c r="B16" s="144">
        <f>F8</f>
        <v>0</v>
      </c>
      <c r="C16" s="139"/>
      <c r="F16" s="391"/>
      <c r="N16" s="139" t="str">
        <f t="shared" si="0"/>
        <v xml:space="preserve">p - </v>
      </c>
      <c r="O16" s="139" t="s">
        <v>406</v>
      </c>
    </row>
    <row r="17" spans="1:16" ht="32.1" customHeight="1" x14ac:dyDescent="0.25">
      <c r="A17" s="141" t="s">
        <v>1842</v>
      </c>
      <c r="B17" s="144">
        <f>F9</f>
        <v>0</v>
      </c>
      <c r="C17" s="139"/>
      <c r="F17" s="391"/>
      <c r="N17" s="139" t="str">
        <f t="shared" si="0"/>
        <v xml:space="preserve">q - </v>
      </c>
      <c r="O17" s="139" t="s">
        <v>407</v>
      </c>
    </row>
    <row r="18" spans="1:16" ht="15.6" thickBot="1" x14ac:dyDescent="0.3">
      <c r="B18" s="195" t="s">
        <v>1864</v>
      </c>
      <c r="C18" s="196">
        <v>31</v>
      </c>
      <c r="N18" s="139" t="str">
        <f t="shared" si="0"/>
        <v xml:space="preserve">r - </v>
      </c>
      <c r="O18" s="139" t="s">
        <v>408</v>
      </c>
    </row>
    <row r="19" spans="1:16" x14ac:dyDescent="0.25">
      <c r="B19" s="195" t="s">
        <v>1846</v>
      </c>
      <c r="C19" s="144" t="str">
        <f>Spolu!C4</f>
        <v>36068764</v>
      </c>
      <c r="F19" s="147" t="s">
        <v>1840</v>
      </c>
      <c r="G19" s="210"/>
      <c r="H19" s="148"/>
      <c r="N19" s="139" t="str">
        <f t="shared" si="0"/>
        <v xml:space="preserve"> - </v>
      </c>
    </row>
    <row r="20" spans="1:16" x14ac:dyDescent="0.25">
      <c r="A20" s="141" t="s">
        <v>436</v>
      </c>
      <c r="B20" s="145">
        <f>F6</f>
        <v>0</v>
      </c>
      <c r="C20" s="139"/>
      <c r="F20" s="149" t="s">
        <v>1844</v>
      </c>
      <c r="G20" s="139" t="s">
        <v>1845</v>
      </c>
      <c r="H20" s="150"/>
    </row>
    <row r="21" spans="1:16" x14ac:dyDescent="0.25">
      <c r="B21" s="139"/>
      <c r="C21" s="139"/>
      <c r="F21" s="149" t="s">
        <v>1847</v>
      </c>
      <c r="G21" s="139" t="s">
        <v>1848</v>
      </c>
      <c r="H21" s="150"/>
      <c r="N21" s="139" t="str">
        <f>O21&amp;" - "&amp;P21</f>
        <v>026 01 - Šport pre všetkých, školský a univerzitný šport</v>
      </c>
      <c r="O21" s="139" t="s">
        <v>356</v>
      </c>
      <c r="P21" s="139" t="s">
        <v>357</v>
      </c>
    </row>
    <row r="22" spans="1:16" x14ac:dyDescent="0.25">
      <c r="A22" s="139"/>
      <c r="B22" s="139"/>
      <c r="F22" s="149" t="s">
        <v>1849</v>
      </c>
      <c r="G22" s="139" t="s">
        <v>1850</v>
      </c>
      <c r="H22" s="150"/>
      <c r="N22" s="139" t="str">
        <f>O22&amp;" - "&amp;P22</f>
        <v>026 02 - Uznané športy</v>
      </c>
      <c r="O22" s="139" t="s">
        <v>358</v>
      </c>
      <c r="P22" s="139" t="s">
        <v>359</v>
      </c>
    </row>
    <row r="23" spans="1:16" ht="80.400000000000006" customHeight="1" thickBot="1" x14ac:dyDescent="0.3">
      <c r="B23" s="214"/>
      <c r="C23" s="209"/>
      <c r="E23" s="140"/>
      <c r="F23" s="211" t="s">
        <v>1851</v>
      </c>
      <c r="G23" s="212" t="s">
        <v>1852</v>
      </c>
      <c r="H23" s="213"/>
      <c r="N23" s="139" t="str">
        <f>O23&amp;" - "&amp;P23</f>
        <v>026 03 - Národné športové projekty</v>
      </c>
      <c r="O23" s="139" t="s">
        <v>360</v>
      </c>
      <c r="P23" s="139" t="s">
        <v>361</v>
      </c>
    </row>
    <row r="24" spans="1:16" ht="39.75" customHeight="1" x14ac:dyDescent="0.25">
      <c r="A24" s="293"/>
      <c r="B24" s="390" t="s">
        <v>1853</v>
      </c>
      <c r="C24" s="390"/>
      <c r="N24" s="139" t="str">
        <f>O24&amp;" - "&amp;P24</f>
        <v>026 04 - Športová infraštruktúra</v>
      </c>
      <c r="O24" s="139" t="s">
        <v>362</v>
      </c>
      <c r="P24" s="139" t="s">
        <v>363</v>
      </c>
    </row>
    <row r="25" spans="1:16" x14ac:dyDescent="0.25">
      <c r="N25" s="139" t="str">
        <f>O25&amp;" - "&amp;P25</f>
        <v>026 05 - Prierezové činnosti v športe</v>
      </c>
      <c r="O25" s="139" t="s">
        <v>364</v>
      </c>
      <c r="P25" s="139" t="s">
        <v>365</v>
      </c>
    </row>
    <row r="27" spans="1:16" x14ac:dyDescent="0.25">
      <c r="N27" s="139" t="s">
        <v>1854</v>
      </c>
    </row>
    <row r="28" spans="1:16" x14ac:dyDescent="0.25">
      <c r="N28" s="139" t="s">
        <v>1843</v>
      </c>
    </row>
    <row r="29" spans="1:16" x14ac:dyDescent="0.25">
      <c r="N29" s="139" t="s">
        <v>1865</v>
      </c>
    </row>
    <row r="30" spans="1:16" x14ac:dyDescent="0.25">
      <c r="N30" s="139" t="s">
        <v>1855</v>
      </c>
    </row>
    <row r="4740" spans="6:6" ht="40.799999999999997" x14ac:dyDescent="0.25">
      <c r="F4740" s="327" t="s">
        <v>12009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4" activePane="bottomLeft" state="frozen"/>
      <selection pane="bottomLeft" activeCell="A2" sqref="A2:B2"/>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1866</v>
      </c>
    </row>
    <row r="2" spans="1:2" ht="30" customHeight="1" x14ac:dyDescent="0.25">
      <c r="A2" s="392" t="s">
        <v>1867</v>
      </c>
      <c r="B2" s="392"/>
    </row>
    <row r="3" spans="1:2" x14ac:dyDescent="0.25">
      <c r="A3" s="61" t="s">
        <v>1868</v>
      </c>
      <c r="B3" s="61" t="s">
        <v>1869</v>
      </c>
    </row>
    <row r="4" spans="1:2" x14ac:dyDescent="0.25">
      <c r="A4" s="62" t="s">
        <v>1870</v>
      </c>
      <c r="B4" s="62" t="s">
        <v>1871</v>
      </c>
    </row>
    <row r="5" spans="1:2" x14ac:dyDescent="0.25">
      <c r="A5" s="62" t="s">
        <v>1872</v>
      </c>
      <c r="B5" s="62" t="s">
        <v>1873</v>
      </c>
    </row>
    <row r="6" spans="1:2" x14ac:dyDescent="0.25">
      <c r="A6" s="62" t="s">
        <v>1874</v>
      </c>
      <c r="B6" s="62" t="s">
        <v>1875</v>
      </c>
    </row>
    <row r="7" spans="1:2" x14ac:dyDescent="0.25">
      <c r="A7" s="62" t="s">
        <v>1876</v>
      </c>
      <c r="B7" s="62" t="s">
        <v>1877</v>
      </c>
    </row>
    <row r="8" spans="1:2" x14ac:dyDescent="0.25">
      <c r="A8" s="62" t="s">
        <v>1878</v>
      </c>
      <c r="B8" s="62" t="s">
        <v>1879</v>
      </c>
    </row>
    <row r="9" spans="1:2" x14ac:dyDescent="0.25">
      <c r="A9" s="62" t="s">
        <v>1880</v>
      </c>
      <c r="B9" s="62" t="s">
        <v>1881</v>
      </c>
    </row>
    <row r="10" spans="1:2" x14ac:dyDescent="0.25">
      <c r="A10" s="62" t="s">
        <v>1882</v>
      </c>
      <c r="B10" s="62" t="s">
        <v>1883</v>
      </c>
    </row>
    <row r="11" spans="1:2" x14ac:dyDescent="0.25">
      <c r="A11" s="62" t="s">
        <v>1884</v>
      </c>
      <c r="B11" s="62" t="s">
        <v>1885</v>
      </c>
    </row>
    <row r="12" spans="1:2" x14ac:dyDescent="0.25">
      <c r="A12" s="62" t="s">
        <v>1886</v>
      </c>
      <c r="B12" s="62" t="s">
        <v>1887</v>
      </c>
    </row>
    <row r="13" spans="1:2" x14ac:dyDescent="0.25">
      <c r="A13" s="62" t="s">
        <v>1888</v>
      </c>
      <c r="B13" s="62" t="s">
        <v>1889</v>
      </c>
    </row>
    <row r="14" spans="1:2" x14ac:dyDescent="0.25">
      <c r="A14" s="62" t="s">
        <v>1890</v>
      </c>
      <c r="B14" s="62" t="s">
        <v>1891</v>
      </c>
    </row>
    <row r="15" spans="1:2" x14ac:dyDescent="0.25">
      <c r="A15" s="62" t="s">
        <v>1892</v>
      </c>
      <c r="B15" s="62" t="s">
        <v>1893</v>
      </c>
    </row>
    <row r="16" spans="1:2" x14ac:dyDescent="0.25">
      <c r="A16" s="62" t="s">
        <v>1894</v>
      </c>
      <c r="B16" s="62" t="s">
        <v>1895</v>
      </c>
    </row>
    <row r="17" spans="1:2" x14ac:dyDescent="0.25">
      <c r="A17" s="62" t="s">
        <v>1896</v>
      </c>
      <c r="B17" s="62" t="s">
        <v>1897</v>
      </c>
    </row>
    <row r="18" spans="1:2" x14ac:dyDescent="0.25">
      <c r="A18" s="62" t="s">
        <v>1898</v>
      </c>
      <c r="B18" s="62" t="s">
        <v>1899</v>
      </c>
    </row>
    <row r="19" spans="1:2" x14ac:dyDescent="0.25">
      <c r="A19" s="62" t="s">
        <v>1900</v>
      </c>
      <c r="B19" s="62" t="s">
        <v>1901</v>
      </c>
    </row>
    <row r="20" spans="1:2" x14ac:dyDescent="0.25">
      <c r="A20" s="62" t="s">
        <v>1902</v>
      </c>
      <c r="B20" s="62" t="s">
        <v>1903</v>
      </c>
    </row>
    <row r="21" spans="1:2" x14ac:dyDescent="0.25">
      <c r="A21" s="62" t="s">
        <v>1904</v>
      </c>
      <c r="B21" s="62" t="s">
        <v>1905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1"/>
  <sheetViews>
    <sheetView zoomScaleNormal="100" workbookViewId="0">
      <pane ySplit="7" topLeftCell="A8" activePane="bottomLeft" state="frozen"/>
      <selection pane="bottomLeft" activeCell="H3" sqref="H3:I3"/>
    </sheetView>
  </sheetViews>
  <sheetFormatPr defaultColWidth="11.44140625" defaultRowHeight="10.199999999999999" x14ac:dyDescent="0.2"/>
  <cols>
    <col min="1" max="1" width="26.6640625" style="35" customWidth="1"/>
    <col min="2" max="2" width="10.88671875" style="35" bestFit="1" customWidth="1"/>
    <col min="3" max="3" width="12" style="35" bestFit="1" customWidth="1"/>
    <col min="4" max="4" width="9.6640625" style="35" customWidth="1"/>
    <col min="5" max="5" width="33" style="35" customWidth="1"/>
    <col min="6" max="6" width="9.5546875" style="35" bestFit="1" customWidth="1"/>
    <col min="7" max="7" width="23.88671875" style="35" customWidth="1"/>
    <col min="8" max="8" width="11.6640625" style="36" customWidth="1"/>
    <col min="9" max="9" width="7.88671875" style="54" bestFit="1" customWidth="1"/>
    <col min="10" max="10" width="5.332031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4" t="s">
        <v>98</v>
      </c>
      <c r="B1" s="334"/>
      <c r="C1" s="334"/>
      <c r="D1" s="334"/>
      <c r="E1" s="334"/>
      <c r="F1" s="334"/>
      <c r="G1" s="334"/>
      <c r="H1" s="334"/>
      <c r="I1" s="52"/>
      <c r="J1" s="37"/>
    </row>
    <row r="2" spans="1:11" ht="15.6" x14ac:dyDescent="0.3">
      <c r="A2" s="340" t="s">
        <v>99</v>
      </c>
      <c r="B2" s="340"/>
      <c r="C2" s="340"/>
      <c r="D2" s="340"/>
      <c r="E2" s="340"/>
      <c r="F2" s="340"/>
      <c r="G2" s="340"/>
      <c r="H2" s="338" t="str">
        <f>+Doklady!I100</f>
        <v>V4</v>
      </c>
      <c r="I2" s="338"/>
    </row>
    <row r="3" spans="1:11" ht="13.8" x14ac:dyDescent="0.25">
      <c r="A3" s="40"/>
      <c r="B3" s="40"/>
      <c r="C3" s="40"/>
      <c r="D3" s="40"/>
      <c r="E3" s="40"/>
      <c r="F3" s="40"/>
      <c r="G3" s="40"/>
      <c r="H3" s="339">
        <f>+Doklady!I101</f>
        <v>45316</v>
      </c>
      <c r="I3" s="339"/>
    </row>
    <row r="4" spans="1:11" ht="15.75" customHeight="1" x14ac:dyDescent="0.25">
      <c r="A4" s="41" t="s">
        <v>100</v>
      </c>
      <c r="B4" s="335" t="s">
        <v>101</v>
      </c>
      <c r="C4" s="336"/>
      <c r="D4" s="336"/>
      <c r="E4" s="33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102</v>
      </c>
      <c r="B7" s="10" t="s">
        <v>103</v>
      </c>
      <c r="C7" s="10" t="s">
        <v>104</v>
      </c>
      <c r="D7" s="10" t="s">
        <v>105</v>
      </c>
      <c r="E7" s="10" t="s">
        <v>106</v>
      </c>
      <c r="F7" s="10" t="s">
        <v>107</v>
      </c>
      <c r="G7" s="10" t="s">
        <v>108</v>
      </c>
      <c r="H7" s="11" t="s">
        <v>109</v>
      </c>
      <c r="I7" s="58" t="s">
        <v>110</v>
      </c>
      <c r="J7" s="44"/>
    </row>
    <row r="8" spans="1:11" ht="71.400000000000006" x14ac:dyDescent="0.25">
      <c r="A8" s="46" t="s">
        <v>111</v>
      </c>
      <c r="B8" s="154"/>
      <c r="C8" s="154"/>
      <c r="D8" s="48">
        <v>45048</v>
      </c>
      <c r="E8" s="155" t="s">
        <v>112</v>
      </c>
      <c r="F8" s="155"/>
      <c r="G8" s="155"/>
      <c r="H8" s="156"/>
      <c r="I8" s="157"/>
      <c r="J8" s="44"/>
    </row>
    <row r="9" spans="1:11" ht="40.799999999999997" x14ac:dyDescent="0.25">
      <c r="A9" s="46" t="s">
        <v>111</v>
      </c>
      <c r="B9" s="47" t="s">
        <v>113</v>
      </c>
      <c r="C9" s="47" t="s">
        <v>114</v>
      </c>
      <c r="D9" s="48">
        <v>45049</v>
      </c>
      <c r="E9" s="46" t="s">
        <v>115</v>
      </c>
      <c r="F9" s="46"/>
      <c r="G9" s="46" t="s">
        <v>116</v>
      </c>
      <c r="H9" s="49">
        <v>400</v>
      </c>
      <c r="I9" s="55">
        <v>3</v>
      </c>
      <c r="J9" s="44"/>
    </row>
    <row r="10" spans="1:11" ht="13.2" x14ac:dyDescent="0.25">
      <c r="A10" s="46" t="s">
        <v>111</v>
      </c>
      <c r="B10" s="47" t="s">
        <v>117</v>
      </c>
      <c r="C10" s="47" t="s">
        <v>118</v>
      </c>
      <c r="D10" s="48">
        <v>45050</v>
      </c>
      <c r="E10" s="46" t="s">
        <v>119</v>
      </c>
      <c r="F10" s="46"/>
      <c r="G10" s="46" t="s">
        <v>120</v>
      </c>
      <c r="H10" s="49"/>
      <c r="I10" s="55">
        <v>3</v>
      </c>
      <c r="J10" s="44"/>
    </row>
    <row r="11" spans="1:11" ht="13.2" x14ac:dyDescent="0.25">
      <c r="A11" s="46" t="s">
        <v>111</v>
      </c>
      <c r="B11" s="47" t="s">
        <v>121</v>
      </c>
      <c r="C11" s="47" t="s">
        <v>122</v>
      </c>
      <c r="D11" s="48">
        <v>45051</v>
      </c>
      <c r="E11" s="46" t="s">
        <v>123</v>
      </c>
      <c r="F11" s="46"/>
      <c r="G11" s="46" t="s">
        <v>124</v>
      </c>
      <c r="H11" s="49">
        <v>100</v>
      </c>
      <c r="I11" s="55">
        <v>3</v>
      </c>
      <c r="J11" s="44"/>
    </row>
    <row r="12" spans="1:11" ht="13.2" x14ac:dyDescent="0.25">
      <c r="A12" s="46" t="s">
        <v>111</v>
      </c>
      <c r="B12" s="47" t="s">
        <v>125</v>
      </c>
      <c r="C12" s="47" t="s">
        <v>126</v>
      </c>
      <c r="D12" s="48">
        <v>45052</v>
      </c>
      <c r="E12" s="46" t="s">
        <v>127</v>
      </c>
      <c r="F12" s="46"/>
      <c r="G12" s="46" t="s">
        <v>128</v>
      </c>
      <c r="H12" s="49">
        <v>50</v>
      </c>
      <c r="I12" s="55">
        <v>3</v>
      </c>
      <c r="J12" s="44"/>
    </row>
    <row r="13" spans="1:11" ht="13.2" x14ac:dyDescent="0.25">
      <c r="A13" s="46" t="s">
        <v>111</v>
      </c>
      <c r="B13" s="47" t="s">
        <v>129</v>
      </c>
      <c r="C13" s="47" t="s">
        <v>130</v>
      </c>
      <c r="D13" s="48">
        <v>45053</v>
      </c>
      <c r="E13" s="46" t="s">
        <v>131</v>
      </c>
      <c r="F13" s="46"/>
      <c r="G13" s="46" t="s">
        <v>132</v>
      </c>
      <c r="H13" s="49">
        <v>200</v>
      </c>
      <c r="I13" s="55">
        <v>3</v>
      </c>
      <c r="J13" s="44"/>
    </row>
    <row r="14" spans="1:11" ht="13.2" x14ac:dyDescent="0.25">
      <c r="A14" s="46" t="s">
        <v>111</v>
      </c>
      <c r="B14" s="47" t="s">
        <v>133</v>
      </c>
      <c r="C14" s="47" t="s">
        <v>134</v>
      </c>
      <c r="D14" s="48">
        <v>45054</v>
      </c>
      <c r="E14" s="46" t="s">
        <v>135</v>
      </c>
      <c r="F14" s="46"/>
      <c r="G14" s="46" t="s">
        <v>136</v>
      </c>
      <c r="H14" s="49"/>
      <c r="I14" s="55">
        <v>3</v>
      </c>
      <c r="J14" s="44"/>
    </row>
    <row r="15" spans="1:11" ht="13.2" x14ac:dyDescent="0.25">
      <c r="A15" s="46" t="s">
        <v>111</v>
      </c>
      <c r="B15" s="47" t="s">
        <v>137</v>
      </c>
      <c r="C15" s="47" t="s">
        <v>138</v>
      </c>
      <c r="D15" s="48">
        <v>45055</v>
      </c>
      <c r="E15" s="46" t="s">
        <v>139</v>
      </c>
      <c r="F15" s="46"/>
      <c r="G15" s="46" t="s">
        <v>140</v>
      </c>
      <c r="H15" s="49">
        <v>505</v>
      </c>
      <c r="I15" s="55">
        <v>3</v>
      </c>
      <c r="J15" s="44"/>
    </row>
    <row r="16" spans="1:11" ht="122.4" x14ac:dyDescent="0.25">
      <c r="A16" s="46" t="s">
        <v>111</v>
      </c>
      <c r="B16" s="158"/>
      <c r="C16" s="158"/>
      <c r="D16" s="48">
        <v>45056</v>
      </c>
      <c r="E16" s="159" t="s">
        <v>141</v>
      </c>
      <c r="F16" s="159"/>
      <c r="G16" s="159"/>
      <c r="H16" s="160"/>
      <c r="I16" s="161"/>
      <c r="J16" s="44"/>
    </row>
    <row r="17" spans="1:18" ht="13.2" x14ac:dyDescent="0.25">
      <c r="A17" s="46" t="s">
        <v>111</v>
      </c>
      <c r="B17" s="47" t="s">
        <v>142</v>
      </c>
      <c r="C17" s="47" t="s">
        <v>143</v>
      </c>
      <c r="D17" s="48">
        <v>45057</v>
      </c>
      <c r="E17" s="46" t="s">
        <v>144</v>
      </c>
      <c r="F17" s="46"/>
      <c r="G17" s="46" t="s">
        <v>145</v>
      </c>
      <c r="H17" s="49"/>
      <c r="I17" s="55">
        <v>2</v>
      </c>
      <c r="J17" s="44"/>
    </row>
    <row r="18" spans="1:18" ht="20.399999999999999" x14ac:dyDescent="0.25">
      <c r="A18" s="46" t="s">
        <v>111</v>
      </c>
      <c r="B18" s="47" t="s">
        <v>146</v>
      </c>
      <c r="C18" s="47" t="s">
        <v>147</v>
      </c>
      <c r="D18" s="48">
        <v>45058</v>
      </c>
      <c r="E18" s="46" t="s">
        <v>148</v>
      </c>
      <c r="F18" s="46"/>
      <c r="G18" s="46" t="s">
        <v>149</v>
      </c>
      <c r="H18" s="49"/>
      <c r="I18" s="55">
        <v>2</v>
      </c>
      <c r="J18" s="44"/>
    </row>
    <row r="19" spans="1:18" ht="13.2" x14ac:dyDescent="0.25">
      <c r="A19" s="46" t="s">
        <v>111</v>
      </c>
      <c r="B19" s="47" t="s">
        <v>150</v>
      </c>
      <c r="C19" s="47" t="s">
        <v>151</v>
      </c>
      <c r="D19" s="48">
        <v>45059</v>
      </c>
      <c r="E19" s="46" t="s">
        <v>152</v>
      </c>
      <c r="F19" s="46"/>
      <c r="G19" s="46" t="s">
        <v>153</v>
      </c>
      <c r="H19" s="49">
        <v>1000</v>
      </c>
      <c r="I19" s="55">
        <v>2</v>
      </c>
      <c r="J19" s="44"/>
    </row>
    <row r="20" spans="1:18" ht="13.2" x14ac:dyDescent="0.25">
      <c r="A20" s="46" t="s">
        <v>111</v>
      </c>
      <c r="B20" s="47" t="s">
        <v>154</v>
      </c>
      <c r="C20" s="47" t="s">
        <v>155</v>
      </c>
      <c r="D20" s="48">
        <v>45060</v>
      </c>
      <c r="E20" s="46" t="s">
        <v>156</v>
      </c>
      <c r="F20" s="46"/>
      <c r="G20" s="46" t="s">
        <v>157</v>
      </c>
      <c r="H20" s="49">
        <v>300</v>
      </c>
      <c r="I20" s="55">
        <v>2</v>
      </c>
      <c r="J20" s="44"/>
    </row>
    <row r="21" spans="1:18" ht="13.2" x14ac:dyDescent="0.25">
      <c r="A21" s="46" t="s">
        <v>111</v>
      </c>
      <c r="B21" s="47" t="s">
        <v>158</v>
      </c>
      <c r="C21" s="47" t="s">
        <v>159</v>
      </c>
      <c r="D21" s="48">
        <v>45061</v>
      </c>
      <c r="E21" s="46" t="s">
        <v>160</v>
      </c>
      <c r="F21" s="46"/>
      <c r="G21" s="46" t="s">
        <v>161</v>
      </c>
      <c r="H21" s="49">
        <v>600</v>
      </c>
      <c r="I21" s="55">
        <v>2</v>
      </c>
      <c r="J21" s="44"/>
    </row>
    <row r="22" spans="1:18" ht="20.399999999999999" x14ac:dyDescent="0.25">
      <c r="A22" s="46" t="s">
        <v>111</v>
      </c>
      <c r="B22" s="47" t="s">
        <v>162</v>
      </c>
      <c r="C22" s="47" t="s">
        <v>163</v>
      </c>
      <c r="D22" s="48">
        <v>45062</v>
      </c>
      <c r="E22" s="46" t="s">
        <v>164</v>
      </c>
      <c r="F22" s="46"/>
      <c r="G22" s="46" t="s">
        <v>165</v>
      </c>
      <c r="H22" s="49">
        <v>25.9</v>
      </c>
      <c r="I22" s="55">
        <v>2</v>
      </c>
      <c r="J22" s="44"/>
    </row>
    <row r="23" spans="1:18" ht="13.2" x14ac:dyDescent="0.25">
      <c r="A23" s="46" t="s">
        <v>111</v>
      </c>
      <c r="B23" s="47" t="s">
        <v>166</v>
      </c>
      <c r="C23" s="47" t="s">
        <v>167</v>
      </c>
      <c r="D23" s="48">
        <v>45063</v>
      </c>
      <c r="E23" s="46" t="s">
        <v>168</v>
      </c>
      <c r="F23" s="46"/>
      <c r="G23" s="46" t="s">
        <v>169</v>
      </c>
      <c r="H23" s="49"/>
      <c r="I23" s="55">
        <v>2</v>
      </c>
      <c r="J23" s="44"/>
    </row>
    <row r="24" spans="1:18" ht="13.2" x14ac:dyDescent="0.25">
      <c r="A24" s="46" t="s">
        <v>111</v>
      </c>
      <c r="B24" s="158"/>
      <c r="C24" s="158"/>
      <c r="D24" s="48">
        <v>45064</v>
      </c>
      <c r="E24" s="159" t="s">
        <v>170</v>
      </c>
      <c r="F24" s="159"/>
      <c r="G24" s="159"/>
      <c r="H24" s="160"/>
      <c r="I24" s="161"/>
      <c r="J24" s="44"/>
      <c r="M24" s="44"/>
      <c r="N24" s="44"/>
      <c r="O24" s="44"/>
      <c r="P24" s="44"/>
      <c r="Q24" s="44"/>
      <c r="R24" s="44"/>
    </row>
    <row r="25" spans="1:18" ht="30.6" x14ac:dyDescent="0.25">
      <c r="A25" s="46" t="s">
        <v>111</v>
      </c>
      <c r="B25" s="47" t="s">
        <v>171</v>
      </c>
      <c r="C25" s="47" t="s">
        <v>171</v>
      </c>
      <c r="D25" s="48">
        <v>45065</v>
      </c>
      <c r="E25" s="46" t="s">
        <v>172</v>
      </c>
      <c r="F25" s="46"/>
      <c r="G25" s="46" t="s">
        <v>173</v>
      </c>
      <c r="H25" s="49"/>
      <c r="I25" s="55">
        <v>4</v>
      </c>
      <c r="J25" s="44"/>
      <c r="M25" s="44"/>
      <c r="N25" s="44"/>
      <c r="O25" s="44"/>
      <c r="P25" s="44"/>
      <c r="Q25" s="44"/>
      <c r="R25" s="44"/>
    </row>
    <row r="26" spans="1:18" ht="13.2" x14ac:dyDescent="0.25">
      <c r="A26" s="46" t="s">
        <v>111</v>
      </c>
      <c r="B26" s="47" t="s">
        <v>174</v>
      </c>
      <c r="C26" s="47" t="s">
        <v>175</v>
      </c>
      <c r="D26" s="48">
        <v>45066</v>
      </c>
      <c r="E26" s="46" t="s">
        <v>176</v>
      </c>
      <c r="F26" s="46"/>
      <c r="G26" s="46" t="s">
        <v>177</v>
      </c>
      <c r="H26" s="49">
        <v>124</v>
      </c>
      <c r="I26" s="55">
        <v>2</v>
      </c>
      <c r="J26" s="44"/>
      <c r="M26" s="44"/>
      <c r="N26" s="44"/>
      <c r="O26" s="44"/>
      <c r="P26" s="44"/>
      <c r="Q26" s="44"/>
      <c r="R26" s="44"/>
    </row>
    <row r="27" spans="1:18" ht="13.2" x14ac:dyDescent="0.25">
      <c r="A27" s="46" t="s">
        <v>111</v>
      </c>
      <c r="B27" s="47" t="s">
        <v>178</v>
      </c>
      <c r="C27" s="47">
        <v>1213275</v>
      </c>
      <c r="D27" s="48">
        <v>45067</v>
      </c>
      <c r="E27" s="46" t="s">
        <v>179</v>
      </c>
      <c r="F27" s="46"/>
      <c r="G27" s="46" t="s">
        <v>180</v>
      </c>
      <c r="H27" s="49">
        <v>19.100000000000001</v>
      </c>
      <c r="I27" s="55">
        <v>2</v>
      </c>
      <c r="J27" s="44"/>
      <c r="O27" s="44"/>
      <c r="P27" s="44"/>
      <c r="Q27" s="44"/>
      <c r="R27" s="44"/>
    </row>
    <row r="28" spans="1:18" ht="13.2" x14ac:dyDescent="0.25">
      <c r="A28" s="46" t="s">
        <v>111</v>
      </c>
      <c r="B28" s="47" t="s">
        <v>181</v>
      </c>
      <c r="C28" s="47">
        <v>2007006035</v>
      </c>
      <c r="D28" s="48">
        <v>45068</v>
      </c>
      <c r="E28" s="46" t="s">
        <v>182</v>
      </c>
      <c r="F28" s="46"/>
      <c r="G28" s="46" t="s">
        <v>183</v>
      </c>
      <c r="H28" s="49">
        <v>277.74</v>
      </c>
      <c r="I28" s="55">
        <v>4</v>
      </c>
      <c r="J28" s="44"/>
      <c r="O28" s="44"/>
      <c r="P28" s="44"/>
      <c r="Q28" s="44"/>
      <c r="R28" s="44"/>
    </row>
    <row r="29" spans="1:18" ht="13.2" x14ac:dyDescent="0.25">
      <c r="A29" s="46" t="s">
        <v>111</v>
      </c>
      <c r="B29" s="50">
        <v>45261</v>
      </c>
      <c r="C29" s="47" t="s">
        <v>175</v>
      </c>
      <c r="D29" s="48">
        <v>45069</v>
      </c>
      <c r="E29" s="46" t="s">
        <v>184</v>
      </c>
      <c r="F29" s="46"/>
      <c r="G29" s="46" t="s">
        <v>185</v>
      </c>
      <c r="H29" s="49">
        <v>50</v>
      </c>
      <c r="I29" s="55">
        <v>4</v>
      </c>
      <c r="J29" s="44"/>
      <c r="O29" s="44"/>
      <c r="P29" s="44"/>
      <c r="Q29" s="44"/>
      <c r="R29" s="44"/>
    </row>
    <row r="30" spans="1:18" ht="13.2" x14ac:dyDescent="0.25">
      <c r="A30" s="46" t="s">
        <v>111</v>
      </c>
      <c r="B30" s="47" t="s">
        <v>186</v>
      </c>
      <c r="C30" s="47" t="s">
        <v>187</v>
      </c>
      <c r="D30" s="48">
        <v>45070</v>
      </c>
      <c r="E30" s="46" t="s">
        <v>188</v>
      </c>
      <c r="F30" s="46"/>
      <c r="G30" s="46" t="s">
        <v>189</v>
      </c>
      <c r="H30" s="49">
        <v>9</v>
      </c>
      <c r="I30" s="55">
        <v>4</v>
      </c>
      <c r="J30" s="44"/>
      <c r="O30" s="44"/>
      <c r="P30" s="44"/>
      <c r="Q30" s="44"/>
      <c r="R30" s="44"/>
    </row>
    <row r="31" spans="1:18" ht="20.399999999999999" x14ac:dyDescent="0.25">
      <c r="A31" s="46" t="s">
        <v>111</v>
      </c>
      <c r="B31" s="50">
        <v>45047</v>
      </c>
      <c r="C31" s="47" t="s">
        <v>190</v>
      </c>
      <c r="D31" s="48">
        <v>45071</v>
      </c>
      <c r="E31" s="46" t="s">
        <v>191</v>
      </c>
      <c r="F31" s="46"/>
      <c r="G31" s="46" t="s">
        <v>192</v>
      </c>
      <c r="H31" s="49">
        <v>10</v>
      </c>
      <c r="I31" s="55">
        <v>4</v>
      </c>
      <c r="J31" s="44"/>
      <c r="O31" s="44"/>
      <c r="P31" s="44"/>
      <c r="Q31" s="44"/>
      <c r="R31" s="44"/>
    </row>
    <row r="32" spans="1:18" ht="13.2" x14ac:dyDescent="0.25">
      <c r="A32" s="46" t="s">
        <v>111</v>
      </c>
      <c r="B32" s="47" t="s">
        <v>193</v>
      </c>
      <c r="C32" s="47" t="s">
        <v>194</v>
      </c>
      <c r="D32" s="48">
        <v>45072</v>
      </c>
      <c r="E32" s="46" t="s">
        <v>195</v>
      </c>
      <c r="F32" s="46"/>
      <c r="G32" s="46" t="s">
        <v>196</v>
      </c>
      <c r="H32" s="49">
        <v>500</v>
      </c>
      <c r="I32" s="55">
        <v>1</v>
      </c>
      <c r="J32" s="44"/>
      <c r="O32" s="44"/>
      <c r="P32" s="44"/>
      <c r="Q32" s="44"/>
      <c r="R32" s="44"/>
    </row>
    <row r="33" spans="1:18" ht="13.2" x14ac:dyDescent="0.25">
      <c r="A33" s="46" t="s">
        <v>111</v>
      </c>
      <c r="B33" s="47" t="s">
        <v>197</v>
      </c>
      <c r="C33" s="47" t="s">
        <v>198</v>
      </c>
      <c r="D33" s="48">
        <v>45073</v>
      </c>
      <c r="E33" s="46" t="s">
        <v>199</v>
      </c>
      <c r="F33" s="46"/>
      <c r="G33" s="46" t="s">
        <v>200</v>
      </c>
      <c r="H33" s="49">
        <v>71.2</v>
      </c>
      <c r="I33" s="55">
        <v>3</v>
      </c>
      <c r="J33" s="44"/>
      <c r="O33" s="44"/>
      <c r="P33" s="44"/>
      <c r="Q33" s="44"/>
      <c r="R33" s="44"/>
    </row>
    <row r="34" spans="1:18" ht="51" x14ac:dyDescent="0.25">
      <c r="A34" s="46" t="s">
        <v>111</v>
      </c>
      <c r="B34" s="47" t="s">
        <v>201</v>
      </c>
      <c r="C34" s="47" t="s">
        <v>202</v>
      </c>
      <c r="D34" s="48">
        <v>45074</v>
      </c>
      <c r="E34" s="46" t="s">
        <v>203</v>
      </c>
      <c r="F34" s="46"/>
      <c r="G34" s="46" t="s">
        <v>204</v>
      </c>
      <c r="H34" s="49">
        <v>250</v>
      </c>
      <c r="I34" s="55">
        <v>1</v>
      </c>
      <c r="J34" s="44"/>
    </row>
    <row r="35" spans="1:18" ht="13.2" x14ac:dyDescent="0.25">
      <c r="A35" s="46" t="s">
        <v>111</v>
      </c>
      <c r="B35" s="47" t="s">
        <v>205</v>
      </c>
      <c r="C35" s="47" t="s">
        <v>206</v>
      </c>
      <c r="D35" s="48">
        <v>45075</v>
      </c>
      <c r="E35" s="46" t="s">
        <v>207</v>
      </c>
      <c r="F35" s="46"/>
      <c r="G35" s="46" t="s">
        <v>208</v>
      </c>
      <c r="H35" s="49">
        <v>320</v>
      </c>
      <c r="I35" s="55">
        <v>5</v>
      </c>
      <c r="J35" s="44"/>
    </row>
    <row r="36" spans="1:18" ht="13.2" x14ac:dyDescent="0.25">
      <c r="A36" s="46" t="s">
        <v>111</v>
      </c>
      <c r="B36" s="47" t="s">
        <v>209</v>
      </c>
      <c r="C36" s="47" t="s">
        <v>210</v>
      </c>
      <c r="D36" s="48">
        <v>45076</v>
      </c>
      <c r="E36" s="46" t="s">
        <v>211</v>
      </c>
      <c r="F36" s="46"/>
      <c r="G36" s="46" t="s">
        <v>212</v>
      </c>
      <c r="H36" s="49">
        <v>40</v>
      </c>
      <c r="I36" s="55">
        <v>4</v>
      </c>
      <c r="J36" s="44"/>
    </row>
    <row r="37" spans="1:18" ht="13.2" x14ac:dyDescent="0.25">
      <c r="A37" s="46" t="s">
        <v>111</v>
      </c>
      <c r="B37" s="50">
        <v>44927</v>
      </c>
      <c r="C37" s="47" t="s">
        <v>213</v>
      </c>
      <c r="D37" s="48">
        <v>45077</v>
      </c>
      <c r="E37" s="46" t="s">
        <v>214</v>
      </c>
      <c r="F37" s="46"/>
      <c r="G37" s="46" t="s">
        <v>215</v>
      </c>
      <c r="H37" s="49">
        <v>25</v>
      </c>
      <c r="I37" s="55">
        <v>4</v>
      </c>
      <c r="J37" s="44"/>
    </row>
    <row r="38" spans="1:18" ht="13.2" x14ac:dyDescent="0.25">
      <c r="A38" s="46" t="s">
        <v>111</v>
      </c>
      <c r="B38" s="50">
        <v>44986</v>
      </c>
      <c r="C38" s="47" t="s">
        <v>216</v>
      </c>
      <c r="D38" s="48">
        <v>45078</v>
      </c>
      <c r="E38" s="46" t="s">
        <v>217</v>
      </c>
      <c r="F38" s="46"/>
      <c r="G38" s="46" t="s">
        <v>218</v>
      </c>
      <c r="H38" s="49">
        <v>150</v>
      </c>
      <c r="I38" s="55">
        <v>4</v>
      </c>
      <c r="J38" s="44"/>
    </row>
    <row r="39" spans="1:18" ht="13.2" x14ac:dyDescent="0.25">
      <c r="A39" s="46" t="s">
        <v>111</v>
      </c>
      <c r="B39" s="50">
        <v>45017</v>
      </c>
      <c r="C39" s="47" t="s">
        <v>219</v>
      </c>
      <c r="D39" s="48">
        <v>45079</v>
      </c>
      <c r="E39" s="46" t="s">
        <v>220</v>
      </c>
      <c r="F39" s="46"/>
      <c r="G39" s="46" t="s">
        <v>221</v>
      </c>
      <c r="H39" s="49">
        <v>100</v>
      </c>
      <c r="I39" s="55">
        <v>4</v>
      </c>
      <c r="J39" s="44"/>
    </row>
    <row r="40" spans="1:18" x14ac:dyDescent="0.2">
      <c r="A40" s="46" t="s">
        <v>111</v>
      </c>
      <c r="B40" s="47" t="s">
        <v>222</v>
      </c>
      <c r="C40" s="47" t="s">
        <v>223</v>
      </c>
      <c r="D40" s="48">
        <v>45080</v>
      </c>
      <c r="E40" s="46" t="s">
        <v>224</v>
      </c>
      <c r="F40" s="46"/>
      <c r="G40" s="46" t="s">
        <v>225</v>
      </c>
      <c r="H40" s="49">
        <v>74.099999999999994</v>
      </c>
      <c r="I40" s="55">
        <v>4</v>
      </c>
    </row>
    <row r="41" spans="1:18" x14ac:dyDescent="0.2">
      <c r="A41" s="46" t="s">
        <v>111</v>
      </c>
      <c r="B41" s="47" t="s">
        <v>226</v>
      </c>
      <c r="C41" s="47" t="s">
        <v>227</v>
      </c>
      <c r="D41" s="48">
        <v>45081</v>
      </c>
      <c r="E41" s="46" t="s">
        <v>228</v>
      </c>
      <c r="F41" s="46"/>
      <c r="G41" s="46" t="s">
        <v>229</v>
      </c>
      <c r="H41" s="49">
        <v>120</v>
      </c>
      <c r="I41" s="55">
        <v>2</v>
      </c>
    </row>
    <row r="42" spans="1:18" ht="40.799999999999997" x14ac:dyDescent="0.2">
      <c r="A42" s="46" t="s">
        <v>111</v>
      </c>
      <c r="B42" s="47" t="s">
        <v>230</v>
      </c>
      <c r="C42" s="47" t="s">
        <v>230</v>
      </c>
      <c r="D42" s="48">
        <v>45082</v>
      </c>
      <c r="E42" s="46" t="s">
        <v>231</v>
      </c>
      <c r="F42" s="46"/>
      <c r="G42" s="46" t="s">
        <v>232</v>
      </c>
      <c r="H42" s="49">
        <v>80</v>
      </c>
      <c r="I42" s="55">
        <v>3</v>
      </c>
    </row>
    <row r="43" spans="1:18" x14ac:dyDescent="0.2">
      <c r="A43" s="46" t="s">
        <v>111</v>
      </c>
      <c r="B43" s="47" t="s">
        <v>233</v>
      </c>
      <c r="C43" s="47" t="s">
        <v>234</v>
      </c>
      <c r="D43" s="48">
        <v>45083</v>
      </c>
      <c r="E43" s="46" t="s">
        <v>235</v>
      </c>
      <c r="F43" s="46"/>
      <c r="G43" s="46" t="s">
        <v>236</v>
      </c>
      <c r="H43" s="49">
        <v>600</v>
      </c>
      <c r="I43" s="55">
        <v>1</v>
      </c>
    </row>
    <row r="44" spans="1:18" s="39" customFormat="1" ht="20.399999999999999" x14ac:dyDescent="0.2">
      <c r="A44" s="46" t="s">
        <v>111</v>
      </c>
      <c r="B44" s="47" t="s">
        <v>190</v>
      </c>
      <c r="C44" s="47" t="s">
        <v>237</v>
      </c>
      <c r="D44" s="48">
        <v>45084</v>
      </c>
      <c r="E44" s="46" t="s">
        <v>238</v>
      </c>
      <c r="F44" s="46"/>
      <c r="G44" s="46" t="s">
        <v>239</v>
      </c>
      <c r="H44" s="49">
        <v>10</v>
      </c>
      <c r="I44" s="55">
        <v>3</v>
      </c>
      <c r="K44" s="38"/>
      <c r="L44" s="38"/>
      <c r="M44" s="38"/>
      <c r="N44" s="38"/>
      <c r="O44" s="38"/>
      <c r="P44" s="38"/>
      <c r="Q44" s="38"/>
      <c r="R44" s="38"/>
    </row>
    <row r="45" spans="1:18" s="39" customFormat="1" x14ac:dyDescent="0.2">
      <c r="A45" s="46" t="s">
        <v>111</v>
      </c>
      <c r="B45" s="47" t="s">
        <v>240</v>
      </c>
      <c r="C45" s="47" t="s">
        <v>241</v>
      </c>
      <c r="D45" s="48">
        <v>45085</v>
      </c>
      <c r="E45" s="46" t="s">
        <v>242</v>
      </c>
      <c r="F45" s="46"/>
      <c r="G45" s="46" t="s">
        <v>243</v>
      </c>
      <c r="H45" s="49">
        <v>19</v>
      </c>
      <c r="I45" s="55">
        <v>2</v>
      </c>
      <c r="K45" s="38"/>
      <c r="L45" s="38"/>
      <c r="M45" s="38"/>
      <c r="N45" s="38"/>
      <c r="O45" s="38"/>
      <c r="P45" s="38"/>
      <c r="Q45" s="38"/>
      <c r="R45" s="38"/>
    </row>
    <row r="46" spans="1:18" s="39" customFormat="1" x14ac:dyDescent="0.2">
      <c r="A46" s="46" t="s">
        <v>111</v>
      </c>
      <c r="B46" s="47" t="s">
        <v>244</v>
      </c>
      <c r="C46" s="47" t="s">
        <v>245</v>
      </c>
      <c r="D46" s="48">
        <v>45086</v>
      </c>
      <c r="E46" s="46" t="s">
        <v>246</v>
      </c>
      <c r="F46" s="46"/>
      <c r="G46" s="46" t="s">
        <v>247</v>
      </c>
      <c r="H46" s="49">
        <v>230</v>
      </c>
      <c r="I46" s="55">
        <v>2</v>
      </c>
      <c r="K46" s="38"/>
      <c r="L46" s="38"/>
      <c r="M46" s="38"/>
      <c r="N46" s="38"/>
      <c r="O46" s="38"/>
      <c r="P46" s="38"/>
      <c r="Q46" s="38"/>
      <c r="R46" s="38"/>
    </row>
    <row r="47" spans="1:18" s="39" customFormat="1" x14ac:dyDescent="0.2">
      <c r="A47" s="46" t="s">
        <v>111</v>
      </c>
      <c r="B47" s="47" t="s">
        <v>248</v>
      </c>
      <c r="C47" s="47" t="s">
        <v>249</v>
      </c>
      <c r="D47" s="48">
        <v>45087</v>
      </c>
      <c r="E47" s="46" t="s">
        <v>250</v>
      </c>
      <c r="F47" s="46"/>
      <c r="G47" s="46" t="s">
        <v>251</v>
      </c>
      <c r="H47" s="49">
        <v>175</v>
      </c>
      <c r="I47" s="55">
        <v>2</v>
      </c>
      <c r="K47" s="38"/>
      <c r="L47" s="38"/>
      <c r="M47" s="38"/>
      <c r="N47" s="38"/>
      <c r="O47" s="38"/>
      <c r="P47" s="38"/>
      <c r="Q47" s="38"/>
      <c r="R47" s="38"/>
    </row>
    <row r="48" spans="1:18" s="39" customFormat="1" x14ac:dyDescent="0.2">
      <c r="A48" s="46" t="s">
        <v>111</v>
      </c>
      <c r="B48" s="47" t="s">
        <v>252</v>
      </c>
      <c r="C48" s="47">
        <v>369963</v>
      </c>
      <c r="D48" s="48">
        <v>45088</v>
      </c>
      <c r="E48" s="46" t="s">
        <v>253</v>
      </c>
      <c r="F48" s="46"/>
      <c r="G48" s="46" t="s">
        <v>254</v>
      </c>
      <c r="H48" s="49"/>
      <c r="I48" s="55">
        <v>1</v>
      </c>
      <c r="K48" s="38"/>
      <c r="L48" s="38"/>
      <c r="M48" s="38"/>
      <c r="N48" s="38"/>
      <c r="O48" s="38"/>
      <c r="P48" s="38"/>
      <c r="Q48" s="38"/>
      <c r="R48" s="38"/>
    </row>
    <row r="49" spans="1:18" s="39" customFormat="1" ht="81.599999999999994" x14ac:dyDescent="0.2">
      <c r="A49" s="46" t="s">
        <v>255</v>
      </c>
      <c r="B49" s="47"/>
      <c r="C49" s="47"/>
      <c r="D49" s="48">
        <v>45089</v>
      </c>
      <c r="E49" s="46" t="s">
        <v>256</v>
      </c>
      <c r="F49" s="46"/>
      <c r="G49" s="46"/>
      <c r="H49" s="49"/>
      <c r="I49" s="55">
        <v>10</v>
      </c>
      <c r="K49" s="38"/>
      <c r="L49" s="38"/>
      <c r="M49" s="38"/>
      <c r="N49" s="38"/>
      <c r="O49" s="38"/>
      <c r="P49" s="38"/>
      <c r="Q49" s="38"/>
      <c r="R49" s="38"/>
    </row>
    <row r="50" spans="1:18" s="39" customFormat="1" x14ac:dyDescent="0.2">
      <c r="A50" s="46" t="s">
        <v>255</v>
      </c>
      <c r="B50" s="47" t="s">
        <v>257</v>
      </c>
      <c r="C50" s="47">
        <v>20200136</v>
      </c>
      <c r="D50" s="48">
        <v>45090</v>
      </c>
      <c r="E50" s="46" t="s">
        <v>258</v>
      </c>
      <c r="F50" s="46"/>
      <c r="G50" s="46" t="s">
        <v>259</v>
      </c>
      <c r="H50" s="49">
        <v>360</v>
      </c>
      <c r="I50" s="55">
        <v>10</v>
      </c>
      <c r="K50" s="38"/>
      <c r="L50" s="38"/>
      <c r="M50" s="38"/>
      <c r="N50" s="38"/>
      <c r="O50" s="38"/>
      <c r="P50" s="38"/>
      <c r="Q50" s="38"/>
      <c r="R50" s="38"/>
    </row>
    <row r="51" spans="1:18" s="39" customFormat="1" x14ac:dyDescent="0.2">
      <c r="A51" s="46" t="s">
        <v>255</v>
      </c>
      <c r="B51" s="47" t="s">
        <v>260</v>
      </c>
      <c r="C51" s="47" t="s">
        <v>194</v>
      </c>
      <c r="D51" s="48">
        <v>45091</v>
      </c>
      <c r="E51" s="46" t="s">
        <v>261</v>
      </c>
      <c r="F51" s="46"/>
      <c r="G51" s="46" t="s">
        <v>196</v>
      </c>
      <c r="H51" s="49">
        <v>500</v>
      </c>
      <c r="I51" s="55">
        <v>10</v>
      </c>
      <c r="K51" s="38"/>
      <c r="L51" s="38"/>
      <c r="M51" s="38"/>
      <c r="N51" s="38"/>
      <c r="O51" s="38"/>
      <c r="P51" s="38"/>
      <c r="Q51" s="38"/>
      <c r="R51" s="38"/>
    </row>
    <row r="52" spans="1:18" s="39" customFormat="1" x14ac:dyDescent="0.2">
      <c r="A52" s="46" t="s">
        <v>255</v>
      </c>
      <c r="B52" s="50">
        <v>45139</v>
      </c>
      <c r="C52" s="47" t="s">
        <v>262</v>
      </c>
      <c r="D52" s="48">
        <v>45092</v>
      </c>
      <c r="E52" s="46" t="s">
        <v>263</v>
      </c>
      <c r="F52" s="46"/>
      <c r="G52" s="46" t="s">
        <v>264</v>
      </c>
      <c r="H52" s="49">
        <v>20</v>
      </c>
      <c r="I52" s="55">
        <v>10</v>
      </c>
      <c r="K52" s="38"/>
      <c r="L52" s="38"/>
      <c r="M52" s="38"/>
      <c r="N52" s="38"/>
      <c r="O52" s="38"/>
      <c r="P52" s="38"/>
      <c r="Q52" s="38"/>
      <c r="R52" s="38"/>
    </row>
    <row r="53" spans="1:18" s="39" customFormat="1" x14ac:dyDescent="0.2">
      <c r="A53" s="46" t="s">
        <v>255</v>
      </c>
      <c r="B53" s="47" t="s">
        <v>265</v>
      </c>
      <c r="C53" s="47" t="s">
        <v>266</v>
      </c>
      <c r="D53" s="48">
        <v>45093</v>
      </c>
      <c r="E53" s="46" t="s">
        <v>267</v>
      </c>
      <c r="F53" s="46"/>
      <c r="G53" s="46" t="s">
        <v>268</v>
      </c>
      <c r="H53" s="49">
        <v>25</v>
      </c>
      <c r="I53" s="55">
        <v>10</v>
      </c>
      <c r="K53" s="38"/>
      <c r="L53" s="38"/>
      <c r="M53" s="38"/>
      <c r="N53" s="38"/>
      <c r="O53" s="38"/>
      <c r="P53" s="38"/>
      <c r="Q53" s="38"/>
      <c r="R53" s="38"/>
    </row>
    <row r="54" spans="1:18" s="39" customFormat="1" ht="20.399999999999999" x14ac:dyDescent="0.2">
      <c r="A54" s="46" t="s">
        <v>269</v>
      </c>
      <c r="B54" s="50">
        <v>45170</v>
      </c>
      <c r="C54" s="47" t="s">
        <v>270</v>
      </c>
      <c r="D54" s="48">
        <v>45094</v>
      </c>
      <c r="E54" s="46" t="s">
        <v>271</v>
      </c>
      <c r="F54" s="46"/>
      <c r="G54" s="46" t="s">
        <v>272</v>
      </c>
      <c r="H54" s="49">
        <v>20000</v>
      </c>
      <c r="I54" s="55">
        <v>5</v>
      </c>
      <c r="K54" s="38"/>
      <c r="L54" s="38"/>
      <c r="M54" s="38"/>
      <c r="N54" s="38"/>
      <c r="O54" s="38"/>
      <c r="P54" s="38"/>
      <c r="Q54" s="38"/>
      <c r="R54" s="38"/>
    </row>
    <row r="55" spans="1:18" s="39" customFormat="1" ht="40.799999999999997" x14ac:dyDescent="0.2">
      <c r="A55" s="46" t="s">
        <v>273</v>
      </c>
      <c r="B55" s="47" t="s">
        <v>274</v>
      </c>
      <c r="C55" s="47" t="s">
        <v>275</v>
      </c>
      <c r="D55" s="48">
        <v>45095</v>
      </c>
      <c r="E55" s="46" t="s">
        <v>276</v>
      </c>
      <c r="F55" s="46"/>
      <c r="G55" s="46" t="s">
        <v>277</v>
      </c>
      <c r="H55" s="49">
        <v>30000</v>
      </c>
      <c r="I55" s="55">
        <v>5</v>
      </c>
      <c r="K55" s="38"/>
      <c r="L55" s="38"/>
      <c r="M55" s="38"/>
      <c r="N55" s="38"/>
      <c r="O55" s="38"/>
      <c r="P55" s="38"/>
      <c r="Q55" s="38"/>
      <c r="R55" s="38"/>
    </row>
    <row r="56" spans="1:18" s="39" customFormat="1" ht="112.2" x14ac:dyDescent="0.2">
      <c r="A56" s="46" t="s">
        <v>278</v>
      </c>
      <c r="B56" s="47"/>
      <c r="C56" s="47"/>
      <c r="D56" s="48">
        <v>45096</v>
      </c>
      <c r="E56" s="46" t="s">
        <v>279</v>
      </c>
      <c r="F56" s="46"/>
      <c r="G56" s="46" t="s">
        <v>77</v>
      </c>
      <c r="H56" s="49"/>
      <c r="I56" s="55"/>
      <c r="K56" s="38"/>
      <c r="L56" s="38"/>
      <c r="M56" s="38"/>
      <c r="N56" s="38"/>
      <c r="O56" s="38"/>
      <c r="P56" s="38"/>
      <c r="Q56" s="38"/>
      <c r="R56" s="38"/>
    </row>
    <row r="57" spans="1:18" s="39" customFormat="1" x14ac:dyDescent="0.2">
      <c r="A57" s="46" t="s">
        <v>111</v>
      </c>
      <c r="B57" s="47" t="s">
        <v>280</v>
      </c>
      <c r="C57" s="47" t="s">
        <v>281</v>
      </c>
      <c r="D57" s="48">
        <v>45097</v>
      </c>
      <c r="E57" s="46" t="s">
        <v>282</v>
      </c>
      <c r="F57" s="46"/>
      <c r="G57" s="46" t="s">
        <v>283</v>
      </c>
      <c r="H57" s="49">
        <v>123</v>
      </c>
      <c r="I57" s="55">
        <v>2</v>
      </c>
      <c r="K57" s="38"/>
      <c r="L57" s="38"/>
      <c r="M57" s="38"/>
      <c r="N57" s="38"/>
      <c r="O57" s="38"/>
      <c r="P57" s="38"/>
      <c r="Q57" s="38"/>
      <c r="R57" s="38"/>
    </row>
    <row r="58" spans="1:18" s="39" customFormat="1" ht="20.399999999999999" x14ac:dyDescent="0.2">
      <c r="A58" s="46" t="s">
        <v>111</v>
      </c>
      <c r="B58" s="47" t="s">
        <v>284</v>
      </c>
      <c r="C58" s="47" t="s">
        <v>285</v>
      </c>
      <c r="D58" s="48">
        <v>45098</v>
      </c>
      <c r="E58" s="46" t="s">
        <v>286</v>
      </c>
      <c r="F58" s="46"/>
      <c r="G58" s="46" t="s">
        <v>287</v>
      </c>
      <c r="H58" s="49">
        <v>1600</v>
      </c>
      <c r="I58" s="55">
        <v>2</v>
      </c>
      <c r="K58" s="38"/>
      <c r="L58" s="38"/>
      <c r="M58" s="38"/>
      <c r="N58" s="38"/>
      <c r="O58" s="38"/>
      <c r="P58" s="38"/>
      <c r="Q58" s="38"/>
      <c r="R58" s="38"/>
    </row>
    <row r="59" spans="1:18" s="39" customFormat="1" x14ac:dyDescent="0.2">
      <c r="A59" s="46" t="s">
        <v>111</v>
      </c>
      <c r="B59" s="47"/>
      <c r="C59" s="47"/>
      <c r="D59" s="48">
        <v>45099</v>
      </c>
      <c r="E59" s="46" t="s">
        <v>170</v>
      </c>
      <c r="F59" s="46"/>
      <c r="G59" s="46"/>
      <c r="H59" s="49"/>
      <c r="I59" s="55">
        <v>2</v>
      </c>
      <c r="K59" s="38"/>
      <c r="L59" s="38"/>
      <c r="M59" s="38"/>
      <c r="N59" s="38"/>
      <c r="O59" s="38"/>
      <c r="P59" s="38"/>
      <c r="Q59" s="38"/>
      <c r="R59" s="38"/>
    </row>
    <row r="60" spans="1:18" s="39" customFormat="1" x14ac:dyDescent="0.2">
      <c r="A60" s="46" t="s">
        <v>111</v>
      </c>
      <c r="B60" s="47" t="s">
        <v>288</v>
      </c>
      <c r="C60" s="47" t="s">
        <v>289</v>
      </c>
      <c r="D60" s="48">
        <v>45100</v>
      </c>
      <c r="E60" s="46" t="s">
        <v>290</v>
      </c>
      <c r="F60" s="46"/>
      <c r="G60" s="46" t="s">
        <v>291</v>
      </c>
      <c r="H60" s="49">
        <v>21.36</v>
      </c>
      <c r="I60" s="55">
        <v>2</v>
      </c>
      <c r="K60" s="38"/>
      <c r="L60" s="38"/>
      <c r="M60" s="38"/>
      <c r="N60" s="38"/>
      <c r="O60" s="38"/>
      <c r="P60" s="38"/>
      <c r="Q60" s="38"/>
      <c r="R60" s="38"/>
    </row>
    <row r="61" spans="1:18" s="39" customFormat="1" x14ac:dyDescent="0.2">
      <c r="A61" s="46" t="s">
        <v>111</v>
      </c>
      <c r="B61" s="47" t="s">
        <v>292</v>
      </c>
      <c r="C61" s="47" t="s">
        <v>293</v>
      </c>
      <c r="D61" s="48">
        <v>45101</v>
      </c>
      <c r="E61" s="46" t="s">
        <v>294</v>
      </c>
      <c r="F61" s="46"/>
      <c r="G61" s="46" t="s">
        <v>295</v>
      </c>
      <c r="H61" s="49">
        <v>20</v>
      </c>
      <c r="I61" s="55">
        <v>2</v>
      </c>
      <c r="K61" s="38"/>
      <c r="L61" s="38"/>
      <c r="M61" s="38"/>
      <c r="N61" s="38"/>
      <c r="O61" s="38"/>
      <c r="P61" s="38"/>
      <c r="Q61" s="38"/>
      <c r="R61" s="38"/>
    </row>
    <row r="62" spans="1:18" s="39" customFormat="1" x14ac:dyDescent="0.2">
      <c r="A62" s="46" t="s">
        <v>111</v>
      </c>
      <c r="B62" s="47" t="s">
        <v>296</v>
      </c>
      <c r="C62" s="47" t="s">
        <v>297</v>
      </c>
      <c r="D62" s="48">
        <v>45102</v>
      </c>
      <c r="E62" s="46" t="s">
        <v>298</v>
      </c>
      <c r="F62" s="46"/>
      <c r="G62" s="46" t="s">
        <v>299</v>
      </c>
      <c r="H62" s="49">
        <v>200</v>
      </c>
      <c r="I62" s="55">
        <v>2</v>
      </c>
      <c r="K62" s="38"/>
      <c r="L62" s="38"/>
      <c r="M62" s="38"/>
      <c r="N62" s="38"/>
      <c r="O62" s="38"/>
      <c r="P62" s="38"/>
      <c r="Q62" s="38"/>
      <c r="R62" s="38"/>
    </row>
    <row r="63" spans="1:18" s="39" customFormat="1" ht="20.399999999999999" x14ac:dyDescent="0.2">
      <c r="A63" s="46" t="s">
        <v>111</v>
      </c>
      <c r="B63" s="47" t="s">
        <v>300</v>
      </c>
      <c r="C63" s="47" t="s">
        <v>301</v>
      </c>
      <c r="D63" s="48">
        <v>45103</v>
      </c>
      <c r="E63" s="46" t="s">
        <v>302</v>
      </c>
      <c r="F63" s="46"/>
      <c r="G63" s="46" t="s">
        <v>303</v>
      </c>
      <c r="H63" s="49">
        <v>201.5</v>
      </c>
      <c r="I63" s="55">
        <v>2</v>
      </c>
      <c r="K63" s="38"/>
      <c r="L63" s="38"/>
      <c r="M63" s="38"/>
      <c r="N63" s="38"/>
      <c r="O63" s="38"/>
      <c r="P63" s="38"/>
      <c r="Q63" s="38"/>
      <c r="R63" s="38"/>
    </row>
    <row r="64" spans="1:18" s="39" customFormat="1" ht="20.399999999999999" x14ac:dyDescent="0.2">
      <c r="A64" s="46" t="s">
        <v>111</v>
      </c>
      <c r="B64" s="47" t="s">
        <v>304</v>
      </c>
      <c r="C64" s="47" t="s">
        <v>305</v>
      </c>
      <c r="D64" s="48">
        <v>45104</v>
      </c>
      <c r="E64" s="46" t="s">
        <v>306</v>
      </c>
      <c r="F64" s="46"/>
      <c r="G64" s="46" t="s">
        <v>307</v>
      </c>
      <c r="H64" s="49">
        <v>1010</v>
      </c>
      <c r="I64" s="55">
        <v>2</v>
      </c>
      <c r="K64" s="38"/>
      <c r="L64" s="38"/>
      <c r="M64" s="38"/>
      <c r="N64" s="38"/>
      <c r="O64" s="38"/>
      <c r="P64" s="38"/>
      <c r="Q64" s="38"/>
      <c r="R64" s="38"/>
    </row>
    <row r="65" spans="1:18" s="39" customFormat="1" ht="40.799999999999997" x14ac:dyDescent="0.2">
      <c r="A65" s="46" t="s">
        <v>111</v>
      </c>
      <c r="B65" s="47" t="s">
        <v>308</v>
      </c>
      <c r="C65" s="47" t="s">
        <v>233</v>
      </c>
      <c r="D65" s="48">
        <v>45105</v>
      </c>
      <c r="E65" s="46" t="s">
        <v>309</v>
      </c>
      <c r="F65" s="46"/>
      <c r="G65" s="46" t="s">
        <v>310</v>
      </c>
      <c r="H65" s="49">
        <v>1330</v>
      </c>
      <c r="I65" s="55">
        <v>2</v>
      </c>
      <c r="K65" s="38"/>
      <c r="L65" s="38"/>
      <c r="M65" s="38"/>
      <c r="N65" s="38"/>
      <c r="O65" s="38"/>
      <c r="P65" s="38"/>
      <c r="Q65" s="38"/>
      <c r="R65" s="38"/>
    </row>
    <row r="66" spans="1:18" s="39" customFormat="1" ht="20.399999999999999" x14ac:dyDescent="0.2">
      <c r="A66" s="46" t="s">
        <v>311</v>
      </c>
      <c r="B66" s="50">
        <v>45261</v>
      </c>
      <c r="C66" s="47" t="s">
        <v>312</v>
      </c>
      <c r="D66" s="48">
        <v>45106</v>
      </c>
      <c r="E66" s="46" t="s">
        <v>313</v>
      </c>
      <c r="F66" s="46"/>
      <c r="G66" s="46" t="s">
        <v>314</v>
      </c>
      <c r="H66" s="49">
        <v>1000</v>
      </c>
      <c r="I66" s="55">
        <v>10</v>
      </c>
      <c r="K66" s="38"/>
      <c r="L66" s="38"/>
      <c r="M66" s="38"/>
      <c r="N66" s="38"/>
      <c r="O66" s="38"/>
      <c r="P66" s="38"/>
      <c r="Q66" s="38"/>
      <c r="R66" s="38"/>
    </row>
    <row r="67" spans="1:18" s="39" customFormat="1" ht="20.399999999999999" x14ac:dyDescent="0.2">
      <c r="A67" s="46" t="s">
        <v>315</v>
      </c>
      <c r="B67" s="47" t="s">
        <v>316</v>
      </c>
      <c r="C67" s="47" t="s">
        <v>317</v>
      </c>
      <c r="D67" s="48">
        <v>45107</v>
      </c>
      <c r="E67" s="46" t="s">
        <v>318</v>
      </c>
      <c r="F67" s="46"/>
      <c r="G67" s="46" t="s">
        <v>319</v>
      </c>
      <c r="H67" s="49">
        <v>200</v>
      </c>
      <c r="I67" s="55">
        <v>10</v>
      </c>
      <c r="K67" s="38"/>
      <c r="L67" s="38"/>
      <c r="M67" s="38"/>
      <c r="N67" s="38"/>
      <c r="O67" s="38"/>
      <c r="P67" s="38"/>
      <c r="Q67" s="38"/>
      <c r="R67" s="38"/>
    </row>
    <row r="68" spans="1:18" s="39" customFormat="1" ht="51" x14ac:dyDescent="0.2">
      <c r="A68" s="46" t="s">
        <v>320</v>
      </c>
      <c r="B68" s="47"/>
      <c r="C68" s="47"/>
      <c r="D68" s="48">
        <v>45108</v>
      </c>
      <c r="E68" s="46" t="s">
        <v>321</v>
      </c>
      <c r="F68" s="46"/>
      <c r="G68" s="46"/>
      <c r="H68" s="49"/>
      <c r="I68" s="55">
        <v>10</v>
      </c>
      <c r="K68" s="38"/>
      <c r="L68" s="38"/>
      <c r="M68" s="38"/>
      <c r="N68" s="38"/>
      <c r="O68" s="38"/>
      <c r="P68" s="38"/>
      <c r="Q68" s="38"/>
      <c r="R68" s="38"/>
    </row>
    <row r="69" spans="1:18" s="39" customFormat="1" x14ac:dyDescent="0.2">
      <c r="A69" s="46" t="s">
        <v>320</v>
      </c>
      <c r="B69" s="47" t="s">
        <v>322</v>
      </c>
      <c r="C69" s="47" t="s">
        <v>233</v>
      </c>
      <c r="D69" s="48">
        <v>45109</v>
      </c>
      <c r="E69" s="46" t="s">
        <v>323</v>
      </c>
      <c r="F69" s="46"/>
      <c r="G69" s="46" t="s">
        <v>324</v>
      </c>
      <c r="H69" s="49">
        <v>147.35</v>
      </c>
      <c r="I69" s="55">
        <v>10</v>
      </c>
      <c r="K69" s="38"/>
      <c r="L69" s="38"/>
      <c r="M69" s="38"/>
      <c r="N69" s="38"/>
      <c r="O69" s="38"/>
      <c r="P69" s="38"/>
      <c r="Q69" s="38"/>
      <c r="R69" s="38"/>
    </row>
    <row r="70" spans="1:18" s="39" customFormat="1" ht="40.799999999999997" x14ac:dyDescent="0.2">
      <c r="A70" s="46" t="s">
        <v>320</v>
      </c>
      <c r="B70" s="47" t="s">
        <v>325</v>
      </c>
      <c r="C70" s="47" t="s">
        <v>326</v>
      </c>
      <c r="D70" s="48">
        <v>45110</v>
      </c>
      <c r="E70" s="46" t="s">
        <v>327</v>
      </c>
      <c r="F70" s="46"/>
      <c r="G70" s="46" t="s">
        <v>328</v>
      </c>
      <c r="H70" s="49">
        <v>2500</v>
      </c>
      <c r="I70" s="55">
        <v>10</v>
      </c>
      <c r="K70" s="38"/>
      <c r="L70" s="38"/>
      <c r="M70" s="38"/>
      <c r="N70" s="38"/>
      <c r="O70" s="38"/>
      <c r="P70" s="38"/>
      <c r="Q70" s="38"/>
      <c r="R70" s="38"/>
    </row>
    <row r="71" spans="1:18" s="39" customFormat="1" x14ac:dyDescent="0.2">
      <c r="A71" s="46" t="s">
        <v>320</v>
      </c>
      <c r="B71" s="47" t="s">
        <v>329</v>
      </c>
      <c r="C71" s="47" t="s">
        <v>210</v>
      </c>
      <c r="D71" s="48">
        <v>45111</v>
      </c>
      <c r="E71" s="46" t="s">
        <v>330</v>
      </c>
      <c r="F71" s="46"/>
      <c r="G71" s="46" t="s">
        <v>331</v>
      </c>
      <c r="H71" s="49">
        <v>1200</v>
      </c>
      <c r="I71" s="55">
        <v>10</v>
      </c>
      <c r="K71" s="38"/>
      <c r="L71" s="38"/>
      <c r="M71" s="38"/>
      <c r="N71" s="38"/>
      <c r="O71" s="38"/>
      <c r="P71" s="38"/>
      <c r="Q71" s="38"/>
      <c r="R71" s="38"/>
    </row>
    <row r="72" spans="1:18" s="39" customFormat="1" ht="40.799999999999997" x14ac:dyDescent="0.2">
      <c r="A72" s="46" t="s">
        <v>320</v>
      </c>
      <c r="B72" s="47" t="s">
        <v>332</v>
      </c>
      <c r="C72" s="47" t="s">
        <v>333</v>
      </c>
      <c r="D72" s="48">
        <v>45112</v>
      </c>
      <c r="E72" s="46" t="s">
        <v>334</v>
      </c>
      <c r="F72" s="46"/>
      <c r="G72" s="46" t="s">
        <v>335</v>
      </c>
      <c r="H72" s="49">
        <v>350</v>
      </c>
      <c r="I72" s="55">
        <v>10</v>
      </c>
      <c r="K72" s="38"/>
      <c r="L72" s="38"/>
      <c r="M72" s="38"/>
      <c r="N72" s="38"/>
      <c r="O72" s="38"/>
      <c r="P72" s="38"/>
      <c r="Q72" s="38"/>
      <c r="R72" s="38"/>
    </row>
    <row r="73" spans="1:18" s="39" customFormat="1" ht="51" x14ac:dyDescent="0.2">
      <c r="A73" s="46" t="s">
        <v>320</v>
      </c>
      <c r="B73" s="47"/>
      <c r="C73" s="47"/>
      <c r="D73" s="48">
        <v>45113</v>
      </c>
      <c r="E73" s="46" t="s">
        <v>336</v>
      </c>
      <c r="F73" s="46"/>
      <c r="G73" s="46"/>
      <c r="H73" s="49"/>
      <c r="I73" s="55">
        <v>10</v>
      </c>
      <c r="K73" s="38"/>
      <c r="L73" s="38"/>
      <c r="M73" s="38"/>
      <c r="N73" s="38"/>
      <c r="O73" s="38"/>
      <c r="P73" s="38"/>
      <c r="Q73" s="38"/>
      <c r="R73" s="38"/>
    </row>
    <row r="74" spans="1:18" s="39" customFormat="1" x14ac:dyDescent="0.2">
      <c r="A74" s="46" t="s">
        <v>320</v>
      </c>
      <c r="B74" s="47" t="s">
        <v>337</v>
      </c>
      <c r="C74" s="47" t="s">
        <v>338</v>
      </c>
      <c r="D74" s="48">
        <v>45114</v>
      </c>
      <c r="E74" s="46" t="s">
        <v>339</v>
      </c>
      <c r="F74" s="46"/>
      <c r="G74" s="46" t="s">
        <v>340</v>
      </c>
      <c r="H74" s="49"/>
      <c r="I74" s="55">
        <v>10</v>
      </c>
      <c r="K74" s="38"/>
      <c r="L74" s="38"/>
      <c r="M74" s="38"/>
      <c r="N74" s="38"/>
      <c r="O74" s="38"/>
      <c r="P74" s="38"/>
      <c r="Q74" s="38"/>
      <c r="R74" s="38"/>
    </row>
    <row r="75" spans="1:18" s="39" customFormat="1" x14ac:dyDescent="0.2">
      <c r="A75" s="46" t="s">
        <v>320</v>
      </c>
      <c r="B75" s="47" t="s">
        <v>341</v>
      </c>
      <c r="C75" s="47" t="s">
        <v>342</v>
      </c>
      <c r="D75" s="48">
        <v>45115</v>
      </c>
      <c r="E75" s="46" t="s">
        <v>343</v>
      </c>
      <c r="F75" s="46"/>
      <c r="G75" s="46" t="s">
        <v>344</v>
      </c>
      <c r="H75" s="49"/>
      <c r="I75" s="55">
        <v>10</v>
      </c>
      <c r="K75" s="38"/>
      <c r="L75" s="38"/>
      <c r="M75" s="38"/>
      <c r="N75" s="38"/>
      <c r="O75" s="38"/>
      <c r="P75" s="38"/>
      <c r="Q75" s="38"/>
      <c r="R75" s="38"/>
    </row>
    <row r="76" spans="1:18" s="39" customFormat="1" ht="30.6" x14ac:dyDescent="0.2">
      <c r="A76" s="46" t="s">
        <v>345</v>
      </c>
      <c r="B76" s="47" t="s">
        <v>346</v>
      </c>
      <c r="C76" s="47" t="s">
        <v>347</v>
      </c>
      <c r="D76" s="48">
        <v>45116</v>
      </c>
      <c r="E76" s="46" t="s">
        <v>348</v>
      </c>
      <c r="F76" s="46"/>
      <c r="G76" s="46" t="s">
        <v>349</v>
      </c>
      <c r="H76" s="49">
        <v>10</v>
      </c>
      <c r="I76" s="55">
        <v>10</v>
      </c>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51"/>
      <c r="C2884" s="51"/>
      <c r="D2884" s="48"/>
      <c r="E2884" s="46"/>
      <c r="F2884" s="46"/>
      <c r="G2884" s="46"/>
      <c r="H2884" s="49"/>
      <c r="I2884" s="54"/>
      <c r="K2884" s="38"/>
      <c r="L2884" s="38"/>
      <c r="M2884" s="38"/>
      <c r="N2884" s="38"/>
      <c r="O2884" s="38"/>
      <c r="P2884" s="38"/>
      <c r="Q2884" s="38"/>
      <c r="R2884" s="38"/>
    </row>
    <row r="2885" spans="1:18" s="39" customFormat="1" x14ac:dyDescent="0.2">
      <c r="A2885" s="46"/>
      <c r="B2885" s="51"/>
      <c r="C2885" s="51"/>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35"/>
      <c r="C2887" s="35"/>
      <c r="D2887" s="48"/>
      <c r="E2887" s="35"/>
      <c r="F2887" s="35"/>
      <c r="G2887" s="35"/>
      <c r="H2887" s="36"/>
      <c r="I2887" s="54"/>
      <c r="K2887" s="38"/>
      <c r="L2887" s="38"/>
      <c r="M2887" s="38"/>
      <c r="N2887" s="38"/>
      <c r="O2887" s="38"/>
      <c r="P2887" s="38"/>
      <c r="Q2887" s="38"/>
      <c r="R2887" s="38"/>
    </row>
    <row r="2888" spans="1:18" s="39" customFormat="1" x14ac:dyDescent="0.2">
      <c r="A2888" s="46"/>
      <c r="B2888" s="35"/>
      <c r="C2888" s="35"/>
      <c r="D2888" s="48"/>
      <c r="E2888" s="35"/>
      <c r="F2888" s="35"/>
      <c r="G2888" s="35"/>
      <c r="H2888" s="36"/>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sheetData>
  <sheetProtection selectLockedCells="1" selectUnlockedCells="1"/>
  <mergeCells count="5">
    <mergeCell ref="A1:H1"/>
    <mergeCell ref="B4:E4"/>
    <mergeCell ref="H2:I2"/>
    <mergeCell ref="H3:I3"/>
    <mergeCell ref="A2:G2"/>
  </mergeCells>
  <conditionalFormatting sqref="A8:A2911">
    <cfRule type="expression" dxfId="294" priority="2" stopIfTrue="1">
      <formula>$A8&lt;&gt;""</formula>
    </cfRule>
  </conditionalFormatting>
  <conditionalFormatting sqref="B8:H2886">
    <cfRule type="expression" dxfId="293" priority="3" stopIfTrue="1">
      <formula>$A8&lt;&gt;""</formula>
    </cfRule>
  </conditionalFormatting>
  <conditionalFormatting sqref="D2884:D2911">
    <cfRule type="expression" dxfId="292" priority="6" stopIfTrue="1">
      <formula>$A2884&lt;&gt;""</formula>
    </cfRule>
  </conditionalFormatting>
  <conditionalFormatting sqref="I8:I76">
    <cfRule type="expression" dxfId="291"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6640625" style="29" customWidth="1"/>
    <col min="2" max="2" width="62.88671875" style="29" customWidth="1"/>
    <col min="3" max="4" width="11.6640625" style="29" customWidth="1"/>
    <col min="5" max="6" width="11.44140625" style="29" customWidth="1"/>
    <col min="7" max="7" width="10.109375" style="262" hidden="1" customWidth="1"/>
    <col min="8" max="16384" width="11.44140625" style="29"/>
  </cols>
  <sheetData>
    <row r="1" spans="1:7" s="27" customFormat="1" ht="35.25" customHeight="1" x14ac:dyDescent="0.25">
      <c r="A1" s="343" t="s">
        <v>350</v>
      </c>
      <c r="B1" s="344"/>
      <c r="C1" s="176">
        <v>44957</v>
      </c>
      <c r="D1" s="297"/>
      <c r="G1" s="261">
        <v>44957</v>
      </c>
    </row>
    <row r="2" spans="1:7" ht="13.8" x14ac:dyDescent="0.25">
      <c r="A2" s="28"/>
      <c r="B2" s="28"/>
      <c r="G2" s="261">
        <v>44985</v>
      </c>
    </row>
    <row r="3" spans="1:7" ht="13.8" x14ac:dyDescent="0.25">
      <c r="A3" s="30" t="s">
        <v>351</v>
      </c>
      <c r="B3" s="341" t="str">
        <f>INDEX(Adr!B:B,Doklady!B102+1)</f>
        <v>Slovenská plavecká federácia</v>
      </c>
      <c r="C3" s="341"/>
      <c r="D3" s="341"/>
      <c r="G3" s="261">
        <v>45016</v>
      </c>
    </row>
    <row r="4" spans="1:7" ht="13.8" x14ac:dyDescent="0.25">
      <c r="A4" s="30" t="s">
        <v>352</v>
      </c>
      <c r="B4" s="29" t="str">
        <f>RIGHT("0000"&amp;INDEX(Adr!A:A,Doklady!B102+1),8)</f>
        <v>36068764</v>
      </c>
      <c r="G4" s="261">
        <v>45046</v>
      </c>
    </row>
    <row r="5" spans="1:7" ht="13.8" x14ac:dyDescent="0.25">
      <c r="A5" s="30" t="s">
        <v>353</v>
      </c>
      <c r="B5" s="29" t="str">
        <f>INDEX(Adr!D:D,Doklady!B102+1)&amp;", "&amp;INDEX(Adr!E:E,Doklady!B102+1)</f>
        <v>Za kasárňou 315/1, Bratislava</v>
      </c>
      <c r="G5" s="261">
        <v>45077</v>
      </c>
    </row>
    <row r="6" spans="1:7" ht="13.8" x14ac:dyDescent="0.25">
      <c r="A6" s="30"/>
      <c r="G6" s="261">
        <v>45107</v>
      </c>
    </row>
    <row r="7" spans="1:7" ht="13.8" x14ac:dyDescent="0.25">
      <c r="G7" s="261">
        <v>45138</v>
      </c>
    </row>
    <row r="8" spans="1:7" ht="13.8" x14ac:dyDescent="0.25">
      <c r="G8" s="261">
        <v>45169</v>
      </c>
    </row>
    <row r="9" spans="1:7" ht="20.399999999999999" x14ac:dyDescent="0.25">
      <c r="A9" s="31" t="s">
        <v>354</v>
      </c>
      <c r="B9" s="31" t="s">
        <v>354</v>
      </c>
      <c r="C9" s="32" t="s">
        <v>355</v>
      </c>
      <c r="G9" s="261">
        <v>45199</v>
      </c>
    </row>
    <row r="10" spans="1:7" ht="13.8" x14ac:dyDescent="0.25">
      <c r="A10" s="135" t="s">
        <v>356</v>
      </c>
      <c r="B10" s="136" t="s">
        <v>357</v>
      </c>
      <c r="C10" s="177">
        <f>+Spolu!C10</f>
        <v>20150</v>
      </c>
      <c r="G10" s="261">
        <v>45230</v>
      </c>
    </row>
    <row r="11" spans="1:7" ht="13.8" x14ac:dyDescent="0.25">
      <c r="A11" s="135" t="s">
        <v>358</v>
      </c>
      <c r="B11" s="136" t="s">
        <v>359</v>
      </c>
      <c r="C11" s="177">
        <f>+Spolu!C11</f>
        <v>3609730</v>
      </c>
      <c r="G11" s="261">
        <v>45260</v>
      </c>
    </row>
    <row r="12" spans="1:7" ht="13.8" x14ac:dyDescent="0.25">
      <c r="A12" s="135" t="s">
        <v>360</v>
      </c>
      <c r="B12" s="136" t="s">
        <v>361</v>
      </c>
      <c r="C12" s="177">
        <f>+Spolu!C12</f>
        <v>1182475</v>
      </c>
      <c r="G12" s="261">
        <v>45291</v>
      </c>
    </row>
    <row r="13" spans="1:7" ht="13.8" x14ac:dyDescent="0.25">
      <c r="A13" s="135" t="s">
        <v>362</v>
      </c>
      <c r="B13" s="136" t="s">
        <v>363</v>
      </c>
      <c r="C13" s="177">
        <f>+Spolu!C13</f>
        <v>0</v>
      </c>
      <c r="G13" s="261">
        <v>45322</v>
      </c>
    </row>
    <row r="14" spans="1:7" ht="13.8" x14ac:dyDescent="0.25">
      <c r="A14" s="135" t="s">
        <v>364</v>
      </c>
      <c r="B14" s="136" t="s">
        <v>365</v>
      </c>
      <c r="C14" s="177">
        <f>+Spolu!C14</f>
        <v>0</v>
      </c>
      <c r="G14" s="261">
        <v>45351</v>
      </c>
    </row>
    <row r="15" spans="1:7" ht="13.8" x14ac:dyDescent="0.25">
      <c r="A15" s="33" t="s">
        <v>366</v>
      </c>
      <c r="B15" s="134"/>
      <c r="C15" s="34">
        <f>SUM(C10:C14)</f>
        <v>4812355</v>
      </c>
      <c r="G15" s="261">
        <v>45382</v>
      </c>
    </row>
    <row r="16" spans="1:7" ht="13.8" x14ac:dyDescent="0.25">
      <c r="G16" s="261">
        <v>45412</v>
      </c>
    </row>
    <row r="17" spans="1:7" ht="72" customHeight="1" x14ac:dyDescent="0.25">
      <c r="A17" s="342" t="s">
        <v>367</v>
      </c>
      <c r="B17" s="342"/>
      <c r="C17" s="342"/>
      <c r="D17" s="342"/>
      <c r="E17" s="21"/>
      <c r="G17" s="261">
        <v>45443</v>
      </c>
    </row>
    <row r="18" spans="1:7" ht="13.8" x14ac:dyDescent="0.25">
      <c r="G18" s="261">
        <v>45473</v>
      </c>
    </row>
    <row r="19" spans="1:7" ht="13.8" x14ac:dyDescent="0.25">
      <c r="G19" s="261">
        <v>45504</v>
      </c>
    </row>
    <row r="20" spans="1:7" ht="13.8" x14ac:dyDescent="0.25">
      <c r="G20" s="261">
        <v>45535</v>
      </c>
    </row>
    <row r="21" spans="1:7" ht="13.8" x14ac:dyDescent="0.25">
      <c r="G21" s="261">
        <v>45565</v>
      </c>
    </row>
    <row r="22" spans="1:7" ht="13.8" x14ac:dyDescent="0.25">
      <c r="G22" s="261">
        <v>45596</v>
      </c>
    </row>
    <row r="23" spans="1:7" ht="13.8" x14ac:dyDescent="0.25">
      <c r="G23" s="261">
        <v>45626</v>
      </c>
    </row>
    <row r="24" spans="1:7" ht="13.8" x14ac:dyDescent="0.25">
      <c r="G24" s="261">
        <v>45657</v>
      </c>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formula1>$G$1:$G$24</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3"/>
  <sheetViews>
    <sheetView topLeftCell="A101" zoomScaleNormal="100" workbookViewId="0">
      <selection activeCell="I53" sqref="I53"/>
    </sheetView>
  </sheetViews>
  <sheetFormatPr defaultColWidth="11.44140625" defaultRowHeight="10.199999999999999" x14ac:dyDescent="0.2"/>
  <cols>
    <col min="1" max="1" width="5.6640625" style="8" bestFit="1" customWidth="1"/>
    <col min="2" max="2" width="55.44140625" style="8" customWidth="1"/>
    <col min="3" max="9" width="11.6640625" style="56" customWidth="1"/>
    <col min="10" max="10" width="63.5546875" style="84" customWidth="1"/>
    <col min="11" max="11" width="13.109375" style="84" customWidth="1"/>
    <col min="12" max="12" width="30.109375" style="84" customWidth="1"/>
    <col min="13" max="13" width="6.664062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3" t="s">
        <v>368</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5">
      <c r="B3" s="162" t="s">
        <v>100</v>
      </c>
      <c r="C3" s="354" t="str">
        <f>INDEX(Adr!B2:B103,Doklady!B102)</f>
        <v>Slovenská plavecká federácia</v>
      </c>
      <c r="D3" s="354"/>
      <c r="E3" s="354"/>
      <c r="F3" s="354"/>
      <c r="G3" s="299"/>
      <c r="H3" s="299"/>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352</v>
      </c>
      <c r="C4" s="66" t="str">
        <f>INDEX(Adr!A2:A154,Doklady!B102)</f>
        <v>36068764</v>
      </c>
      <c r="I4" s="65">
        <f>Doklady!I101</f>
        <v>45316</v>
      </c>
      <c r="J4" s="85"/>
      <c r="K4" s="85"/>
      <c r="L4" s="85"/>
      <c r="M4" s="85"/>
      <c r="N4" s="85"/>
      <c r="O4" s="85"/>
      <c r="P4" s="85"/>
      <c r="Q4" s="85"/>
      <c r="R4" s="85"/>
      <c r="S4" s="85"/>
      <c r="T4" s="85"/>
      <c r="U4" s="85"/>
      <c r="V4" s="85"/>
      <c r="W4" s="85"/>
      <c r="X4" s="85"/>
      <c r="Y4" s="85"/>
      <c r="Z4" s="85"/>
    </row>
    <row r="5" spans="1:26" s="9" customFormat="1" ht="13.2" x14ac:dyDescent="0.25">
      <c r="B5" s="64" t="s">
        <v>369</v>
      </c>
      <c r="C5" s="9" t="str">
        <f>INDEX(Adr!C2:C154,Doklady!B102)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353</v>
      </c>
      <c r="C6" s="9" t="str">
        <f>INDEX(Adr!D2:D154,Doklady!B102)&amp;", "&amp;INDEX(Adr!E2:E154,Doklady!B102)&amp;", "&amp;INDEX(Adr!F2:F154,Doklady!B102)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354</v>
      </c>
      <c r="B9" s="67" t="s">
        <v>370</v>
      </c>
      <c r="C9" s="125" t="s">
        <v>371</v>
      </c>
      <c r="D9" s="125" t="s">
        <v>372</v>
      </c>
      <c r="E9" s="355" t="s">
        <v>373</v>
      </c>
      <c r="F9" s="356"/>
      <c r="J9" s="8"/>
      <c r="L9" s="118"/>
      <c r="M9" s="118"/>
      <c r="N9" s="118"/>
      <c r="O9" s="118"/>
      <c r="P9" s="118"/>
      <c r="Q9" s="118"/>
      <c r="R9" s="118"/>
      <c r="S9" s="118"/>
    </row>
    <row r="10" spans="1:26" ht="17.399999999999999" x14ac:dyDescent="0.3">
      <c r="A10" s="69" t="s">
        <v>356</v>
      </c>
      <c r="B10" s="70" t="s">
        <v>357</v>
      </c>
      <c r="C10" s="126">
        <f>SUMIF(FP!J:J,Doklady!$B$1&amp;A10,FP!D:D)</f>
        <v>20150</v>
      </c>
      <c r="D10" s="126">
        <f>C10-E10</f>
        <v>18084.79</v>
      </c>
      <c r="E10" s="346">
        <f>SUMIF(K:K,A10,I:I)</f>
        <v>2065.2099999999991</v>
      </c>
      <c r="F10" s="347"/>
      <c r="L10" s="120" t="s">
        <v>374</v>
      </c>
      <c r="M10" s="118"/>
      <c r="N10" s="118"/>
      <c r="O10" s="118"/>
      <c r="P10" s="118"/>
      <c r="Q10" s="118"/>
      <c r="R10" s="118"/>
      <c r="S10" s="118"/>
    </row>
    <row r="11" spans="1:26" ht="17.399999999999999" x14ac:dyDescent="0.3">
      <c r="A11" s="69" t="s">
        <v>358</v>
      </c>
      <c r="B11" s="70" t="s">
        <v>359</v>
      </c>
      <c r="C11" s="126">
        <f>SUMIF(FP!J:J,Doklady!$B$1&amp;A11,FP!D:D)</f>
        <v>3609730</v>
      </c>
      <c r="D11" s="126">
        <f>+C11-E11</f>
        <v>2522755.0000000009</v>
      </c>
      <c r="E11" s="357">
        <f>+I39-I42+I44-I47</f>
        <v>1086974.9999999991</v>
      </c>
      <c r="F11" s="358"/>
      <c r="J11" s="178"/>
      <c r="L11" s="163" t="str">
        <f>L41</f>
        <v>a - plavecké športy - bežné transfery</v>
      </c>
      <c r="M11" s="118"/>
      <c r="N11" s="118"/>
      <c r="O11" s="118"/>
      <c r="P11" s="118"/>
      <c r="Q11" s="118"/>
      <c r="R11" s="118"/>
      <c r="S11" s="118"/>
    </row>
    <row r="12" spans="1:26" ht="17.399999999999999" x14ac:dyDescent="0.3">
      <c r="A12" s="69" t="s">
        <v>360</v>
      </c>
      <c r="B12" s="70" t="s">
        <v>361</v>
      </c>
      <c r="C12" s="126">
        <f>SUMIF(FP!J:J,Doklady!$B$1&amp;A12,FP!D:D)</f>
        <v>1182475</v>
      </c>
      <c r="D12" s="126">
        <f>C12-E12</f>
        <v>1155942.97</v>
      </c>
      <c r="E12" s="346">
        <f>SUMIF(K:K,A12,I:I)</f>
        <v>26532.029999999948</v>
      </c>
      <c r="F12" s="347"/>
      <c r="J12" s="179"/>
      <c r="L12" s="163" t="str">
        <f>L42</f>
        <v>a - plavecké športy - kapitálové transfery</v>
      </c>
      <c r="N12" s="118"/>
      <c r="O12" s="118"/>
      <c r="P12" s="118"/>
      <c r="Q12" s="118"/>
      <c r="R12" s="118"/>
      <c r="S12" s="118"/>
    </row>
    <row r="13" spans="1:26" ht="17.399999999999999" x14ac:dyDescent="0.3">
      <c r="A13" s="69" t="s">
        <v>362</v>
      </c>
      <c r="B13" s="70" t="s">
        <v>363</v>
      </c>
      <c r="C13" s="126">
        <f>SUMIF(FP!J:J,Doklady!$B$1&amp;A13,FP!D:D)</f>
        <v>0</v>
      </c>
      <c r="D13" s="126">
        <f>C13-E13</f>
        <v>0</v>
      </c>
      <c r="E13" s="346">
        <f>SUMIF(K:K,A13,I:I)</f>
        <v>0</v>
      </c>
      <c r="F13" s="347"/>
      <c r="J13" s="8"/>
      <c r="L13" s="163">
        <f>L46</f>
        <v>2</v>
      </c>
      <c r="N13" s="118"/>
      <c r="O13" s="118"/>
      <c r="P13" s="118"/>
      <c r="Q13" s="118"/>
      <c r="R13" s="118"/>
      <c r="S13" s="118"/>
    </row>
    <row r="14" spans="1:26" ht="18" thickBot="1" x14ac:dyDescent="0.35">
      <c r="A14" s="69" t="s">
        <v>364</v>
      </c>
      <c r="B14" s="70" t="s">
        <v>365</v>
      </c>
      <c r="C14" s="126">
        <f>SUMIF(FP!J:J,Doklady!$B$1&amp;A14,FP!D:D)</f>
        <v>0</v>
      </c>
      <c r="D14" s="126">
        <f>C14-E14</f>
        <v>0</v>
      </c>
      <c r="E14" s="359">
        <f>SUMIF(K:K,A14,I:I)</f>
        <v>0</v>
      </c>
      <c r="F14" s="360"/>
      <c r="J14" s="8"/>
      <c r="L14" s="163" t="str">
        <f>L47</f>
        <v>2</v>
      </c>
      <c r="N14" s="118"/>
      <c r="O14" s="118"/>
      <c r="P14" s="118"/>
      <c r="Q14" s="118"/>
      <c r="R14" s="118"/>
      <c r="S14" s="118"/>
    </row>
    <row r="15" spans="1:26" ht="5.25" customHeight="1" thickTop="1" x14ac:dyDescent="0.25">
      <c r="I15" s="9"/>
    </row>
    <row r="16" spans="1:26" s="9" customFormat="1" ht="13.2" x14ac:dyDescent="0.25">
      <c r="A16" s="117" t="s">
        <v>375</v>
      </c>
      <c r="B16" s="365" t="s">
        <v>376</v>
      </c>
      <c r="C16" s="366"/>
      <c r="D16" s="366"/>
      <c r="E16" s="366"/>
      <c r="F16" s="366"/>
      <c r="G16" s="366"/>
      <c r="H16" s="367"/>
      <c r="I16" s="138" t="s">
        <v>377</v>
      </c>
      <c r="J16" s="85"/>
      <c r="K16" s="85"/>
      <c r="L16" s="85"/>
      <c r="M16" s="85"/>
      <c r="N16" s="85"/>
      <c r="O16" s="85"/>
      <c r="P16" s="85"/>
      <c r="Q16" s="85"/>
      <c r="R16" s="85"/>
      <c r="S16" s="85"/>
      <c r="T16" s="85"/>
      <c r="U16" s="85"/>
      <c r="V16" s="85"/>
      <c r="W16" s="85"/>
      <c r="X16" s="85"/>
      <c r="Y16" s="85"/>
      <c r="Z16" s="85"/>
    </row>
    <row r="17" spans="1:20" x14ac:dyDescent="0.2">
      <c r="A17" s="115" t="s">
        <v>378</v>
      </c>
      <c r="B17" s="361" t="s">
        <v>379</v>
      </c>
      <c r="C17" s="361"/>
      <c r="D17" s="361"/>
      <c r="E17" s="361"/>
      <c r="F17" s="361"/>
      <c r="G17" s="361"/>
      <c r="H17" s="361"/>
      <c r="I17" s="73">
        <f>SUMIF(FP!I:I,Doklady!$B$1&amp;A17,FP!D:D)</f>
        <v>3609730</v>
      </c>
      <c r="T17" s="86"/>
    </row>
    <row r="18" spans="1:20" x14ac:dyDescent="0.2">
      <c r="A18" s="137" t="s">
        <v>380</v>
      </c>
      <c r="B18" s="361" t="s">
        <v>381</v>
      </c>
      <c r="C18" s="361"/>
      <c r="D18" s="361"/>
      <c r="E18" s="361"/>
      <c r="F18" s="361"/>
      <c r="G18" s="361"/>
      <c r="H18" s="361"/>
      <c r="I18" s="73">
        <f>SUMIF(FP!I:I,Doklady!$B$1&amp;A18,FP!D:D)</f>
        <v>0</v>
      </c>
    </row>
    <row r="19" spans="1:20" x14ac:dyDescent="0.2">
      <c r="A19" s="115" t="s">
        <v>382</v>
      </c>
      <c r="B19" s="361" t="s">
        <v>383</v>
      </c>
      <c r="C19" s="361"/>
      <c r="D19" s="361"/>
      <c r="E19" s="361"/>
      <c r="F19" s="361"/>
      <c r="G19" s="361"/>
      <c r="H19" s="361"/>
      <c r="I19" s="73">
        <f>SUMIF(FP!I:I,Doklady!$B$1&amp;A19,FP!D:D)</f>
        <v>0</v>
      </c>
    </row>
    <row r="20" spans="1:20" x14ac:dyDescent="0.2">
      <c r="A20" s="137" t="s">
        <v>384</v>
      </c>
      <c r="B20" s="350" t="s">
        <v>385</v>
      </c>
      <c r="C20" s="351"/>
      <c r="D20" s="351"/>
      <c r="E20" s="351"/>
      <c r="F20" s="351"/>
      <c r="G20" s="351"/>
      <c r="H20" s="352"/>
      <c r="I20" s="73">
        <f>SUMIF(FP!I:I,Doklady!$B$1&amp;A20,FP!D:D)</f>
        <v>95500</v>
      </c>
      <c r="T20" s="86"/>
    </row>
    <row r="21" spans="1:20" x14ac:dyDescent="0.2">
      <c r="A21" s="115" t="s">
        <v>386</v>
      </c>
      <c r="B21" s="350" t="s">
        <v>387</v>
      </c>
      <c r="C21" s="351"/>
      <c r="D21" s="351"/>
      <c r="E21" s="351"/>
      <c r="F21" s="351"/>
      <c r="G21" s="351"/>
      <c r="H21" s="352"/>
      <c r="I21" s="73">
        <f>SUMIF(FP!I:I,Doklady!$B$1&amp;A21,FP!D:D)</f>
        <v>0</v>
      </c>
      <c r="T21" s="86"/>
    </row>
    <row r="22" spans="1:20" x14ac:dyDescent="0.2">
      <c r="A22" s="137" t="s">
        <v>388</v>
      </c>
      <c r="B22" s="368" t="s">
        <v>389</v>
      </c>
      <c r="C22" s="369"/>
      <c r="D22" s="369"/>
      <c r="E22" s="369"/>
      <c r="F22" s="369"/>
      <c r="G22" s="369"/>
      <c r="H22" s="370"/>
      <c r="I22" s="73">
        <f>SUMIF(FP!I:I,Doklady!$B$1&amp;A22,FP!D:D)</f>
        <v>1086975</v>
      </c>
      <c r="T22" s="86"/>
    </row>
    <row r="23" spans="1:20" x14ac:dyDescent="0.2">
      <c r="A23" s="115" t="s">
        <v>390</v>
      </c>
      <c r="B23" s="350" t="s">
        <v>391</v>
      </c>
      <c r="C23" s="351"/>
      <c r="D23" s="351"/>
      <c r="E23" s="351"/>
      <c r="F23" s="351"/>
      <c r="G23" s="351"/>
      <c r="H23" s="352"/>
      <c r="I23" s="73">
        <f>SUMIF(FP!I:I,Doklady!$B$1&amp;A23,FP!D:D)</f>
        <v>0</v>
      </c>
      <c r="T23" s="86"/>
    </row>
    <row r="24" spans="1:20" x14ac:dyDescent="0.2">
      <c r="A24" s="137" t="s">
        <v>392</v>
      </c>
      <c r="B24" s="350" t="s">
        <v>393</v>
      </c>
      <c r="C24" s="351"/>
      <c r="D24" s="351"/>
      <c r="E24" s="351"/>
      <c r="F24" s="351"/>
      <c r="G24" s="351"/>
      <c r="H24" s="352"/>
      <c r="I24" s="73">
        <f>SUMIF(FP!I:I,Doklady!$B$1&amp;A24,FP!D:D)</f>
        <v>0</v>
      </c>
      <c r="T24" s="86"/>
    </row>
    <row r="25" spans="1:20" x14ac:dyDescent="0.2">
      <c r="A25" s="115" t="s">
        <v>394</v>
      </c>
      <c r="B25" s="362" t="s">
        <v>395</v>
      </c>
      <c r="C25" s="363"/>
      <c r="D25" s="363"/>
      <c r="E25" s="363"/>
      <c r="F25" s="363"/>
      <c r="G25" s="363"/>
      <c r="H25" s="364"/>
      <c r="I25" s="73">
        <f>SUMIF(FP!I:I,Doklady!$B$1&amp;A25,FP!D:D)</f>
        <v>0</v>
      </c>
      <c r="T25" s="86"/>
    </row>
    <row r="26" spans="1:20" x14ac:dyDescent="0.2">
      <c r="A26" s="137" t="s">
        <v>396</v>
      </c>
      <c r="B26" s="350" t="s">
        <v>397</v>
      </c>
      <c r="C26" s="351"/>
      <c r="D26" s="351"/>
      <c r="E26" s="351"/>
      <c r="F26" s="351"/>
      <c r="G26" s="351"/>
      <c r="H26" s="352"/>
      <c r="I26" s="73">
        <f>SUMIF(FP!I:I,Doklady!$B$1&amp;A26,FP!D:D)</f>
        <v>20150</v>
      </c>
      <c r="T26" s="86"/>
    </row>
    <row r="27" spans="1:20" x14ac:dyDescent="0.2">
      <c r="A27" s="115" t="s">
        <v>398</v>
      </c>
      <c r="B27" s="350" t="s">
        <v>399</v>
      </c>
      <c r="C27" s="351"/>
      <c r="D27" s="351"/>
      <c r="E27" s="351"/>
      <c r="F27" s="351"/>
      <c r="G27" s="351"/>
      <c r="H27" s="352"/>
      <c r="I27" s="73">
        <f>SUMIF(FP!I:I,Doklady!$B$1&amp;A27,FP!D:D)</f>
        <v>0</v>
      </c>
      <c r="T27" s="86"/>
    </row>
    <row r="28" spans="1:20" x14ac:dyDescent="0.2">
      <c r="A28" s="137" t="s">
        <v>400</v>
      </c>
      <c r="B28" s="350" t="s">
        <v>401</v>
      </c>
      <c r="C28" s="351"/>
      <c r="D28" s="351"/>
      <c r="E28" s="351"/>
      <c r="F28" s="351"/>
      <c r="G28" s="351"/>
      <c r="H28" s="352"/>
      <c r="I28" s="73">
        <f>SUMIF(FP!I:I,Doklady!$B$1&amp;A28,FP!D:D)</f>
        <v>0</v>
      </c>
      <c r="T28" s="86"/>
    </row>
    <row r="29" spans="1:20" x14ac:dyDescent="0.2">
      <c r="A29" s="115" t="s">
        <v>402</v>
      </c>
      <c r="B29" s="350" t="s">
        <v>403</v>
      </c>
      <c r="C29" s="351"/>
      <c r="D29" s="351"/>
      <c r="E29" s="351"/>
      <c r="F29" s="351"/>
      <c r="G29" s="351"/>
      <c r="H29" s="352"/>
      <c r="I29" s="73">
        <f>SUMIF(FP!I:I,Doklady!$B$1&amp;A29,FP!D:D)</f>
        <v>0</v>
      </c>
      <c r="T29" s="86"/>
    </row>
    <row r="30" spans="1:20" hidden="1" x14ac:dyDescent="0.2">
      <c r="A30" s="137" t="s">
        <v>404</v>
      </c>
      <c r="B30" s="350"/>
      <c r="C30" s="351"/>
      <c r="D30" s="351"/>
      <c r="E30" s="351"/>
      <c r="F30" s="351"/>
      <c r="G30" s="351"/>
      <c r="H30" s="352"/>
      <c r="I30" s="73">
        <f>SUMIF(FP!I:I,Doklady!$B$1&amp;A30,FP!D:D)</f>
        <v>0</v>
      </c>
      <c r="T30" s="86"/>
    </row>
    <row r="31" spans="1:20" hidden="1" x14ac:dyDescent="0.2">
      <c r="A31" s="115" t="s">
        <v>405</v>
      </c>
      <c r="B31" s="350"/>
      <c r="C31" s="351"/>
      <c r="D31" s="351"/>
      <c r="E31" s="351"/>
      <c r="F31" s="351"/>
      <c r="G31" s="351"/>
      <c r="H31" s="352"/>
      <c r="I31" s="73">
        <f>SUMIF(FP!I:I,Doklady!$B$1&amp;A31,FP!D:D)</f>
        <v>0</v>
      </c>
      <c r="T31" s="86"/>
    </row>
    <row r="32" spans="1:20" hidden="1" x14ac:dyDescent="0.2">
      <c r="A32" s="137" t="s">
        <v>406</v>
      </c>
      <c r="B32" s="372"/>
      <c r="C32" s="373"/>
      <c r="D32" s="373"/>
      <c r="E32" s="373"/>
      <c r="F32" s="373"/>
      <c r="G32" s="373"/>
      <c r="H32" s="374"/>
      <c r="I32" s="73">
        <f>SUMIF(FP!I:I,Doklady!$B$1&amp;A32,FP!D:D)</f>
        <v>0</v>
      </c>
      <c r="T32" s="86"/>
    </row>
    <row r="33" spans="1:21" hidden="1" x14ac:dyDescent="0.2">
      <c r="A33" s="115" t="s">
        <v>407</v>
      </c>
      <c r="B33" s="372"/>
      <c r="C33" s="373"/>
      <c r="D33" s="373"/>
      <c r="E33" s="373"/>
      <c r="F33" s="373"/>
      <c r="G33" s="373"/>
      <c r="H33" s="374"/>
      <c r="I33" s="73">
        <f>SUMIF(FP!I:I,Doklady!$B$1&amp;A33,FP!D:D)</f>
        <v>0</v>
      </c>
      <c r="T33" s="86"/>
    </row>
    <row r="34" spans="1:21" hidden="1" x14ac:dyDescent="0.2">
      <c r="A34" s="137" t="s">
        <v>408</v>
      </c>
      <c r="B34" s="375"/>
      <c r="C34" s="375"/>
      <c r="D34" s="375"/>
      <c r="E34" s="375"/>
      <c r="F34" s="375"/>
      <c r="G34" s="375"/>
      <c r="H34" s="375"/>
      <c r="I34" s="73">
        <f>SUMIF(FP!I:I,Doklady!$B$1&amp;A34,FP!D:D)</f>
        <v>0</v>
      </c>
      <c r="J34" s="8"/>
      <c r="K34" s="8"/>
    </row>
    <row r="36" spans="1:21" ht="13.2" x14ac:dyDescent="0.25">
      <c r="A36" s="121" t="s">
        <v>409</v>
      </c>
      <c r="B36" s="121"/>
      <c r="C36" s="225">
        <v>1</v>
      </c>
      <c r="D36" s="225">
        <v>2</v>
      </c>
      <c r="E36" s="225">
        <v>3</v>
      </c>
      <c r="F36" s="225">
        <v>4</v>
      </c>
      <c r="G36" s="225">
        <v>5</v>
      </c>
      <c r="H36" s="225">
        <v>5</v>
      </c>
      <c r="I36" s="122"/>
    </row>
    <row r="37" spans="1:21" ht="3.75" customHeight="1" x14ac:dyDescent="0.2"/>
    <row r="38" spans="1:21" ht="20.399999999999999" x14ac:dyDescent="0.2">
      <c r="A38" s="67" t="s">
        <v>375</v>
      </c>
      <c r="B38" s="67" t="str">
        <f>"Šport "&amp;K40</f>
        <v>Šport plavecké športy</v>
      </c>
      <c r="C38" s="68" t="s">
        <v>410</v>
      </c>
      <c r="D38" s="68" t="s">
        <v>411</v>
      </c>
      <c r="E38" s="68" t="s">
        <v>412</v>
      </c>
      <c r="F38" s="68" t="s">
        <v>413</v>
      </c>
      <c r="G38" s="68" t="s">
        <v>414</v>
      </c>
      <c r="H38" s="68" t="s">
        <v>415</v>
      </c>
      <c r="I38" s="67" t="s">
        <v>366</v>
      </c>
      <c r="L38" s="84">
        <f>COUNTIF(FP!N:N,Doklady!B1&amp;"aB")</f>
        <v>1</v>
      </c>
    </row>
    <row r="39" spans="1:21" x14ac:dyDescent="0.2">
      <c r="A39" s="115" t="s">
        <v>378</v>
      </c>
      <c r="B39" s="116" t="s">
        <v>416</v>
      </c>
      <c r="C39" s="78">
        <f>I39*0</f>
        <v>0</v>
      </c>
      <c r="D39" s="78">
        <f>I39*0</f>
        <v>0</v>
      </c>
      <c r="E39" s="78">
        <f>I39*0</f>
        <v>0</v>
      </c>
      <c r="F39" s="78">
        <f>+I39*0.2</f>
        <v>721946</v>
      </c>
      <c r="G39" s="78">
        <f>+MAX(I39-C39-D39-E39-F39-H39,0)</f>
        <v>2887784</v>
      </c>
      <c r="H39" s="78">
        <f>+IFERROR(VLOOKUP(K40&amp;" - kapitálové transfery",B$53:C$90,2,0),0)</f>
        <v>0</v>
      </c>
      <c r="I39" s="73">
        <f>SUMIF(FP!K:K,K40,FP!D:D)</f>
        <v>3609730</v>
      </c>
      <c r="L39" s="84">
        <f>COUNTIF(FP!N:N,Doklady!B1&amp;"aK")</f>
        <v>0</v>
      </c>
      <c r="T39" s="86"/>
    </row>
    <row r="40" spans="1:21" x14ac:dyDescent="0.2">
      <c r="A40" s="115" t="s">
        <v>378</v>
      </c>
      <c r="B40" s="116" t="s">
        <v>417</v>
      </c>
      <c r="C40" s="78">
        <f>DSUM(Doklady!A103:J11027,"GGG",Spolu!L40:M42)</f>
        <v>0</v>
      </c>
      <c r="D40" s="78">
        <f>DSUM(Doklady!A103:J11027,"GGG",Spolu!N40:O42)</f>
        <v>610619.01000000082</v>
      </c>
      <c r="E40" s="78">
        <f>DSUM(Doklady!A103:J11027,"GGG",Spolu!P40:Q42)</f>
        <v>924750.3400000002</v>
      </c>
      <c r="F40" s="78">
        <f>DSUM(Doklady!A103:J11027,"GGG",Spolu!R40:S42)</f>
        <v>412081.00000000006</v>
      </c>
      <c r="G40" s="78">
        <f>DSUM(Doklady!A103:J11027,"GGG",Spolu!T40:U42)-H40</f>
        <v>575304.65000000014</v>
      </c>
      <c r="H40" s="78">
        <f>+IFERROR(VLOOKUP(K40&amp;" - kapitálové transfery",B$53:D$90,3,0),0)</f>
        <v>0</v>
      </c>
      <c r="I40" s="73">
        <f>+C40+D40+E40+F40+G40+H40</f>
        <v>2522755.0000000009</v>
      </c>
      <c r="J40" s="223" t="str">
        <f>+K45</f>
        <v>.</v>
      </c>
      <c r="K40" s="223" t="str">
        <f>IF(L38&gt;0,INDEX(FP!K:K,Doklady!B2),".")</f>
        <v>plavecké športy</v>
      </c>
      <c r="L40" s="120" t="s">
        <v>374</v>
      </c>
      <c r="M40" s="120" t="s">
        <v>418</v>
      </c>
      <c r="N40" s="120" t="s">
        <v>374</v>
      </c>
      <c r="O40" s="120" t="s">
        <v>418</v>
      </c>
      <c r="P40" s="120" t="s">
        <v>374</v>
      </c>
      <c r="Q40" s="120" t="s">
        <v>418</v>
      </c>
      <c r="R40" s="120" t="s">
        <v>374</v>
      </c>
      <c r="S40" s="120" t="s">
        <v>418</v>
      </c>
      <c r="T40" s="120" t="s">
        <v>374</v>
      </c>
      <c r="U40" s="120" t="s">
        <v>418</v>
      </c>
    </row>
    <row r="41" spans="1:21" ht="10.5" customHeight="1" x14ac:dyDescent="0.2">
      <c r="A41" s="115" t="s">
        <v>378</v>
      </c>
      <c r="B41" s="123" t="s">
        <v>419</v>
      </c>
      <c r="C41" s="78">
        <f>MAX(C39-C40,0)</f>
        <v>0</v>
      </c>
      <c r="D41" s="78">
        <f>MAX(D39-D40,0)</f>
        <v>0</v>
      </c>
      <c r="E41" s="78">
        <f>MAX(E39-E40,0)</f>
        <v>0</v>
      </c>
      <c r="F41" s="78">
        <f>MIN(I39,MAX(-F39+F40,0))</f>
        <v>0</v>
      </c>
      <c r="G41" s="78">
        <f>MIN(J39,MAX(-G39+G40+MIN(F40-F39,0),0))</f>
        <v>0</v>
      </c>
      <c r="H41" s="78">
        <f>MAX(H39-H40,0)</f>
        <v>0</v>
      </c>
      <c r="I41" s="124">
        <f>+I39-I42</f>
        <v>1086974.9999999991</v>
      </c>
      <c r="J41" s="224">
        <f>+K46</f>
        <v>0</v>
      </c>
      <c r="K41" s="224">
        <f>+I41-H41</f>
        <v>1086974.9999999991</v>
      </c>
      <c r="L41" s="163" t="str">
        <f>IF(L38&gt;0,"a - "&amp;INDEX(FP!C:C,Doklady!B2),2)</f>
        <v>a - plavecké športy - bežné transfery</v>
      </c>
      <c r="M41" s="120">
        <v>1</v>
      </c>
      <c r="N41" s="163" t="str">
        <f>+L41</f>
        <v>a - plavecké športy - bežné transfery</v>
      </c>
      <c r="O41" s="120">
        <v>2</v>
      </c>
      <c r="P41" s="163" t="str">
        <f>+L41</f>
        <v>a - plavecké športy - bežné transfery</v>
      </c>
      <c r="Q41" s="120">
        <v>3</v>
      </c>
      <c r="R41" s="163" t="str">
        <f>+L41</f>
        <v>a - plavecké športy - bežné transfery</v>
      </c>
      <c r="S41" s="120">
        <v>4</v>
      </c>
      <c r="T41" s="163" t="str">
        <f>+L41</f>
        <v>a - plavecké športy - bežné transfery</v>
      </c>
      <c r="U41" s="120">
        <v>5</v>
      </c>
    </row>
    <row r="42" spans="1:21" ht="10.5" customHeight="1" x14ac:dyDescent="0.2">
      <c r="A42" s="115" t="s">
        <v>378</v>
      </c>
      <c r="B42" s="116" t="s">
        <v>420</v>
      </c>
      <c r="C42" s="73">
        <f>+C40</f>
        <v>0</v>
      </c>
      <c r="D42" s="220">
        <f>+D40</f>
        <v>610619.01000000082</v>
      </c>
      <c r="E42" s="220">
        <f>+E40</f>
        <v>924750.3400000002</v>
      </c>
      <c r="F42" s="220">
        <f>+MIN(F39:F40)</f>
        <v>412081.00000000006</v>
      </c>
      <c r="G42" s="220">
        <f>+MIN(G39+MAX(F39-F40,0)-MAX(E40-E39,0)-MAX(D40-D39,0)-MAX(C40-C39,0),G40)</f>
        <v>575304.65000000014</v>
      </c>
      <c r="H42" s="220">
        <f>+MIN(H39:H40)</f>
        <v>0</v>
      </c>
      <c r="I42" s="73">
        <f>+C42+D42+E42+MIN(F39:F40)+G42+H42</f>
        <v>2522755.0000000009</v>
      </c>
      <c r="J42" s="224">
        <f>+K47</f>
        <v>0</v>
      </c>
      <c r="K42" s="224">
        <f>+I42-H42</f>
        <v>2522755.0000000009</v>
      </c>
      <c r="L42" s="163" t="str">
        <f>+SUBSTITUTE(L41,"bežné","kapitálové")</f>
        <v>a - plavecké športy - kapitálové transfery</v>
      </c>
      <c r="M42" s="120">
        <v>1</v>
      </c>
      <c r="N42" s="163" t="str">
        <f>+L42</f>
        <v>a - plavecké športy - kapitálové transfery</v>
      </c>
      <c r="O42" s="120">
        <v>2</v>
      </c>
      <c r="P42" s="163" t="str">
        <f>+L42</f>
        <v>a - plavecké športy - kapitálové transfery</v>
      </c>
      <c r="Q42" s="120">
        <v>3</v>
      </c>
      <c r="R42" s="163" t="str">
        <f>+L42</f>
        <v>a - plavecké športy - kapitálové transfery</v>
      </c>
      <c r="S42" s="120">
        <v>4</v>
      </c>
      <c r="T42" s="163" t="str">
        <f>+L42</f>
        <v>a - plavecké športy - kapitálové transfery</v>
      </c>
      <c r="U42" s="120">
        <v>5</v>
      </c>
    </row>
    <row r="43" spans="1:21" ht="20.399999999999999" x14ac:dyDescent="0.2">
      <c r="A43" s="67" t="s">
        <v>375</v>
      </c>
      <c r="B43" s="67" t="str">
        <f>IF(L38&gt;2,"Šport "&amp;INDEX(FP!K:K,Doklady!B2+2),"Šport "&amp;K45)</f>
        <v>Šport .</v>
      </c>
      <c r="C43" s="68" t="s">
        <v>410</v>
      </c>
      <c r="D43" s="68" t="s">
        <v>411</v>
      </c>
      <c r="E43" s="68" t="s">
        <v>412</v>
      </c>
      <c r="F43" s="68" t="s">
        <v>413</v>
      </c>
      <c r="G43" s="68" t="s">
        <v>414</v>
      </c>
      <c r="H43" s="68" t="s">
        <v>415</v>
      </c>
      <c r="I43" s="67" t="s">
        <v>366</v>
      </c>
      <c r="K43" s="223"/>
      <c r="L43" s="84">
        <f>L38-1</f>
        <v>0</v>
      </c>
    </row>
    <row r="44" spans="1:21" x14ac:dyDescent="0.2">
      <c r="A44" s="115" t="s">
        <v>378</v>
      </c>
      <c r="B44" s="116" t="s">
        <v>416</v>
      </c>
      <c r="C44" s="78">
        <f>I44*0</f>
        <v>0</v>
      </c>
      <c r="D44" s="78">
        <f>I44*0</f>
        <v>0</v>
      </c>
      <c r="E44" s="78">
        <f>I44*0</f>
        <v>0</v>
      </c>
      <c r="F44" s="78">
        <f>+I44*0.2</f>
        <v>0</v>
      </c>
      <c r="G44" s="78">
        <f>+MAX(I44-C44-D44-E44-F44-H44,0)</f>
        <v>0</v>
      </c>
      <c r="H44" s="78">
        <f>+IFERROR(VLOOKUP(K45&amp;" - kapitálové transfery",B$53:C$90,2,0),0)</f>
        <v>0</v>
      </c>
      <c r="I44" s="73">
        <f>SUMIF(FP!K:K,K45,FP!D:D)</f>
        <v>0</v>
      </c>
      <c r="K44" s="223"/>
    </row>
    <row r="45" spans="1:21" x14ac:dyDescent="0.2">
      <c r="A45" s="115" t="s">
        <v>378</v>
      </c>
      <c r="B45" s="116" t="s">
        <v>417</v>
      </c>
      <c r="C45" s="78">
        <f>DSUM(Doklady!A103:J11027,"GGG",Spolu!L45:M47)</f>
        <v>0</v>
      </c>
      <c r="D45" s="78">
        <f>DSUM(Doklady!A103:J11027,"GGG",Spolu!N45:O47)</f>
        <v>0</v>
      </c>
      <c r="E45" s="78">
        <f>DSUM(Doklady!A103:J11027,"GGG",Spolu!P45:Q47)</f>
        <v>0</v>
      </c>
      <c r="F45" s="78">
        <f>DSUM(Doklady!A103:J11027,"GGG",Spolu!R45:S47)</f>
        <v>0</v>
      </c>
      <c r="G45" s="78">
        <f>DSUM(Doklady!A103:J11027,"GGG",Spolu!T45:U47)-H45</f>
        <v>0</v>
      </c>
      <c r="H45" s="78">
        <f>+IFERROR(VLOOKUP(K45&amp;" - kapitálové transfery",B$53:D$90,3,0),0)</f>
        <v>0</v>
      </c>
      <c r="I45" s="73">
        <f>+C45+D45+E45+F45+G45+H45</f>
        <v>0</v>
      </c>
      <c r="K45" s="223" t="str">
        <f>IF(L38&gt;1,INDEX(FP!K:K,Doklady!B2+1),".")</f>
        <v>.</v>
      </c>
      <c r="L45" s="120" t="s">
        <v>374</v>
      </c>
      <c r="M45" s="120" t="s">
        <v>418</v>
      </c>
      <c r="N45" s="120" t="s">
        <v>374</v>
      </c>
      <c r="O45" s="120" t="s">
        <v>418</v>
      </c>
      <c r="P45" s="120" t="s">
        <v>374</v>
      </c>
      <c r="Q45" s="120" t="s">
        <v>418</v>
      </c>
      <c r="R45" s="120" t="s">
        <v>374</v>
      </c>
      <c r="S45" s="120" t="s">
        <v>418</v>
      </c>
      <c r="T45" s="120" t="s">
        <v>374</v>
      </c>
      <c r="U45" s="120" t="s">
        <v>418</v>
      </c>
    </row>
    <row r="46" spans="1:21" x14ac:dyDescent="0.2">
      <c r="A46" s="115" t="s">
        <v>378</v>
      </c>
      <c r="B46" s="123" t="s">
        <v>419</v>
      </c>
      <c r="C46" s="78">
        <f>MAX(C44-C45,0)</f>
        <v>0</v>
      </c>
      <c r="D46" s="78">
        <f>MAX(D44-D45,0)</f>
        <v>0</v>
      </c>
      <c r="E46" s="78">
        <f>MAX(E44-E45,0)</f>
        <v>0</v>
      </c>
      <c r="F46" s="78">
        <f>MIN(I44,MAX(-F44+F45,0))</f>
        <v>0</v>
      </c>
      <c r="G46" s="78">
        <f>MIN(J44,MAX(-G44+G45+MIN(F45-F44,0),0))</f>
        <v>0</v>
      </c>
      <c r="H46" s="78">
        <f>MAX(H44-H45,0)</f>
        <v>0</v>
      </c>
      <c r="I46" s="124">
        <f>+I44-I47</f>
        <v>0</v>
      </c>
      <c r="K46" s="224">
        <f>+I46-H46</f>
        <v>0</v>
      </c>
      <c r="L46" s="163">
        <f>IF(L43&gt;0,"a - "&amp;INDEX(FP!C:C,Doklady!B2+1),2)</f>
        <v>2</v>
      </c>
      <c r="M46" s="120">
        <v>1</v>
      </c>
      <c r="N46" s="163">
        <f>+L46</f>
        <v>2</v>
      </c>
      <c r="O46" s="120">
        <v>2</v>
      </c>
      <c r="P46" s="163">
        <f>+L46</f>
        <v>2</v>
      </c>
      <c r="Q46" s="120">
        <v>3</v>
      </c>
      <c r="R46" s="163">
        <f>+L46</f>
        <v>2</v>
      </c>
      <c r="S46" s="120">
        <v>4</v>
      </c>
      <c r="T46" s="163">
        <f>+L46</f>
        <v>2</v>
      </c>
      <c r="U46" s="120">
        <v>5</v>
      </c>
    </row>
    <row r="47" spans="1:21" x14ac:dyDescent="0.2">
      <c r="A47" s="115" t="s">
        <v>378</v>
      </c>
      <c r="B47" s="116" t="s">
        <v>420</v>
      </c>
      <c r="C47" s="73">
        <f>+C45</f>
        <v>0</v>
      </c>
      <c r="D47" s="220">
        <f>+D45</f>
        <v>0</v>
      </c>
      <c r="E47" s="220">
        <f>+E45</f>
        <v>0</v>
      </c>
      <c r="F47" s="220">
        <f>+MIN(F44:F45)</f>
        <v>0</v>
      </c>
      <c r="G47" s="220">
        <f>+MIN(G44+MAX(F44-F45,0)-MAX(E45-E44,0)-MAX(D45-D44,0)-MAX(C45-C44,0),G45)</f>
        <v>0</v>
      </c>
      <c r="H47" s="220">
        <f>+MIN(H44:H45)</f>
        <v>0</v>
      </c>
      <c r="I47" s="73">
        <f>+C47+D47+E47+MIN(F44:F45)+G47+H47</f>
        <v>0</v>
      </c>
      <c r="K47" s="224">
        <f>+I47-H47</f>
        <v>0</v>
      </c>
      <c r="L47" s="163" t="str">
        <f>+SUBSTITUTE(L46,"bežné","kapitálové")</f>
        <v>2</v>
      </c>
      <c r="M47" s="120">
        <v>1</v>
      </c>
      <c r="N47" s="163" t="str">
        <f>+L47</f>
        <v>2</v>
      </c>
      <c r="O47" s="120">
        <v>2</v>
      </c>
      <c r="P47" s="163" t="str">
        <f>+L47</f>
        <v>2</v>
      </c>
      <c r="Q47" s="120">
        <v>3</v>
      </c>
      <c r="R47" s="163" t="str">
        <f>+L47</f>
        <v>2</v>
      </c>
      <c r="S47" s="120">
        <v>4</v>
      </c>
      <c r="T47" s="16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22"/>
      <c r="G49" s="114"/>
      <c r="H49" s="114"/>
      <c r="I49" s="228"/>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7"/>
      <c r="H51" s="114"/>
      <c r="I51" s="114"/>
      <c r="T51" s="86"/>
    </row>
    <row r="52" spans="1:20" ht="20.399999999999999" x14ac:dyDescent="0.2">
      <c r="A52" s="72" t="s">
        <v>375</v>
      </c>
      <c r="B52" s="67" t="s">
        <v>421</v>
      </c>
      <c r="C52" s="68" t="s">
        <v>422</v>
      </c>
      <c r="D52" s="68" t="s">
        <v>423</v>
      </c>
      <c r="E52" s="68" t="s">
        <v>424</v>
      </c>
      <c r="F52" s="68" t="s">
        <v>425</v>
      </c>
      <c r="G52" s="226" t="s">
        <v>426</v>
      </c>
      <c r="H52" s="68"/>
      <c r="I52" s="68" t="s">
        <v>427</v>
      </c>
      <c r="K52" s="84" t="s">
        <v>354</v>
      </c>
      <c r="L52" s="84" t="s">
        <v>428</v>
      </c>
      <c r="M52" s="84" t="s">
        <v>429</v>
      </c>
    </row>
    <row r="53" spans="1:20" ht="12" customHeight="1" x14ac:dyDescent="0.2">
      <c r="A53" s="75" t="str">
        <f>Doklady!D1</f>
        <v>a</v>
      </c>
      <c r="B53" s="119" t="str">
        <f>Doklady!H1</f>
        <v>plavecké športy - bežné transfery</v>
      </c>
      <c r="C53" s="73">
        <f>IF(A53&lt;&gt;"",INDEX(FP!D:D,Doklady!B$2+(ROW()-53)),"")</f>
        <v>3609730</v>
      </c>
      <c r="D53" s="73">
        <f>IF(A53&lt;&gt;"",Doklady!I1-Doklady!J1,"")</f>
        <v>2522754.9999999939</v>
      </c>
      <c r="E53" s="73">
        <f>IF(A53&lt;&gt;"",MIN(D53,C53)*Doklady!C1/(1-Doklady!C1),"")</f>
        <v>0</v>
      </c>
      <c r="F53" s="71">
        <f>IF(A53&lt;&gt;"",Doklady!J1,"")</f>
        <v>0</v>
      </c>
      <c r="G53" s="73">
        <f>+IFERROR(HLOOKUP(IF(RIGHT(B53,15)="bežné transfery",LEFT(B53,LEN(B53)-18),0),$J$40:$K$42,3,0),MIN(C53,D53))</f>
        <v>2522755.0000000009</v>
      </c>
      <c r="H53" s="71"/>
      <c r="I53" s="73">
        <f>IF(A53&lt;&gt;"",MAX(IF(G53&lt;C53,C53-G53,0)+IF(F53&lt;E53,E53-F53,0),0),0)</f>
        <v>1086974.9999999991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d</v>
      </c>
      <c r="B54" s="119" t="str">
        <f>Doklady!H2</f>
        <v>Dikács Bence</v>
      </c>
      <c r="C54" s="73">
        <f>IF(A54&lt;&gt;"",INDEX(FP!D:D,Doklady!B$2+(ROW()-53)),"")</f>
        <v>10000</v>
      </c>
      <c r="D54" s="73">
        <f>IF(A54&lt;&gt;"",Doklady!I2-Doklady!J2,"")</f>
        <v>7283.1700000000019</v>
      </c>
      <c r="E54" s="73">
        <f>IF(A54&lt;&gt;"",MIN(D54,C54)*Doklady!C2/(1-Doklady!C2),"")</f>
        <v>0</v>
      </c>
      <c r="F54" s="71">
        <f>IF(A54&lt;&gt;"",Doklady!J2,"")</f>
        <v>0</v>
      </c>
      <c r="G54" s="73">
        <f t="shared" ref="G54:G117" si="0">+IFERROR(HLOOKUP(IF(RIGHT(B54,15)="bežné transfery",LEFT(B54,LEN(B54)-18),0),$J$40:$K$42,3,0),MIN(C54,D54))</f>
        <v>7283.1700000000019</v>
      </c>
      <c r="H54" s="71"/>
      <c r="I54" s="73">
        <f t="shared" ref="I54:I117" si="1">IF(A54&lt;&gt;"",MAX(IF(G54&lt;C54,C54-G54,0)+IF(F54&lt;E54,E54-F54,0),0),0)</f>
        <v>2716.8299999999981</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2">
      <c r="A55" s="75" t="str">
        <f>Doklady!D3</f>
        <v>d</v>
      </c>
      <c r="B55" s="119" t="str">
        <f>Doklady!H3</f>
        <v>Diky Chiara</v>
      </c>
      <c r="C55" s="73">
        <f>IF(A55&lt;&gt;"",INDEX(FP!D:D,Doklady!B$2+(ROW()-53)),"")</f>
        <v>5000</v>
      </c>
      <c r="D55" s="73">
        <f>IF(A55&lt;&gt;"",Doklady!I3-Doklady!J3,"")</f>
        <v>4988.74</v>
      </c>
      <c r="E55" s="73">
        <f>IF(A55&lt;&gt;"",MIN(D55,C55)*Doklady!C3/(1-Doklady!C3),"")</f>
        <v>0</v>
      </c>
      <c r="F55" s="71">
        <f>IF(A55&lt;&gt;"",Doklady!J3,"")</f>
        <v>0</v>
      </c>
      <c r="G55" s="73">
        <f t="shared" si="0"/>
        <v>4988.74</v>
      </c>
      <c r="H55" s="71"/>
      <c r="I55" s="73">
        <f t="shared" si="1"/>
        <v>11.260000000000218</v>
      </c>
      <c r="J55" s="84" t="str">
        <f t="shared" si="2"/>
        <v/>
      </c>
      <c r="K55" s="84" t="str">
        <f>Doklady!F3</f>
        <v>026 03</v>
      </c>
      <c r="L55" s="84" t="str">
        <f>IF(A55&lt;&gt;"",INDEX(FP!H:H,Doklady!B$2+(ROW()-52)),"")</f>
        <v>B</v>
      </c>
      <c r="M55" s="84" t="str">
        <f t="shared" si="3"/>
        <v>026 03B</v>
      </c>
    </row>
    <row r="56" spans="1:20" x14ac:dyDescent="0.2">
      <c r="A56" s="75" t="str">
        <f>Doklady!D4</f>
        <v>d</v>
      </c>
      <c r="B56" s="119" t="str">
        <f>Doklady!H4</f>
        <v>Folťan Patrik</v>
      </c>
      <c r="C56" s="73">
        <f>IF(A56&lt;&gt;"",INDEX(FP!D:D,Doklady!B$2+(ROW()-53)),"")</f>
        <v>12500</v>
      </c>
      <c r="D56" s="73">
        <f>IF(A56&lt;&gt;"",Doklady!I4-Doklady!J4,"")</f>
        <v>4038.4400000000005</v>
      </c>
      <c r="E56" s="73">
        <f>IF(A56&lt;&gt;"",MIN(D56,C56)*Doklady!C4/(1-Doklady!C4),"")</f>
        <v>0</v>
      </c>
      <c r="F56" s="71">
        <f>IF(A56&lt;&gt;"",Doklady!J4,"")</f>
        <v>0</v>
      </c>
      <c r="G56" s="73">
        <f t="shared" si="0"/>
        <v>4038.4400000000005</v>
      </c>
      <c r="H56" s="71"/>
      <c r="I56" s="73">
        <f t="shared" si="1"/>
        <v>8461.56</v>
      </c>
      <c r="J56" s="84" t="str">
        <f t="shared" si="2"/>
        <v/>
      </c>
      <c r="K56" s="84" t="str">
        <f>Doklady!F4</f>
        <v>026 03</v>
      </c>
      <c r="L56" s="84" t="str">
        <f>IF(A56&lt;&gt;"",INDEX(FP!H:H,Doklady!B$2+(ROW()-52)),"")</f>
        <v>B</v>
      </c>
      <c r="M56" s="84" t="str">
        <f t="shared" si="3"/>
        <v>026 03B</v>
      </c>
    </row>
    <row r="57" spans="1:20" x14ac:dyDescent="0.2">
      <c r="A57" s="75" t="str">
        <f>Doklady!D5</f>
        <v>d</v>
      </c>
      <c r="B57" s="119" t="str">
        <f>Doklady!H5</f>
        <v>Nagy Richard</v>
      </c>
      <c r="C57" s="73">
        <f>IF(A57&lt;&gt;"",INDEX(FP!D:D,Doklady!B$2+(ROW()-53)),"")</f>
        <v>20000</v>
      </c>
      <c r="D57" s="73">
        <f>IF(A57&lt;&gt;"",Doklady!I5-Doklady!J5,"")</f>
        <v>19656.870000000003</v>
      </c>
      <c r="E57" s="73">
        <f>IF(A57&lt;&gt;"",MIN(D57,C57)*Doklady!C5/(1-Doklady!C5),"")</f>
        <v>0</v>
      </c>
      <c r="F57" s="71">
        <f>IF(A57&lt;&gt;"",Doklady!J5,"")</f>
        <v>0</v>
      </c>
      <c r="G57" s="73">
        <f t="shared" si="0"/>
        <v>19656.870000000003</v>
      </c>
      <c r="H57" s="71"/>
      <c r="I57" s="73">
        <f t="shared" si="1"/>
        <v>343.12999999999738</v>
      </c>
      <c r="J57" s="84" t="str">
        <f t="shared" si="2"/>
        <v/>
      </c>
      <c r="K57" s="84" t="str">
        <f>Doklady!F5</f>
        <v>026 03</v>
      </c>
      <c r="L57" s="84" t="str">
        <f>IF(A57&lt;&gt;"",INDEX(FP!H:H,Doklady!B$2+(ROW()-52)),"")</f>
        <v>B</v>
      </c>
      <c r="M57" s="84" t="str">
        <f t="shared" si="3"/>
        <v>026 03B</v>
      </c>
    </row>
    <row r="58" spans="1:20" ht="12" customHeight="1" x14ac:dyDescent="0.2">
      <c r="A58" s="75" t="str">
        <f>Doklady!D6</f>
        <v>d</v>
      </c>
      <c r="B58" s="119" t="str">
        <f>Doklady!H6</f>
        <v>Podmaníková Andrea</v>
      </c>
      <c r="C58" s="73">
        <f>IF(A58&lt;&gt;"",INDEX(FP!D:D,Doklady!B$2+(ROW()-53)),"")</f>
        <v>12500</v>
      </c>
      <c r="D58" s="73">
        <f>IF(A58&lt;&gt;"",Doklady!I6-Doklady!J6,"")</f>
        <v>12499.999999999998</v>
      </c>
      <c r="E58" s="73">
        <f>IF(A58&lt;&gt;"",MIN(D58,C58)*Doklady!C6/(1-Doklady!C6),"")</f>
        <v>0</v>
      </c>
      <c r="F58" s="71">
        <f>IF(A58&lt;&gt;"",Doklady!J6,"")</f>
        <v>0</v>
      </c>
      <c r="G58" s="73">
        <f t="shared" si="0"/>
        <v>12499.999999999998</v>
      </c>
      <c r="H58" s="71"/>
      <c r="I58" s="73">
        <f t="shared" si="1"/>
        <v>0</v>
      </c>
      <c r="J58" s="84" t="str">
        <f t="shared" si="2"/>
        <v/>
      </c>
      <c r="K58" s="84" t="str">
        <f>Doklady!F6</f>
        <v>026 03</v>
      </c>
      <c r="L58" s="84" t="str">
        <f>IF(A58&lt;&gt;"",INDEX(FP!H:H,Doklady!B$2+(ROW()-52)),"")</f>
        <v>B</v>
      </c>
      <c r="M58" s="84" t="str">
        <f t="shared" si="3"/>
        <v>026 03B</v>
      </c>
    </row>
    <row r="59" spans="1:20" ht="12" customHeight="1" x14ac:dyDescent="0.2">
      <c r="A59" s="75" t="str">
        <f>Doklady!D7</f>
        <v>d</v>
      </c>
      <c r="B59" s="119" t="str">
        <f>Doklady!H7</f>
        <v>Slušná Lilian</v>
      </c>
      <c r="C59" s="73">
        <f>IF(A59&lt;&gt;"",INDEX(FP!D:D,Doklady!B$2+(ROW()-53)),"")</f>
        <v>18000</v>
      </c>
      <c r="D59" s="73">
        <f>IF(A59&lt;&gt;"",Doklady!I7-Doklady!J7,"")</f>
        <v>16811.54</v>
      </c>
      <c r="E59" s="73">
        <f>IF(A59&lt;&gt;"",MIN(D59,C59)*Doklady!C7/(1-Doklady!C7),"")</f>
        <v>0</v>
      </c>
      <c r="F59" s="71">
        <f>IF(A59&lt;&gt;"",Doklady!J7,"")</f>
        <v>0</v>
      </c>
      <c r="G59" s="73">
        <f t="shared" si="0"/>
        <v>16811.54</v>
      </c>
      <c r="H59" s="71"/>
      <c r="I59" s="73">
        <f t="shared" si="1"/>
        <v>1188.4599999999991</v>
      </c>
      <c r="J59" s="84" t="str">
        <f t="shared" si="2"/>
        <v/>
      </c>
      <c r="K59" s="84" t="str">
        <f>Doklady!F7</f>
        <v>026 03</v>
      </c>
      <c r="L59" s="84" t="str">
        <f>IF(A59&lt;&gt;"",INDEX(FP!H:H,Doklady!B$2+(ROW()-52)),"")</f>
        <v>B</v>
      </c>
      <c r="M59" s="84" t="str">
        <f t="shared" si="3"/>
        <v>026 03B</v>
      </c>
    </row>
    <row r="60" spans="1:20" ht="12" customHeight="1" x14ac:dyDescent="0.2">
      <c r="A60" s="75" t="str">
        <f>Doklady!D8</f>
        <v>d</v>
      </c>
      <c r="B60" s="119" t="str">
        <f>Doklady!H8</f>
        <v>štafeta - plávanie</v>
      </c>
      <c r="C60" s="73">
        <f>IF(A60&lt;&gt;"",INDEX(FP!D:D,Doklady!B$2+(ROW()-53)),"")</f>
        <v>10000</v>
      </c>
      <c r="D60" s="73">
        <f>IF(A60&lt;&gt;"",Doklady!I8-Doklady!J8,"")</f>
        <v>9688.409999999998</v>
      </c>
      <c r="E60" s="73">
        <f>IF(A60&lt;&gt;"",MIN(D60,C60)*Doklady!C8/(1-Doklady!C8),"")</f>
        <v>0</v>
      </c>
      <c r="F60" s="71">
        <f>IF(A60&lt;&gt;"",Doklady!J8,"")</f>
        <v>0</v>
      </c>
      <c r="G60" s="73">
        <f t="shared" si="0"/>
        <v>9688.409999999998</v>
      </c>
      <c r="H60" s="71"/>
      <c r="I60" s="73">
        <f t="shared" si="1"/>
        <v>311.59000000000196</v>
      </c>
      <c r="J60" s="84" t="str">
        <f t="shared" si="2"/>
        <v/>
      </c>
      <c r="K60" s="84" t="str">
        <f>Doklady!F8</f>
        <v>026 03</v>
      </c>
      <c r="L60" s="84" t="str">
        <f>IF(A60&lt;&gt;"",INDEX(FP!H:H,Doklady!B$2+(ROW()-52)),"")</f>
        <v>B</v>
      </c>
      <c r="M60" s="84" t="str">
        <f t="shared" si="3"/>
        <v>026 03B</v>
      </c>
    </row>
    <row r="61" spans="1:20" ht="12" customHeight="1" x14ac:dyDescent="0.2">
      <c r="A61" s="75" t="str">
        <f>Doklady!D9</f>
        <v>d</v>
      </c>
      <c r="B61" s="119" t="str">
        <f>Doklady!H9</f>
        <v>Trníková Nikoleta</v>
      </c>
      <c r="C61" s="73">
        <f>IF(A61&lt;&gt;"",INDEX(FP!D:D,Doklady!B$2+(ROW()-53)),"")</f>
        <v>7500</v>
      </c>
      <c r="D61" s="73">
        <f>IF(A61&lt;&gt;"",Doklady!I9-Doklady!J9,"")</f>
        <v>7500</v>
      </c>
      <c r="E61" s="73">
        <f>IF(A61&lt;&gt;"",MIN(D61,C61)*Doklady!C9/(1-Doklady!C9),"")</f>
        <v>0</v>
      </c>
      <c r="F61" s="71">
        <f>IF(A61&lt;&gt;"",Doklady!J9,"")</f>
        <v>0</v>
      </c>
      <c r="G61" s="73">
        <f t="shared" si="0"/>
        <v>7500</v>
      </c>
      <c r="H61" s="71"/>
      <c r="I61" s="73">
        <f t="shared" si="1"/>
        <v>0</v>
      </c>
      <c r="J61" s="84" t="str">
        <f t="shared" si="2"/>
        <v/>
      </c>
      <c r="K61" s="84" t="str">
        <f>Doklady!F9</f>
        <v>026 03</v>
      </c>
      <c r="L61" s="84" t="str">
        <f>IF(A61&lt;&gt;"",INDEX(FP!H:H,Doklady!B$2+(ROW()-52)),"")</f>
        <v>B</v>
      </c>
      <c r="M61" s="84" t="str">
        <f t="shared" si="3"/>
        <v>026 03B</v>
      </c>
    </row>
    <row r="62" spans="1:20" ht="12" customHeight="1" x14ac:dyDescent="0.2">
      <c r="A62" s="75" t="str">
        <f>Doklady!D10</f>
        <v>f</v>
      </c>
      <c r="B62" s="119" t="str">
        <f>Doklady!H10</f>
        <v>Plnenie úloh verejného záujmu v športe - podpora a rozvoj športu mládeže v plávaní</v>
      </c>
      <c r="C62" s="73">
        <f>IF(A62&lt;&gt;"",INDEX(FP!D:D,Doklady!B$2+(ROW()-53)),"")</f>
        <v>1086975</v>
      </c>
      <c r="D62" s="73">
        <f>IF(A62&lt;&gt;"",Doklady!I10-Doklady!J10,"")</f>
        <v>1073475.8</v>
      </c>
      <c r="E62" s="73">
        <f>IF(A62&lt;&gt;"",MIN(D62,C62)*Doklady!C10/(1-Doklady!C10),"")</f>
        <v>0</v>
      </c>
      <c r="F62" s="71">
        <f>IF(A62&lt;&gt;"",Doklady!J10,"")</f>
        <v>0</v>
      </c>
      <c r="G62" s="73">
        <f t="shared" si="0"/>
        <v>1073475.8</v>
      </c>
      <c r="H62" s="71"/>
      <c r="I62" s="73">
        <f t="shared" si="1"/>
        <v>13499.199999999953</v>
      </c>
      <c r="J62" s="84" t="str">
        <f t="shared" si="2"/>
        <v/>
      </c>
      <c r="K62" s="84" t="str">
        <f>Doklady!F10</f>
        <v>026 03</v>
      </c>
      <c r="L62" s="84" t="str">
        <f>IF(A62&lt;&gt;"",INDEX(FP!H:H,Doklady!B$2+(ROW()-52)),"")</f>
        <v>B</v>
      </c>
      <c r="M62" s="84" t="str">
        <f t="shared" si="3"/>
        <v>026 03B</v>
      </c>
    </row>
    <row r="63" spans="1:20" ht="12" customHeight="1" x14ac:dyDescent="0.2">
      <c r="A63" s="75" t="str">
        <f>Doklady!D11</f>
        <v>j</v>
      </c>
      <c r="B63" s="119" t="str">
        <f>Doklady!H11</f>
        <v>Zabezpečenie finále školských športových súťaží (Šamorín 2023) v súťažiach kategórie "A" v plávaní a vodnom póle základných škôl</v>
      </c>
      <c r="C63" s="73">
        <f>IF(A63&lt;&gt;"",INDEX(FP!D:D,Doklady!B$2+(ROW()-53)),"")</f>
        <v>20150</v>
      </c>
      <c r="D63" s="73">
        <f>IF(A63&lt;&gt;"",Doklady!I11-Doklady!J11,"")</f>
        <v>18084.79</v>
      </c>
      <c r="E63" s="73">
        <f>IF(A63&lt;&gt;"",MIN(D63,C63)*Doklady!C11/(1-Doklady!C11),"")</f>
        <v>0</v>
      </c>
      <c r="F63" s="71">
        <f>IF(A63&lt;&gt;"",Doklady!J11,"")</f>
        <v>0</v>
      </c>
      <c r="G63" s="73">
        <f t="shared" si="0"/>
        <v>18084.79</v>
      </c>
      <c r="H63" s="71"/>
      <c r="I63" s="73">
        <f t="shared" si="1"/>
        <v>2065.2099999999991</v>
      </c>
      <c r="J63" s="84" t="str">
        <f t="shared" si="2"/>
        <v/>
      </c>
      <c r="K63" s="84" t="str">
        <f>Doklady!F11</f>
        <v>026 01</v>
      </c>
      <c r="L63" s="84" t="str">
        <f>IF(A63&lt;&gt;"",INDEX(FP!H:H,Doklady!B$2+(ROW()-52)),"")</f>
        <v>B</v>
      </c>
      <c r="M63" s="84" t="str">
        <f t="shared" si="3"/>
        <v>026 01B</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430</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30" customFormat="1" ht="12" customHeight="1" x14ac:dyDescent="0.2">
      <c r="A130" s="231" t="str">
        <f>Doklady!D66</f>
        <v/>
      </c>
      <c r="B130" s="232" t="s">
        <v>366</v>
      </c>
      <c r="C130" s="233">
        <f>SUM(C53:C129)</f>
        <v>4812355</v>
      </c>
      <c r="D130" s="233">
        <f t="shared" ref="D130:I130" si="9">SUM(D53:D129)</f>
        <v>3696782.7599999942</v>
      </c>
      <c r="E130" s="233">
        <f t="shared" si="9"/>
        <v>0</v>
      </c>
      <c r="F130" s="233">
        <f t="shared" si="9"/>
        <v>0</v>
      </c>
      <c r="G130" s="233">
        <f t="shared" si="9"/>
        <v>3696782.7600000016</v>
      </c>
      <c r="H130" s="233">
        <f t="shared" si="9"/>
        <v>0</v>
      </c>
      <c r="I130" s="233">
        <f t="shared" si="9"/>
        <v>1115572.2399999991</v>
      </c>
      <c r="J130" s="229" t="str">
        <f>IF(D130&gt;C130,"Vyúčtované prostriedky nemôžu byť väčšie ako poskytnuté. Opravte v hárku ""Doklady""","")</f>
        <v/>
      </c>
      <c r="K130" s="229"/>
      <c r="L130" s="229"/>
      <c r="M130" s="229"/>
      <c r="N130" s="229"/>
      <c r="O130" s="229"/>
      <c r="P130" s="229"/>
      <c r="Q130" s="229"/>
      <c r="R130" s="229"/>
      <c r="S130" s="229"/>
      <c r="T130" s="229"/>
      <c r="U130" s="229"/>
      <c r="V130" s="229"/>
      <c r="W130" s="229"/>
      <c r="X130" s="229"/>
      <c r="Y130" s="229"/>
      <c r="Z130" s="229"/>
    </row>
    <row r="132" spans="1:26" s="9" customFormat="1" ht="13.2" x14ac:dyDescent="0.25">
      <c r="A132" s="9" t="s">
        <v>431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432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433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434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435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436</v>
      </c>
      <c r="B139" s="9"/>
      <c r="C139" s="74"/>
      <c r="D139" s="74"/>
      <c r="E139" s="74"/>
      <c r="F139" s="74"/>
      <c r="G139" s="74"/>
      <c r="H139" s="74"/>
      <c r="I139" s="74"/>
      <c r="J139" s="85"/>
    </row>
    <row r="140" spans="1:26" ht="47.25" customHeight="1" x14ac:dyDescent="0.25">
      <c r="A140" s="9"/>
      <c r="B140" s="219"/>
      <c r="C140" s="234"/>
      <c r="D140" s="371"/>
      <c r="E140" s="371"/>
      <c r="F140" s="371"/>
      <c r="G140" s="371"/>
      <c r="H140" s="371"/>
      <c r="I140" s="371"/>
      <c r="J140" s="85"/>
    </row>
    <row r="141" spans="1:26" ht="68.25" customHeight="1" x14ac:dyDescent="0.25">
      <c r="A141" s="9"/>
      <c r="B141" s="298" t="s">
        <v>437</v>
      </c>
      <c r="C141" s="217"/>
      <c r="D141" s="345" t="s">
        <v>438</v>
      </c>
      <c r="E141" s="345"/>
      <c r="F141" s="345"/>
      <c r="G141" s="345"/>
      <c r="H141" s="345"/>
      <c r="I141" s="345"/>
      <c r="J141" s="85"/>
    </row>
    <row r="142" spans="1:26" ht="13.2" x14ac:dyDescent="0.25">
      <c r="A142" s="9"/>
      <c r="B142" s="292"/>
      <c r="C142" s="217"/>
      <c r="D142" s="291"/>
      <c r="E142" s="291"/>
      <c r="F142" s="291"/>
      <c r="G142" s="291"/>
      <c r="H142" s="291"/>
      <c r="I142" s="291"/>
      <c r="J142" s="85"/>
    </row>
    <row r="143" spans="1:26" ht="13.2" x14ac:dyDescent="0.25">
      <c r="B143" s="290" t="s">
        <v>439</v>
      </c>
    </row>
  </sheetData>
  <sheetProtection selectLockedCells="1"/>
  <mergeCells count="30">
    <mergeCell ref="D140:I140"/>
    <mergeCell ref="B32:H32"/>
    <mergeCell ref="B34:H34"/>
    <mergeCell ref="B33:H33"/>
    <mergeCell ref="B31:H31"/>
    <mergeCell ref="B30:H30"/>
    <mergeCell ref="B27:H27"/>
    <mergeCell ref="B28:H28"/>
    <mergeCell ref="B16:H16"/>
    <mergeCell ref="B18:H18"/>
    <mergeCell ref="B19:H19"/>
    <mergeCell ref="B20:H20"/>
    <mergeCell ref="B21:H21"/>
    <mergeCell ref="B22:H22"/>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1:I41 C46:I46">
    <cfRule type="cellIs" dxfId="290" priority="43" stopIfTrue="1" operator="lessThanOrEqual">
      <formula>0</formula>
    </cfRule>
    <cfRule type="cellIs" dxfId="289" priority="44" stopIfTrue="1" operator="greaterThan">
      <formula>0</formula>
    </cfRule>
  </conditionalFormatting>
  <conditionalFormatting sqref="D53:D129">
    <cfRule type="expression" dxfId="288" priority="31" stopIfTrue="1">
      <formula>$C53=$D53</formula>
    </cfRule>
    <cfRule type="expression" dxfId="287" priority="33" stopIfTrue="1">
      <formula>$C53&lt;&gt;$D53</formula>
    </cfRule>
  </conditionalFormatting>
  <conditionalFormatting sqref="E9:F9">
    <cfRule type="expression" dxfId="286" priority="38" stopIfTrue="1">
      <formula>SUM($E$10:$F$14)&gt;0</formula>
    </cfRule>
  </conditionalFormatting>
  <conditionalFormatting sqref="G53:G129">
    <cfRule type="expression" dxfId="285" priority="13" stopIfTrue="1">
      <formula>$C53=$G53</formula>
    </cfRule>
    <cfRule type="expression" dxfId="284" priority="14" stopIfTrue="1">
      <formula>$C53&lt;&gt;$G53</formula>
    </cfRule>
  </conditionalFormatting>
  <conditionalFormatting sqref="I42">
    <cfRule type="cellIs" dxfId="283" priority="1" stopIfTrue="1" operator="greaterThan">
      <formula>0</formula>
    </cfRule>
  </conditionalFormatting>
  <conditionalFormatting sqref="I47">
    <cfRule type="cellIs" dxfId="282" priority="15" stopIfTrue="1" operator="greaterThan">
      <formula>0</formula>
    </cfRule>
  </conditionalFormatting>
  <conditionalFormatting sqref="I53:I129">
    <cfRule type="cellIs" dxfId="281" priority="40" stopIfTrue="1" operator="equal">
      <formula>0</formula>
    </cfRule>
    <cfRule type="cellIs" dxfId="28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6027"/>
  <sheetViews>
    <sheetView tabSelected="1" topLeftCell="A100" zoomScale="90" zoomScaleNormal="90" workbookViewId="0">
      <selection activeCell="A109" sqref="A109"/>
    </sheetView>
  </sheetViews>
  <sheetFormatPr defaultColWidth="11.44140625" defaultRowHeight="10.199999999999999" x14ac:dyDescent="0.2"/>
  <cols>
    <col min="1" max="1" width="24.664062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6640625" style="7" customWidth="1"/>
    <col min="10" max="10" width="4.6640625" style="76" customWidth="1"/>
    <col min="11" max="11" width="5.6640625" style="91" customWidth="1"/>
    <col min="12" max="25" width="5.6640625" style="90" customWidth="1"/>
    <col min="26" max="16384" width="11.44140625" style="8"/>
  </cols>
  <sheetData>
    <row r="1" spans="1:25" s="6" customFormat="1" ht="10.8" hidden="1" thickBot="1" x14ac:dyDescent="0.25">
      <c r="A1" s="239" t="str">
        <f>IF(ROW()&lt;=B$3,INDEX(FP!F:F,B$2+ROW()-1)&amp;" - "&amp;INDEX(FP!C:C,B$2+ROW()-1),"")</f>
        <v>a - plavecké športy - bežné transfery</v>
      </c>
      <c r="B1" s="240" t="str">
        <f>INDEX(Adr!A:A,B102+1)</f>
        <v>36068764</v>
      </c>
      <c r="C1" s="241">
        <f>IF(ROW()&lt;=B$3,INDEX(FP!E:E,B$2+ROW()-1),"")</f>
        <v>0</v>
      </c>
      <c r="D1" s="242" t="str">
        <f>IF(ROW()&lt;=B$3,INDEX(FP!F:F,B$2+ROW()-1),"")</f>
        <v>a</v>
      </c>
      <c r="E1" s="242"/>
      <c r="F1" s="242" t="str">
        <f>IF(ROW()&lt;=B$3,INDEX(FP!G:G,B$2+ROW()-1),"")</f>
        <v>026 02</v>
      </c>
      <c r="G1" s="242"/>
      <c r="H1" s="243" t="str">
        <f>IF(ROW()&lt;=B$3,INDEX(FP!C:C,B$2+ROW()-1),"")</f>
        <v>plavecké športy - bežné transfery</v>
      </c>
      <c r="I1" s="244">
        <f>IF(ROW()&lt;=B$3,SUMIF(A$107:A$11069,A1,I$107:I$11069),"")</f>
        <v>2522754.9999999939</v>
      </c>
      <c r="J1" s="244">
        <f>IF(ROW()&lt;=B$3,SUMIFS(I$103:I$51069,A$103:A$51069,K1,J$103:J$51069,L1),"")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9" t="str">
        <f>IF(ROW()&lt;=B$3,INDEX(FP!F:F,B$2+ROW()-1)&amp;" - "&amp;INDEX(FP!C:C,B$2+ROW()-1),"")</f>
        <v>d - Dikács Bence</v>
      </c>
      <c r="B2" s="245">
        <f>MATCH(B1,FP!A:A,0)</f>
        <v>181</v>
      </c>
      <c r="C2" s="241">
        <f>IF(ROW()&lt;=B$3,INDEX(FP!E:E,B$2+ROW()-1),"")</f>
        <v>0</v>
      </c>
      <c r="D2" s="242" t="str">
        <f>IF(ROW()&lt;=B$3,INDEX(FP!F:F,B$2+ROW()-1),"")</f>
        <v>d</v>
      </c>
      <c r="E2" s="242"/>
      <c r="F2" s="242" t="str">
        <f>IF(ROW()&lt;=B$3,INDEX(FP!G:G,B$2+ROW()-1),"")</f>
        <v>026 03</v>
      </c>
      <c r="G2" s="242"/>
      <c r="H2" s="243" t="str">
        <f>IF(ROW()&lt;=B$3,INDEX(FP!C:C,B$2+ROW()-1),"")</f>
        <v>Dikács Bence</v>
      </c>
      <c r="I2" s="244">
        <f>IF(ROW()&lt;=B$3,SUMIF(A$107:A$11069,A2,I$107:I$11069),"")</f>
        <v>7283.1700000000019</v>
      </c>
      <c r="J2" s="244">
        <f>IF(ROW()&lt;=B$3,SUMIFS(I$103:I$51069,A$103:A$51069,K2,J$103:J$51069,L2),"")</f>
        <v>0</v>
      </c>
      <c r="K2" s="110" t="str">
        <f>$A2</f>
        <v>d - Dikács Bence</v>
      </c>
      <c r="L2" s="101">
        <v>99</v>
      </c>
      <c r="M2" s="97" t="s">
        <v>374</v>
      </c>
      <c r="N2" s="98" t="s">
        <v>418</v>
      </c>
      <c r="O2" s="88"/>
      <c r="P2" s="88"/>
      <c r="Q2" s="88"/>
      <c r="R2" s="88"/>
      <c r="S2" s="88"/>
      <c r="T2" s="88"/>
      <c r="U2" s="88"/>
      <c r="V2" s="88"/>
      <c r="W2" s="88"/>
      <c r="X2" s="88"/>
      <c r="Y2" s="88"/>
    </row>
    <row r="3" spans="1:25" s="6" customFormat="1" ht="10.8" hidden="1" thickBot="1" x14ac:dyDescent="0.25">
      <c r="A3" s="239" t="str">
        <f>IF(ROW()&lt;=B$3,INDEX(FP!F:F,B$2+ROW()-1)&amp;" - "&amp;INDEX(FP!C:C,B$2+ROW()-1),"")</f>
        <v>d - Diky Chiara</v>
      </c>
      <c r="B3" s="246">
        <f>COUNTIF(FP!A:A,Doklady!B1)</f>
        <v>11</v>
      </c>
      <c r="C3" s="241">
        <f>IF(ROW()&lt;=B$3,INDEX(FP!E:E,B$2+ROW()-1),"")</f>
        <v>0</v>
      </c>
      <c r="D3" s="242" t="str">
        <f>IF(ROW()&lt;=B$3,INDEX(FP!F:F,B$2+ROW()-1),"")</f>
        <v>d</v>
      </c>
      <c r="E3" s="242"/>
      <c r="F3" s="242" t="str">
        <f>IF(ROW()&lt;=B$3,INDEX(FP!G:G,B$2+ROW()-1),"")</f>
        <v>026 03</v>
      </c>
      <c r="G3" s="242"/>
      <c r="H3" s="243" t="str">
        <f>IF(ROW()&lt;=B$3,INDEX(FP!C:C,B$2+ROW()-1),"")</f>
        <v>Diky Chiara</v>
      </c>
      <c r="I3" s="244">
        <f>IF(ROW()&lt;=B$3,SUMIF(A$107:A$11069,A3,I$107:I$11069),"")</f>
        <v>4988.74</v>
      </c>
      <c r="J3" s="244">
        <f>IF(ROW()&lt;=B$3,SUMIFS(I$103:I$51069,A$103:A$51069,K3,J$103:J$51069,L3),"")</f>
        <v>0</v>
      </c>
      <c r="K3" s="110" t="str">
        <f t="shared" ref="K3:K66" si="0">$A3</f>
        <v>d - Diky Chiara</v>
      </c>
      <c r="L3" s="101">
        <v>99</v>
      </c>
      <c r="M3" s="99" t="str">
        <f>$A2</f>
        <v>d - Dikács Bence</v>
      </c>
      <c r="N3" s="100">
        <v>99</v>
      </c>
      <c r="O3" s="88"/>
      <c r="P3" s="88"/>
      <c r="Q3" s="88"/>
      <c r="R3" s="88"/>
      <c r="S3" s="88"/>
      <c r="T3" s="88"/>
      <c r="U3" s="88"/>
      <c r="V3" s="88"/>
      <c r="W3" s="88"/>
      <c r="X3" s="88"/>
      <c r="Y3" s="88"/>
    </row>
    <row r="4" spans="1:25" s="6" customFormat="1" ht="10.8" hidden="1" thickBot="1" x14ac:dyDescent="0.25">
      <c r="A4" s="243" t="str">
        <f>IF(ROW()&lt;=B$3,INDEX(FP!F:F,B$2+ROW()-1)&amp;" - "&amp;INDEX(FP!C:C,B$2+ROW()-1),"")</f>
        <v>d - Folťan Patrik</v>
      </c>
      <c r="B4" s="247"/>
      <c r="C4" s="248">
        <f>IF(ROW()&lt;=B$3,INDEX(FP!E:E,B$2+ROW()-1),"")</f>
        <v>0</v>
      </c>
      <c r="D4" s="242" t="str">
        <f>IF(ROW()&lt;=B$3,INDEX(FP!F:F,B$2+ROW()-1),"")</f>
        <v>d</v>
      </c>
      <c r="E4" s="242"/>
      <c r="F4" s="242" t="str">
        <f>IF(ROW()&lt;=B$3,INDEX(FP!G:G,B$2+ROW()-1),"")</f>
        <v>026 03</v>
      </c>
      <c r="G4" s="242"/>
      <c r="H4" s="243" t="str">
        <f>IF(ROW()&lt;=B$3,INDEX(FP!C:C,B$2+ROW()-1),"")</f>
        <v>Folťan Patrik</v>
      </c>
      <c r="I4" s="244">
        <f>IF(ROW()&lt;=B$3,SUMIF(A$107:A$11069,A4,I$107:I$11069),"")</f>
        <v>4038.4400000000005</v>
      </c>
      <c r="J4" s="244">
        <f>IF(ROW()&lt;=B$3,SUMIFS(I$103:I$51069,A$103:A$51069,K4,J$103:J$51069,L4),"")</f>
        <v>0</v>
      </c>
      <c r="K4" s="110" t="str">
        <f t="shared" si="0"/>
        <v>d - Folťan Patrik</v>
      </c>
      <c r="L4" s="101">
        <v>99</v>
      </c>
      <c r="M4" s="102" t="s">
        <v>374</v>
      </c>
      <c r="N4" s="103" t="s">
        <v>418</v>
      </c>
    </row>
    <row r="5" spans="1:25" s="6" customFormat="1" ht="10.8" hidden="1" thickBot="1" x14ac:dyDescent="0.25">
      <c r="A5" s="243" t="str">
        <f>IF(ROW()&lt;=B$3,INDEX(FP!F:F,B$2+ROW()-1)&amp;" - "&amp;INDEX(FP!C:C,B$2+ROW()-1),"")</f>
        <v>d - Nagy Richard</v>
      </c>
      <c r="B5" s="243"/>
      <c r="C5" s="248">
        <f>IF(ROW()&lt;=B$3,INDEX(FP!E:E,B$2+ROW()-1),"")</f>
        <v>0</v>
      </c>
      <c r="D5" s="242" t="str">
        <f>IF(ROW()&lt;=B$3,INDEX(FP!F:F,B$2+ROW()-1),"")</f>
        <v>d</v>
      </c>
      <c r="E5" s="242"/>
      <c r="F5" s="242" t="str">
        <f>IF(ROW()&lt;=B$3,INDEX(FP!G:G,B$2+ROW()-1),"")</f>
        <v>026 03</v>
      </c>
      <c r="G5" s="242"/>
      <c r="H5" s="243" t="str">
        <f>IF(ROW()&lt;=B$3,INDEX(FP!C:C,B$2+ROW()-1),"")</f>
        <v>Nagy Richard</v>
      </c>
      <c r="I5" s="244">
        <f>IF(ROW()&lt;=B$3,SUMIF(A$107:A$11069,A5,I$107:I$11069),"")</f>
        <v>19656.870000000003</v>
      </c>
      <c r="J5" s="244">
        <f>IF(ROW()&lt;=B$3,SUMIFS(I$103:I$51069,A$103:A$51069,K5,J$103:J$51069,L5),"")</f>
        <v>0</v>
      </c>
      <c r="K5" s="110" t="str">
        <f t="shared" si="0"/>
        <v>d - Nagy Richard</v>
      </c>
      <c r="L5" s="101">
        <v>99</v>
      </c>
      <c r="M5" s="104" t="str">
        <f>$A4</f>
        <v>d - Folťan Patrik</v>
      </c>
      <c r="N5" s="105">
        <v>99</v>
      </c>
      <c r="O5" s="88"/>
      <c r="P5" s="88"/>
      <c r="Q5" s="88"/>
      <c r="R5" s="88"/>
      <c r="S5" s="88"/>
      <c r="T5" s="88"/>
      <c r="U5" s="88"/>
      <c r="V5" s="88"/>
      <c r="W5" s="88"/>
      <c r="X5" s="88"/>
      <c r="Y5" s="88"/>
    </row>
    <row r="6" spans="1:25" s="6" customFormat="1" ht="10.8" hidden="1" thickBot="1" x14ac:dyDescent="0.25">
      <c r="A6" s="243" t="str">
        <f>IF(ROW()&lt;=B$3,INDEX(FP!F:F,B$2+ROW()-1)&amp;" - "&amp;INDEX(FP!C:C,B$2+ROW()-1),"")</f>
        <v>d - Podmaníková Andrea</v>
      </c>
      <c r="B6" s="243"/>
      <c r="C6" s="248">
        <f>IF(ROW()&lt;=B$3,INDEX(FP!E:E,B$2+ROW()-1),"")</f>
        <v>0</v>
      </c>
      <c r="D6" s="242" t="str">
        <f>IF(ROW()&lt;=B$3,INDEX(FP!F:F,B$2+ROW()-1),"")</f>
        <v>d</v>
      </c>
      <c r="E6" s="242"/>
      <c r="F6" s="242" t="str">
        <f>IF(ROW()&lt;=B$3,INDEX(FP!G:G,B$2+ROW()-1),"")</f>
        <v>026 03</v>
      </c>
      <c r="G6" s="242"/>
      <c r="H6" s="243" t="str">
        <f>IF(ROW()&lt;=B$3,INDEX(FP!C:C,B$2+ROW()-1),"")</f>
        <v>Podmaníková Andrea</v>
      </c>
      <c r="I6" s="244">
        <f>IF(ROW()&lt;=B$3,SUMIF(A$107:A$11069,A6,I$107:I$11069),"")</f>
        <v>12499.999999999998</v>
      </c>
      <c r="J6" s="244">
        <f>IF(ROW()&lt;=B$3,SUMIFS(I$103:I$51069,A$103:A$51069,K6,J$103:J$51069,L6),"")</f>
        <v>0</v>
      </c>
      <c r="K6" s="110" t="str">
        <f t="shared" si="0"/>
        <v>d - Podmaníková Andrea</v>
      </c>
      <c r="L6" s="101">
        <v>99</v>
      </c>
      <c r="M6" s="97" t="s">
        <v>374</v>
      </c>
      <c r="N6" s="98" t="s">
        <v>418</v>
      </c>
      <c r="Q6" s="88"/>
      <c r="R6" s="88"/>
      <c r="S6" s="88"/>
      <c r="T6" s="88"/>
      <c r="U6" s="88"/>
      <c r="V6" s="88"/>
      <c r="W6" s="88"/>
      <c r="X6" s="88"/>
      <c r="Y6" s="88"/>
    </row>
    <row r="7" spans="1:25" s="6" customFormat="1" ht="10.8" hidden="1" thickBot="1" x14ac:dyDescent="0.25">
      <c r="A7" s="243" t="str">
        <f>IF(ROW()&lt;=B$3,INDEX(FP!F:F,B$2+ROW()-1)&amp;" - "&amp;INDEX(FP!C:C,B$2+ROW()-1),"")</f>
        <v>d - Slušná Lilian</v>
      </c>
      <c r="B7" s="243"/>
      <c r="C7" s="248">
        <f>IF(ROW()&lt;=B$3,INDEX(FP!E:E,B$2+ROW()-1),"")</f>
        <v>0</v>
      </c>
      <c r="D7" s="242" t="str">
        <f>IF(ROW()&lt;=B$3,INDEX(FP!F:F,B$2+ROW()-1),"")</f>
        <v>d</v>
      </c>
      <c r="E7" s="242"/>
      <c r="F7" s="242" t="str">
        <f>IF(ROW()&lt;=B$3,INDEX(FP!G:G,B$2+ROW()-1),"")</f>
        <v>026 03</v>
      </c>
      <c r="G7" s="242"/>
      <c r="H7" s="243" t="str">
        <f>IF(ROW()&lt;=B$3,INDEX(FP!C:C,B$2+ROW()-1),"")</f>
        <v>Slušná Lilian</v>
      </c>
      <c r="I7" s="244">
        <f>IF(ROW()&lt;=B$3,SUMIF(A$107:A$11069,A7,I$107:I$11069),"")</f>
        <v>16811.54</v>
      </c>
      <c r="J7" s="244">
        <f>IF(ROW()&lt;=B$3,SUMIFS(I$103:I$51069,A$103:A$51069,K7,J$103:J$51069,L7),"")</f>
        <v>0</v>
      </c>
      <c r="K7" s="110" t="str">
        <f t="shared" si="0"/>
        <v>d - Slušná Lilian</v>
      </c>
      <c r="L7" s="101">
        <v>99</v>
      </c>
      <c r="M7" s="99" t="str">
        <f>$A6</f>
        <v>d - Podmaníková Andrea</v>
      </c>
      <c r="N7" s="100">
        <v>99</v>
      </c>
      <c r="S7" s="88"/>
      <c r="T7" s="88"/>
      <c r="U7" s="88"/>
      <c r="V7" s="88"/>
      <c r="W7" s="88"/>
      <c r="X7" s="88"/>
      <c r="Y7" s="88"/>
    </row>
    <row r="8" spans="1:25" s="6" customFormat="1" ht="10.8" hidden="1" thickBot="1" x14ac:dyDescent="0.25">
      <c r="A8" s="243" t="str">
        <f>IF(ROW()&lt;=B$3,INDEX(FP!F:F,B$2+ROW()-1)&amp;" - "&amp;INDEX(FP!C:C,B$2+ROW()-1),"")</f>
        <v>d - štafeta - plávanie</v>
      </c>
      <c r="B8" s="243"/>
      <c r="C8" s="248">
        <f>IF(ROW()&lt;=B$3,INDEX(FP!E:E,B$2+ROW()-1),"")</f>
        <v>0</v>
      </c>
      <c r="D8" s="242" t="str">
        <f>IF(ROW()&lt;=B$3,INDEX(FP!F:F,B$2+ROW()-1),"")</f>
        <v>d</v>
      </c>
      <c r="E8" s="242"/>
      <c r="F8" s="242" t="str">
        <f>IF(ROW()&lt;=B$3,INDEX(FP!G:G,B$2+ROW()-1),"")</f>
        <v>026 03</v>
      </c>
      <c r="G8" s="242"/>
      <c r="H8" s="243" t="str">
        <f>IF(ROW()&lt;=B$3,INDEX(FP!C:C,B$2+ROW()-1),"")</f>
        <v>štafeta - plávanie</v>
      </c>
      <c r="I8" s="244">
        <f>IF(ROW()&lt;=B$3,SUMIF(A$107:A$11069,A8,I$107:I$11069),"")</f>
        <v>9688.409999999998</v>
      </c>
      <c r="J8" s="244">
        <f>IF(ROW()&lt;=B$3,SUMIFS(I$103:I$51069,A$103:A$51069,K8,J$103:J$51069,L8),"")</f>
        <v>0</v>
      </c>
      <c r="K8" s="110" t="str">
        <f t="shared" si="0"/>
        <v>d - štafeta - plávanie</v>
      </c>
      <c r="L8" s="101">
        <v>99</v>
      </c>
      <c r="M8" s="102" t="s">
        <v>374</v>
      </c>
      <c r="N8" s="103" t="s">
        <v>418</v>
      </c>
      <c r="O8" s="88"/>
      <c r="P8" s="88"/>
      <c r="U8" s="88"/>
      <c r="V8" s="88"/>
      <c r="W8" s="88"/>
      <c r="X8" s="88"/>
      <c r="Y8" s="88"/>
    </row>
    <row r="9" spans="1:25" s="6" customFormat="1" ht="10.8" hidden="1" thickBot="1" x14ac:dyDescent="0.25">
      <c r="A9" s="243" t="str">
        <f>IF(ROW()&lt;=B$3,INDEX(FP!F:F,B$2+ROW()-1)&amp;" - "&amp;INDEX(FP!C:C,B$2+ROW()-1),"")</f>
        <v>d - Trníková Nikoleta</v>
      </c>
      <c r="B9" s="243"/>
      <c r="C9" s="248">
        <f>IF(ROW()&lt;=B$3,INDEX(FP!E:E,B$2+ROW()-1),"")</f>
        <v>0</v>
      </c>
      <c r="D9" s="242" t="str">
        <f>IF(ROW()&lt;=B$3,INDEX(FP!F:F,B$2+ROW()-1),"")</f>
        <v>d</v>
      </c>
      <c r="E9" s="242"/>
      <c r="F9" s="242" t="str">
        <f>IF(ROW()&lt;=B$3,INDEX(FP!G:G,B$2+ROW()-1),"")</f>
        <v>026 03</v>
      </c>
      <c r="G9" s="242"/>
      <c r="H9" s="243" t="str">
        <f>IF(ROW()&lt;=B$3,INDEX(FP!C:C,B$2+ROW()-1),"")</f>
        <v>Trníková Nikoleta</v>
      </c>
      <c r="I9" s="244">
        <f>IF(ROW()&lt;=B$3,SUMIF(A$107:A$11069,A9,I$107:I$11069),"")</f>
        <v>7500</v>
      </c>
      <c r="J9" s="244">
        <f>IF(ROW()&lt;=B$3,SUMIFS(I$103:I$51069,A$103:A$51069,K9,J$103:J$51069,L9),"")</f>
        <v>0</v>
      </c>
      <c r="K9" s="110" t="str">
        <f t="shared" si="0"/>
        <v>d - Trníková Nikoleta</v>
      </c>
      <c r="L9" s="101">
        <v>99</v>
      </c>
      <c r="M9" s="108" t="str">
        <f>$A8</f>
        <v>d - štafeta - plávanie</v>
      </c>
      <c r="N9" s="109">
        <v>99</v>
      </c>
      <c r="O9" s="88"/>
      <c r="P9" s="88"/>
      <c r="Q9" s="88"/>
      <c r="R9" s="88"/>
      <c r="W9" s="88"/>
      <c r="X9" s="88"/>
      <c r="Y9" s="88"/>
    </row>
    <row r="10" spans="1:25" s="6" customFormat="1" ht="10.8" hidden="1" thickBot="1" x14ac:dyDescent="0.25">
      <c r="A10" s="243" t="str">
        <f>IF(ROW()&lt;=B$3,INDEX(FP!F:F,B$2+ROW()-1)&amp;" - "&amp;INDEX(FP!C:C,B$2+ROW()-1),"")</f>
        <v>f - Plnenie úloh verejného záujmu v športe - podpora a rozvoj športu mládeže v plávaní</v>
      </c>
      <c r="B10" s="243"/>
      <c r="C10" s="248">
        <f>IF(ROW()&lt;=B$3,INDEX(FP!E:E,B$2+ROW()-1),"")</f>
        <v>0</v>
      </c>
      <c r="D10" s="242" t="str">
        <f>IF(ROW()&lt;=B$3,INDEX(FP!F:F,B$2+ROW()-1),"")</f>
        <v>f</v>
      </c>
      <c r="E10" s="242"/>
      <c r="F10" s="242" t="str">
        <f>IF(ROW()&lt;=B$3,INDEX(FP!G:G,B$2+ROW()-1),"")</f>
        <v>026 03</v>
      </c>
      <c r="G10" s="242"/>
      <c r="H10" s="243" t="str">
        <f>IF(ROW()&lt;=B$3,INDEX(FP!C:C,B$2+ROW()-1),"")</f>
        <v>Plnenie úloh verejného záujmu v športe - podpora a rozvoj športu mládeže v plávaní</v>
      </c>
      <c r="I10" s="244">
        <f>IF(ROW()&lt;=B$3,SUMIF(A$107:A$11069,A10,I$107:I$11069),"")</f>
        <v>1073475.8</v>
      </c>
      <c r="J10" s="244">
        <f>IF(ROW()&lt;=B$3,SUMIFS(I$103:I$51069,A$103:A$51069,K10,J$103:J$51069,L10),"")</f>
        <v>0</v>
      </c>
      <c r="K10" s="110" t="str">
        <f t="shared" si="0"/>
        <v>f - Plnenie úloh verejného záujmu v športe - podpora a rozvoj športu mládeže v plávaní</v>
      </c>
      <c r="L10" s="101">
        <v>99</v>
      </c>
      <c r="M10" s="97" t="s">
        <v>374</v>
      </c>
      <c r="N10" s="98" t="s">
        <v>418</v>
      </c>
      <c r="O10" s="88"/>
      <c r="P10" s="88"/>
      <c r="Q10" s="88"/>
      <c r="R10" s="88"/>
      <c r="S10" s="88"/>
      <c r="T10" s="88"/>
      <c r="Y10" s="88"/>
    </row>
    <row r="11" spans="1:25" s="6" customFormat="1" ht="10.8" hidden="1" thickBot="1" x14ac:dyDescent="0.25">
      <c r="A11" s="243" t="str">
        <f>IF(ROW()&lt;=B$3,INDEX(FP!F:F,B$2+ROW()-1)&amp;" - "&amp;INDEX(FP!C:C,B$2+ROW()-1),"")</f>
        <v>j - Zabezpečenie finále školských športových súťaží (Šamorín 2023) v súťažiach kategórie "A" v plávaní a vodnom póle základných škôl</v>
      </c>
      <c r="B11" s="243"/>
      <c r="C11" s="248">
        <f>IF(ROW()&lt;=B$3,INDEX(FP!E:E,B$2+ROW()-1),"")</f>
        <v>0</v>
      </c>
      <c r="D11" s="242" t="str">
        <f>IF(ROW()&lt;=B$3,INDEX(FP!F:F,B$2+ROW()-1),"")</f>
        <v>j</v>
      </c>
      <c r="E11" s="242"/>
      <c r="F11" s="242" t="str">
        <f>IF(ROW()&lt;=B$3,INDEX(FP!G:G,B$2+ROW()-1),"")</f>
        <v>026 01</v>
      </c>
      <c r="G11" s="242"/>
      <c r="H11" s="243" t="str">
        <f>IF(ROW()&lt;=B$3,INDEX(FP!C:C,B$2+ROW()-1),"")</f>
        <v>Zabezpečenie finále školských športových súťaží (Šamorín 2023) v súťažiach kategórie "A" v plávaní a vodnom póle základných škôl</v>
      </c>
      <c r="I11" s="244">
        <f>IF(ROW()&lt;=B$3,SUMIF(A$107:A$11069,A11,I$107:I$11069),"")</f>
        <v>18084.79</v>
      </c>
      <c r="J11" s="244">
        <f>IF(ROW()&lt;=B$3,SUMIFS(I$103:I$51069,A$103:A$51069,K11,J$103:J$51069,L11),"")</f>
        <v>0</v>
      </c>
      <c r="K11" s="110" t="str">
        <f t="shared" si="0"/>
        <v>j - Zabezpečenie finále školských športových súťaží (Šamorín 2023) v súťažiach kategórie "A" v plávaní a vodnom póle základných škôl</v>
      </c>
      <c r="L11" s="101">
        <v>99</v>
      </c>
      <c r="M11" s="99" t="str">
        <f>$A10</f>
        <v>f - Plnenie úloh verejného záujmu v športe - podpora a rozvoj športu mládeže v plávaní</v>
      </c>
      <c r="N11" s="100">
        <v>99</v>
      </c>
      <c r="O11" s="88"/>
      <c r="P11" s="88"/>
      <c r="Q11" s="88"/>
      <c r="R11" s="88"/>
      <c r="S11" s="88"/>
      <c r="T11" s="88"/>
      <c r="Y11" s="88"/>
    </row>
    <row r="12" spans="1:25" s="6" customFormat="1" ht="10.8" hidden="1" thickBot="1" x14ac:dyDescent="0.25">
      <c r="A12" s="243" t="str">
        <f>IF(ROW()&lt;=B$3,INDEX(FP!F:F,B$2+ROW()-1)&amp;" - "&amp;INDEX(FP!C:C,B$2+ROW()-1),"")</f>
        <v/>
      </c>
      <c r="B12" s="243"/>
      <c r="C12" s="248" t="str">
        <f>IF(ROW()&lt;=B$3,INDEX(FP!E:E,B$2+ROW()-1),"")</f>
        <v/>
      </c>
      <c r="D12" s="242" t="str">
        <f>IF(ROW()&lt;=B$3,INDEX(FP!F:F,B$2+ROW()-1),"")</f>
        <v/>
      </c>
      <c r="E12" s="242"/>
      <c r="F12" s="242" t="str">
        <f>IF(ROW()&lt;=B$3,INDEX(FP!G:G,B$2+ROW()-1),"")</f>
        <v/>
      </c>
      <c r="G12" s="242"/>
      <c r="H12" s="243" t="str">
        <f>IF(ROW()&lt;=B$3,INDEX(FP!C:C,B$2+ROW()-1),"")</f>
        <v/>
      </c>
      <c r="I12" s="244" t="str">
        <f>IF(ROW()&lt;=B$3,SUMIF(A$107:A$11069,A12,I$107:I$11069),"")</f>
        <v/>
      </c>
      <c r="J12" s="244" t="str">
        <f>IF(ROW()&lt;=B$3,SUMIFS(I$103:I$51069,A$103:A$51069,K12,J$103:J$51069,L12),"")</f>
        <v/>
      </c>
      <c r="K12" s="110" t="str">
        <f t="shared" si="0"/>
        <v/>
      </c>
      <c r="L12" s="101">
        <v>99</v>
      </c>
      <c r="M12" s="102" t="s">
        <v>374</v>
      </c>
      <c r="N12" s="103" t="s">
        <v>418</v>
      </c>
      <c r="O12" s="88"/>
      <c r="P12" s="88"/>
      <c r="Q12" s="88"/>
      <c r="R12" s="88"/>
      <c r="W12" s="88"/>
      <c r="X12" s="88"/>
    </row>
    <row r="13" spans="1:25" s="6" customFormat="1" ht="10.8" hidden="1" thickBot="1" x14ac:dyDescent="0.25">
      <c r="A13" s="243" t="str">
        <f>IF(ROW()&lt;=B$3,INDEX(FP!F:F,B$2+ROW()-1)&amp;" - "&amp;INDEX(FP!C:C,B$2+ROW()-1),"")</f>
        <v/>
      </c>
      <c r="B13" s="243"/>
      <c r="C13" s="248" t="str">
        <f>IF(ROW()&lt;=B$3,INDEX(FP!E:E,B$2+ROW()-1),"")</f>
        <v/>
      </c>
      <c r="D13" s="242" t="str">
        <f>IF(ROW()&lt;=B$3,INDEX(FP!F:F,B$2+ROW()-1),"")</f>
        <v/>
      </c>
      <c r="E13" s="242"/>
      <c r="F13" s="242" t="str">
        <f>IF(ROW()&lt;=B$3,INDEX(FP!G:G,B$2+ROW()-1),"")</f>
        <v/>
      </c>
      <c r="G13" s="242"/>
      <c r="H13" s="243" t="str">
        <f>IF(ROW()&lt;=B$3,INDEX(FP!C:C,B$2+ROW()-1),"")</f>
        <v/>
      </c>
      <c r="I13" s="244" t="str">
        <f>IF(ROW()&lt;=B$3,SUMIF(A$107:A$11069,A13,I$107:I$11069),"")</f>
        <v/>
      </c>
      <c r="J13" s="244" t="str">
        <f>IF(ROW()&lt;=B$3,SUMIFS(I$103:I$51069,A$103:A$51069,K13,J$103:J$51069,L13),"")</f>
        <v/>
      </c>
      <c r="K13" s="110" t="str">
        <f t="shared" si="0"/>
        <v/>
      </c>
      <c r="L13" s="101">
        <v>99</v>
      </c>
      <c r="M13" s="104" t="str">
        <f>$A12</f>
        <v/>
      </c>
      <c r="N13" s="105">
        <v>99</v>
      </c>
      <c r="O13" s="88"/>
      <c r="P13" s="88"/>
      <c r="U13" s="88"/>
      <c r="V13" s="88"/>
      <c r="W13" s="88"/>
      <c r="X13" s="88"/>
      <c r="Y13" s="88"/>
    </row>
    <row r="14" spans="1:25" s="6" customFormat="1" ht="10.8" hidden="1" thickBot="1" x14ac:dyDescent="0.25">
      <c r="A14" s="243" t="str">
        <f>IF(ROW()&lt;=B$3,INDEX(FP!F:F,B$2+ROW()-1)&amp;" - "&amp;INDEX(FP!C:C,B$2+ROW()-1),"")</f>
        <v/>
      </c>
      <c r="B14" s="243"/>
      <c r="C14" s="248" t="str">
        <f>IF(ROW()&lt;=B$3,INDEX(FP!E:E,B$2+ROW()-1),"")</f>
        <v/>
      </c>
      <c r="D14" s="242" t="str">
        <f>IF(ROW()&lt;=B$3,INDEX(FP!F:F,B$2+ROW()-1),"")</f>
        <v/>
      </c>
      <c r="E14" s="242"/>
      <c r="F14" s="242" t="str">
        <f>IF(ROW()&lt;=B$3,INDEX(FP!G:G,B$2+ROW()-1),"")</f>
        <v/>
      </c>
      <c r="G14" s="242"/>
      <c r="H14" s="243" t="str">
        <f>IF(ROW()&lt;=B$3,INDEX(FP!C:C,B$2+ROW()-1),"")</f>
        <v/>
      </c>
      <c r="I14" s="244" t="str">
        <f>IF(ROW()&lt;=B$3,SUMIF(A$107:A$11069,A14,I$107:I$11069),"")</f>
        <v/>
      </c>
      <c r="J14" s="244" t="str">
        <f>IF(ROW()&lt;=B$3,SUMIFS(I$103:I$51069,A$103:A$51069,K14,J$103:J$51069,L14),"")</f>
        <v/>
      </c>
      <c r="K14" s="110" t="str">
        <f t="shared" si="0"/>
        <v/>
      </c>
      <c r="L14" s="101">
        <v>99</v>
      </c>
      <c r="M14" s="97" t="s">
        <v>374</v>
      </c>
      <c r="N14" s="98" t="s">
        <v>418</v>
      </c>
      <c r="S14" s="88"/>
      <c r="T14" s="88"/>
      <c r="U14" s="88"/>
      <c r="V14" s="88"/>
      <c r="W14" s="88"/>
      <c r="X14" s="88"/>
      <c r="Y14" s="88"/>
    </row>
    <row r="15" spans="1:25" s="6" customFormat="1" ht="10.8" hidden="1" thickBot="1" x14ac:dyDescent="0.25">
      <c r="A15" s="243" t="str">
        <f>IF(ROW()&lt;=B$3,INDEX(FP!F:F,B$2+ROW()-1)&amp;" - "&amp;INDEX(FP!C:C,B$2+ROW()-1),"")</f>
        <v/>
      </c>
      <c r="B15" s="243"/>
      <c r="C15" s="248" t="str">
        <f>IF(ROW()&lt;=B$3,INDEX(FP!E:E,B$2+ROW()-1),"")</f>
        <v/>
      </c>
      <c r="D15" s="242" t="str">
        <f>IF(ROW()&lt;=B$3,INDEX(FP!F:F,B$2+ROW()-1),"")</f>
        <v/>
      </c>
      <c r="E15" s="242"/>
      <c r="F15" s="242" t="str">
        <f>IF(ROW()&lt;=B$3,INDEX(FP!G:G,B$2+ROW()-1),"")</f>
        <v/>
      </c>
      <c r="G15" s="242"/>
      <c r="H15" s="243" t="str">
        <f>IF(ROW()&lt;=B$3,INDEX(FP!C:C,B$2+ROW()-1),"")</f>
        <v/>
      </c>
      <c r="I15" s="244" t="str">
        <f>IF(ROW()&lt;=B$3,SUMIF(A$107:A$11069,A15,I$107:I$11069),"")</f>
        <v/>
      </c>
      <c r="J15" s="244" t="str">
        <f>IF(ROW()&lt;=B$3,SUMIFS(I$103:I$51069,A$103:A$51069,K15,J$103:J$51069,L15),"")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43" t="str">
        <f>IF(ROW()&lt;=B$3,INDEX(FP!F:F,B$2+ROW()-1)&amp;" - "&amp;INDEX(FP!C:C,B$2+ROW()-1),"")</f>
        <v/>
      </c>
      <c r="B16" s="243"/>
      <c r="C16" s="248" t="str">
        <f>IF(ROW()&lt;=B$3,INDEX(FP!E:E,B$2+ROW()-1),"")</f>
        <v/>
      </c>
      <c r="D16" s="242" t="str">
        <f>IF(ROW()&lt;=B$3,INDEX(FP!F:F,B$2+ROW()-1),"")</f>
        <v/>
      </c>
      <c r="E16" s="242"/>
      <c r="F16" s="242" t="str">
        <f>IF(ROW()&lt;=B$3,INDEX(FP!G:G,B$2+ROW()-1),"")</f>
        <v/>
      </c>
      <c r="G16" s="242"/>
      <c r="H16" s="243" t="str">
        <f>IF(ROW()&lt;=B$3,INDEX(FP!C:C,B$2+ROW()-1),"")</f>
        <v/>
      </c>
      <c r="I16" s="244" t="str">
        <f>IF(ROW()&lt;=B$3,SUMIF(A$107:A$11069,A16,I$107:I$11069),"")</f>
        <v/>
      </c>
      <c r="J16" s="244" t="str">
        <f>IF(ROW()&lt;=B$3,SUMIFS(I$103:I$51069,A$103:A$51069,K16,J$103:J$51069,L16),"")</f>
        <v/>
      </c>
      <c r="K16" s="110" t="str">
        <f t="shared" si="0"/>
        <v/>
      </c>
      <c r="L16" s="101">
        <v>99</v>
      </c>
      <c r="M16" s="102" t="s">
        <v>374</v>
      </c>
      <c r="N16" s="103" t="s">
        <v>418</v>
      </c>
      <c r="O16" s="88"/>
      <c r="P16" s="88"/>
      <c r="Q16" s="88"/>
      <c r="R16" s="88"/>
      <c r="S16" s="88"/>
      <c r="T16" s="88"/>
      <c r="U16" s="88"/>
      <c r="V16" s="88"/>
      <c r="W16" s="88"/>
      <c r="X16" s="88"/>
      <c r="Y16" s="88"/>
    </row>
    <row r="17" spans="1:25" s="6" customFormat="1" ht="10.8" hidden="1" thickBot="1" x14ac:dyDescent="0.25">
      <c r="A17" s="243" t="str">
        <f>IF(ROW()&lt;=B$3,INDEX(FP!F:F,B$2+ROW()-1)&amp;" - "&amp;INDEX(FP!C:C,B$2+ROW()-1),"")</f>
        <v/>
      </c>
      <c r="B17" s="243"/>
      <c r="C17" s="248" t="str">
        <f>IF(ROW()&lt;=B$3,INDEX(FP!E:E,B$2+ROW()-1),"")</f>
        <v/>
      </c>
      <c r="D17" s="242" t="str">
        <f>IF(ROW()&lt;=B$3,INDEX(FP!F:F,B$2+ROW()-1),"")</f>
        <v/>
      </c>
      <c r="E17" s="242"/>
      <c r="F17" s="242" t="str">
        <f>IF(ROW()&lt;=B$3,INDEX(FP!G:G,B$2+ROW()-1),"")</f>
        <v/>
      </c>
      <c r="G17" s="242"/>
      <c r="H17" s="243" t="str">
        <f>IF(ROW()&lt;=B$3,INDEX(FP!C:C,B$2+ROW()-1),"")</f>
        <v/>
      </c>
      <c r="I17" s="244" t="str">
        <f>IF(ROW()&lt;=B$3,SUMIF(A$107:A$11069,A17,I$107:I$11069),"")</f>
        <v/>
      </c>
      <c r="J17" s="244" t="str">
        <f>IF(ROW()&lt;=B$3,SUMIFS(I$103:I$51069,A$103:A$51069,K17,J$103:J$51069,L17),"")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43" t="str">
        <f>IF(ROW()&lt;=B$3,INDEX(FP!F:F,B$2+ROW()-1)&amp;" - "&amp;INDEX(FP!C:C,B$2+ROW()-1),"")</f>
        <v/>
      </c>
      <c r="B18" s="243"/>
      <c r="C18" s="248" t="str">
        <f>IF(ROW()&lt;=B$3,INDEX(FP!E:E,B$2+ROW()-1),"")</f>
        <v/>
      </c>
      <c r="D18" s="242" t="str">
        <f>IF(ROW()&lt;=B$3,INDEX(FP!F:F,B$2+ROW()-1),"")</f>
        <v/>
      </c>
      <c r="E18" s="242"/>
      <c r="F18" s="242" t="str">
        <f>IF(ROW()&lt;=B$3,INDEX(FP!G:G,B$2+ROW()-1),"")</f>
        <v/>
      </c>
      <c r="G18" s="242"/>
      <c r="H18" s="243" t="str">
        <f>IF(ROW()&lt;=B$3,INDEX(FP!C:C,B$2+ROW()-1),"")</f>
        <v/>
      </c>
      <c r="I18" s="244" t="str">
        <f>IF(ROW()&lt;=B$3,SUMIF(A$107:A$11069,A18,I$107:I$11069),"")</f>
        <v/>
      </c>
      <c r="J18" s="244" t="str">
        <f>IF(ROW()&lt;=B$3,SUMIFS(I$103:I$51069,A$103:A$51069,K18,J$103:J$51069,L18),"")</f>
        <v/>
      </c>
      <c r="K18" s="110" t="str">
        <f t="shared" si="0"/>
        <v/>
      </c>
      <c r="L18" s="101">
        <v>99</v>
      </c>
      <c r="M18" s="97" t="s">
        <v>374</v>
      </c>
      <c r="N18" s="98" t="s">
        <v>418</v>
      </c>
      <c r="Q18" s="88"/>
      <c r="R18" s="88"/>
      <c r="S18" s="88"/>
      <c r="T18" s="88"/>
      <c r="U18" s="88"/>
      <c r="V18" s="88"/>
      <c r="W18" s="88"/>
      <c r="X18" s="88"/>
      <c r="Y18" s="88"/>
    </row>
    <row r="19" spans="1:25" s="6" customFormat="1" ht="10.8" hidden="1" thickBot="1" x14ac:dyDescent="0.25">
      <c r="A19" s="243" t="str">
        <f>IF(ROW()&lt;=B$3,INDEX(FP!F:F,B$2+ROW()-1)&amp;" - "&amp;INDEX(FP!C:C,B$2+ROW()-1),"")</f>
        <v/>
      </c>
      <c r="B19" s="243"/>
      <c r="C19" s="248" t="str">
        <f>IF(ROW()&lt;=B$3,INDEX(FP!E:E,B$2+ROW()-1),"")</f>
        <v/>
      </c>
      <c r="D19" s="242" t="str">
        <f>IF(ROW()&lt;=B$3,INDEX(FP!F:F,B$2+ROW()-1),"")</f>
        <v/>
      </c>
      <c r="E19" s="242"/>
      <c r="F19" s="242" t="str">
        <f>IF(ROW()&lt;=B$3,INDEX(FP!G:G,B$2+ROW()-1),"")</f>
        <v/>
      </c>
      <c r="G19" s="242"/>
      <c r="H19" s="243" t="str">
        <f>IF(ROW()&lt;=B$3,INDEX(FP!C:C,B$2+ROW()-1),"")</f>
        <v/>
      </c>
      <c r="I19" s="244" t="str">
        <f>IF(ROW()&lt;=B$3,SUMIF(A$107:A$11069,A19,I$107:I$11069),"")</f>
        <v/>
      </c>
      <c r="J19" s="244" t="str">
        <f>IF(ROW()&lt;=B$3,SUMIFS(I$103:I$51069,A$103:A$51069,K19,J$103:J$51069,L19),"")</f>
        <v/>
      </c>
      <c r="K19" s="110" t="str">
        <f t="shared" si="0"/>
        <v/>
      </c>
      <c r="L19" s="101">
        <v>99</v>
      </c>
      <c r="M19" s="106" t="str">
        <f>$A18</f>
        <v/>
      </c>
      <c r="N19" s="107">
        <v>99</v>
      </c>
      <c r="S19" s="88"/>
      <c r="T19" s="88"/>
      <c r="U19" s="88"/>
      <c r="V19" s="88"/>
      <c r="W19" s="88"/>
      <c r="X19" s="88"/>
      <c r="Y19" s="88"/>
    </row>
    <row r="20" spans="1:25" s="6" customFormat="1" ht="10.8" hidden="1" thickBot="1" x14ac:dyDescent="0.25">
      <c r="A20" s="243" t="str">
        <f>IF(ROW()&lt;=B$3,INDEX(FP!F:F,B$2+ROW()-1)&amp;" - "&amp;INDEX(FP!C:C,B$2+ROW()-1),"")</f>
        <v/>
      </c>
      <c r="B20" s="243"/>
      <c r="C20" s="248" t="str">
        <f>IF(ROW()&lt;=B$3,INDEX(FP!E:E,B$2+ROW()-1),"")</f>
        <v/>
      </c>
      <c r="D20" s="242" t="str">
        <f>IF(ROW()&lt;=B$3,INDEX(FP!F:F,B$2+ROW()-1),"")</f>
        <v/>
      </c>
      <c r="E20" s="242"/>
      <c r="F20" s="242" t="str">
        <f>IF(ROW()&lt;=B$3,INDEX(FP!G:G,B$2+ROW()-1),"")</f>
        <v/>
      </c>
      <c r="G20" s="242"/>
      <c r="H20" s="243" t="str">
        <f>IF(ROW()&lt;=B$3,INDEX(FP!C:C,B$2+ROW()-1),"")</f>
        <v/>
      </c>
      <c r="I20" s="244" t="str">
        <f>IF(ROW()&lt;=B$3,SUMIF(A$107:A$11069,A20,I$107:I$11069),"")</f>
        <v/>
      </c>
      <c r="J20" s="244" t="str">
        <f>IF(ROW()&lt;=B$3,SUMIFS(I$103:I$51069,A$103:A$51069,K20,J$103:J$51069,L20),"")</f>
        <v/>
      </c>
      <c r="K20" s="110" t="str">
        <f t="shared" si="0"/>
        <v/>
      </c>
      <c r="L20" s="101">
        <v>99</v>
      </c>
      <c r="M20" s="102" t="s">
        <v>374</v>
      </c>
      <c r="N20" s="103" t="s">
        <v>418</v>
      </c>
      <c r="O20" s="88"/>
      <c r="P20" s="88"/>
      <c r="U20" s="88"/>
      <c r="V20" s="88"/>
      <c r="W20" s="88"/>
      <c r="X20" s="88"/>
      <c r="Y20" s="88"/>
    </row>
    <row r="21" spans="1:25" s="6" customFormat="1" ht="10.8" hidden="1" thickBot="1" x14ac:dyDescent="0.25">
      <c r="A21" s="243" t="str">
        <f>IF(ROW()&lt;=B$3,INDEX(FP!F:F,B$2+ROW()-1)&amp;" - "&amp;INDEX(FP!C:C,B$2+ROW()-1),"")</f>
        <v/>
      </c>
      <c r="B21" s="243"/>
      <c r="C21" s="248" t="str">
        <f>IF(ROW()&lt;=B$3,INDEX(FP!E:E,B$2+ROW()-1),"")</f>
        <v/>
      </c>
      <c r="D21" s="242" t="str">
        <f>IF(ROW()&lt;=B$3,INDEX(FP!F:F,B$2+ROW()-1),"")</f>
        <v/>
      </c>
      <c r="E21" s="242"/>
      <c r="F21" s="242" t="str">
        <f>IF(ROW()&lt;=B$3,INDEX(FP!G:G,B$2+ROW()-1),"")</f>
        <v/>
      </c>
      <c r="G21" s="242"/>
      <c r="H21" s="243" t="str">
        <f>IF(ROW()&lt;=B$3,INDEX(FP!C:C,B$2+ROW()-1),"")</f>
        <v/>
      </c>
      <c r="I21" s="244" t="str">
        <f>IF(ROW()&lt;=B$3,SUMIF(A$107:A$11069,A21,I$107:I$11069),"")</f>
        <v/>
      </c>
      <c r="J21" s="244" t="str">
        <f>IF(ROW()&lt;=B$3,SUMIFS(I$103:I$51069,A$103:A$51069,K21,J$103:J$51069,L21),"")</f>
        <v/>
      </c>
      <c r="K21" s="110" t="str">
        <f t="shared" si="0"/>
        <v/>
      </c>
      <c r="L21" s="101">
        <v>99</v>
      </c>
      <c r="M21" s="104" t="str">
        <f>$A20</f>
        <v/>
      </c>
      <c r="N21" s="105">
        <v>99</v>
      </c>
      <c r="O21" s="88"/>
      <c r="P21" s="88"/>
      <c r="Q21" s="88"/>
      <c r="R21" s="88"/>
      <c r="W21" s="88"/>
      <c r="X21" s="88"/>
      <c r="Y21" s="88"/>
    </row>
    <row r="22" spans="1:25" s="6" customFormat="1" ht="10.8" hidden="1" thickBot="1" x14ac:dyDescent="0.25">
      <c r="A22" s="243" t="str">
        <f>IF(ROW()&lt;=B$3,INDEX(FP!F:F,B$2+ROW()-1)&amp;" - "&amp;INDEX(FP!C:C,B$2+ROW()-1),"")</f>
        <v/>
      </c>
      <c r="B22" s="243"/>
      <c r="C22" s="248" t="str">
        <f>IF(ROW()&lt;=B$3,INDEX(FP!E:E,B$2+ROW()-1),"")</f>
        <v/>
      </c>
      <c r="D22" s="242" t="str">
        <f>IF(ROW()&lt;=B$3,INDEX(FP!F:F,B$2+ROW()-1),"")</f>
        <v/>
      </c>
      <c r="E22" s="242"/>
      <c r="F22" s="242" t="str">
        <f>IF(ROW()&lt;=B$3,INDEX(FP!G:G,B$2+ROW()-1),"")</f>
        <v/>
      </c>
      <c r="G22" s="242"/>
      <c r="H22" s="243" t="str">
        <f>IF(ROW()&lt;=B$3,INDEX(FP!C:C,B$2+ROW()-1),"")</f>
        <v/>
      </c>
      <c r="I22" s="244" t="str">
        <f>IF(ROW()&lt;=B$3,SUMIF(A$107:A$11069,A22,I$107:I$11069),"")</f>
        <v/>
      </c>
      <c r="J22" s="244" t="str">
        <f>IF(ROW()&lt;=B$3,SUMIFS(I$103:I$51069,A$103:A$51069,K22,J$103:J$51069,L22),"")</f>
        <v/>
      </c>
      <c r="K22" s="110" t="str">
        <f t="shared" si="0"/>
        <v/>
      </c>
      <c r="L22" s="101">
        <v>99</v>
      </c>
      <c r="M22" s="96" t="s">
        <v>374</v>
      </c>
      <c r="N22" s="95" t="s">
        <v>418</v>
      </c>
      <c r="O22" s="88"/>
      <c r="P22" s="88"/>
      <c r="Q22" s="88"/>
      <c r="R22" s="88"/>
      <c r="S22" s="88"/>
      <c r="T22" s="88"/>
      <c r="Y22" s="88"/>
    </row>
    <row r="23" spans="1:25" s="6" customFormat="1" ht="10.8" hidden="1" thickBot="1" x14ac:dyDescent="0.25">
      <c r="A23" s="243" t="str">
        <f>IF(ROW()&lt;=B$3,INDEX(FP!F:F,B$2+ROW()-1)&amp;" - "&amp;INDEX(FP!C:C,B$2+ROW()-1),"")</f>
        <v/>
      </c>
      <c r="B23" s="243"/>
      <c r="C23" s="248" t="str">
        <f>IF(ROW()&lt;=B$3,INDEX(FP!E:E,B$2+ROW()-1),"")</f>
        <v/>
      </c>
      <c r="D23" s="242" t="str">
        <f>IF(ROW()&lt;=B$3,INDEX(FP!F:F,B$2+ROW()-1),"")</f>
        <v/>
      </c>
      <c r="E23" s="242"/>
      <c r="F23" s="242" t="str">
        <f>IF(ROW()&lt;=B$3,INDEX(FP!G:G,B$2+ROW()-1),"")</f>
        <v/>
      </c>
      <c r="G23" s="242"/>
      <c r="H23" s="243" t="str">
        <f>IF(ROW()&lt;=B$3,INDEX(FP!C:C,B$2+ROW()-1),"")</f>
        <v/>
      </c>
      <c r="I23" s="244" t="str">
        <f>IF(ROW()&lt;=B$3,SUMIF(A$107:A$11069,A23,I$107:I$11069),"")</f>
        <v/>
      </c>
      <c r="J23" s="244" t="str">
        <f>IF(ROW()&lt;=B$3,SUMIFS(I$103:I$51069,A$103:A$51069,K23,J$103:J$51069,L23),"")</f>
        <v/>
      </c>
      <c r="K23" s="110" t="str">
        <f t="shared" si="0"/>
        <v/>
      </c>
      <c r="L23" s="101">
        <v>99</v>
      </c>
      <c r="M23" s="94" t="str">
        <f>$A22</f>
        <v/>
      </c>
      <c r="N23" s="94">
        <v>99</v>
      </c>
      <c r="O23" s="88"/>
      <c r="P23" s="88"/>
      <c r="Q23" s="88"/>
      <c r="R23" s="88"/>
      <c r="S23" s="88"/>
      <c r="T23" s="88"/>
      <c r="Y23" s="88"/>
    </row>
    <row r="24" spans="1:25" s="6" customFormat="1" ht="10.8" hidden="1" thickBot="1" x14ac:dyDescent="0.25">
      <c r="A24" s="243" t="str">
        <f>IF(ROW()&lt;=B$3,INDEX(FP!F:F,B$2+ROW()-1)&amp;" - "&amp;INDEX(FP!C:C,B$2+ROW()-1),"")</f>
        <v/>
      </c>
      <c r="B24" s="243"/>
      <c r="C24" s="248" t="str">
        <f>IF(ROW()&lt;=B$3,INDEX(FP!E:E,B$2+ROW()-1),"")</f>
        <v/>
      </c>
      <c r="D24" s="242" t="str">
        <f>IF(ROW()&lt;=B$3,INDEX(FP!F:F,B$2+ROW()-1),"")</f>
        <v/>
      </c>
      <c r="E24" s="242"/>
      <c r="F24" s="242" t="str">
        <f>IF(ROW()&lt;=B$3,INDEX(FP!G:G,B$2+ROW()-1),"")</f>
        <v/>
      </c>
      <c r="G24" s="242"/>
      <c r="H24" s="243" t="str">
        <f>IF(ROW()&lt;=B$3,INDEX(FP!C:C,B$2+ROW()-1),"")</f>
        <v/>
      </c>
      <c r="I24" s="244" t="str">
        <f>IF(ROW()&lt;=B$3,SUMIF(A$107:A$11069,A24,I$107:I$11069),"")</f>
        <v/>
      </c>
      <c r="J24" s="244" t="str">
        <f>IF(ROW()&lt;=B$3,SUMIFS(I$103:I$51069,A$103:A$51069,K24,J$103:J$51069,L24),"")</f>
        <v/>
      </c>
      <c r="K24" s="110" t="str">
        <f t="shared" si="0"/>
        <v/>
      </c>
      <c r="L24" s="101">
        <v>99</v>
      </c>
      <c r="M24" s="102" t="s">
        <v>374</v>
      </c>
      <c r="N24" s="103" t="s">
        <v>418</v>
      </c>
      <c r="O24" s="88"/>
      <c r="P24" s="88"/>
      <c r="Q24" s="88"/>
      <c r="R24" s="88"/>
      <c r="W24" s="88"/>
      <c r="X24" s="88"/>
      <c r="Y24" s="88"/>
    </row>
    <row r="25" spans="1:25" s="6" customFormat="1" ht="10.8" hidden="1" thickBot="1" x14ac:dyDescent="0.25">
      <c r="A25" s="243" t="str">
        <f>IF(ROW()&lt;=B$3,INDEX(FP!F:F,B$2+ROW()-1)&amp;" - "&amp;INDEX(FP!C:C,B$2+ROW()-1),"")</f>
        <v/>
      </c>
      <c r="B25" s="243"/>
      <c r="C25" s="248" t="str">
        <f>IF(ROW()&lt;=B$3,INDEX(FP!E:E,B$2+ROW()-1),"")</f>
        <v/>
      </c>
      <c r="D25" s="242" t="str">
        <f>IF(ROW()&lt;=B$3,INDEX(FP!F:F,B$2+ROW()-1),"")</f>
        <v/>
      </c>
      <c r="E25" s="242"/>
      <c r="F25" s="242" t="str">
        <f>IF(ROW()&lt;=B$3,INDEX(FP!G:G,B$2+ROW()-1),"")</f>
        <v/>
      </c>
      <c r="G25" s="242"/>
      <c r="H25" s="243" t="str">
        <f>IF(ROW()&lt;=B$3,INDEX(FP!C:C,B$2+ROW()-1),"")</f>
        <v/>
      </c>
      <c r="I25" s="244" t="str">
        <f>IF(ROW()&lt;=B$3,SUMIF(A$107:A$11069,A25,I$107:I$11069),"")</f>
        <v/>
      </c>
      <c r="J25" s="244" t="str">
        <f>IF(ROW()&lt;=B$3,SUMIFS(I$103:I$51069,A$103:A$51069,K25,J$103:J$51069,L25),"")</f>
        <v/>
      </c>
      <c r="K25" s="110" t="str">
        <f t="shared" si="0"/>
        <v/>
      </c>
      <c r="L25" s="101">
        <v>99</v>
      </c>
      <c r="M25" s="104" t="str">
        <f>$A24</f>
        <v/>
      </c>
      <c r="N25" s="105">
        <v>99</v>
      </c>
      <c r="O25" s="88"/>
      <c r="P25" s="88"/>
      <c r="U25" s="88"/>
      <c r="V25" s="88"/>
      <c r="W25" s="88"/>
      <c r="X25" s="88"/>
      <c r="Y25" s="88"/>
    </row>
    <row r="26" spans="1:25" s="6" customFormat="1" ht="10.8" hidden="1" thickBot="1" x14ac:dyDescent="0.25">
      <c r="A26" s="243" t="str">
        <f>IF(ROW()&lt;=B$3,INDEX(FP!F:F,B$2+ROW()-1)&amp;" - "&amp;INDEX(FP!C:C,B$2+ROW()-1),"")</f>
        <v/>
      </c>
      <c r="B26" s="243"/>
      <c r="C26" s="248" t="str">
        <f>IF(ROW()&lt;=B$3,INDEX(FP!E:E,B$2+ROW()-1),"")</f>
        <v/>
      </c>
      <c r="D26" s="242" t="str">
        <f>IF(ROW()&lt;=B$3,INDEX(FP!F:F,B$2+ROW()-1),"")</f>
        <v/>
      </c>
      <c r="E26" s="242"/>
      <c r="F26" s="242" t="str">
        <f>IF(ROW()&lt;=B$3,INDEX(FP!G:G,B$2+ROW()-1),"")</f>
        <v/>
      </c>
      <c r="G26" s="242"/>
      <c r="H26" s="243" t="str">
        <f>IF(ROW()&lt;=B$3,INDEX(FP!C:C,B$2+ROW()-1),"")</f>
        <v/>
      </c>
      <c r="I26" s="244" t="str">
        <f>IF(ROW()&lt;=B$3,SUMIF(A$107:A$11069,A26,I$107:I$11069),"")</f>
        <v/>
      </c>
      <c r="J26" s="244" t="str">
        <f>IF(ROW()&lt;=B$3,SUMIFS(I$103:I$51069,A$103:A$51069,K26,J$103:J$51069,L26),"")</f>
        <v/>
      </c>
      <c r="K26" s="110" t="str">
        <f t="shared" si="0"/>
        <v/>
      </c>
      <c r="L26" s="101">
        <v>99</v>
      </c>
      <c r="M26" s="96" t="s">
        <v>374</v>
      </c>
      <c r="N26" s="95" t="s">
        <v>418</v>
      </c>
      <c r="S26" s="88"/>
      <c r="T26" s="88"/>
      <c r="U26" s="88"/>
      <c r="V26" s="88"/>
      <c r="W26" s="88"/>
      <c r="X26" s="88"/>
      <c r="Y26" s="88"/>
    </row>
    <row r="27" spans="1:25" s="6" customFormat="1" ht="10.8" hidden="1" thickBot="1" x14ac:dyDescent="0.25">
      <c r="A27" s="243" t="str">
        <f>IF(ROW()&lt;=B$3,INDEX(FP!F:F,B$2+ROW()-1)&amp;" - "&amp;INDEX(FP!C:C,B$2+ROW()-1),"")</f>
        <v/>
      </c>
      <c r="B27" s="243"/>
      <c r="C27" s="248" t="str">
        <f>IF(ROW()&lt;=B$3,INDEX(FP!E:E,B$2+ROW()-1),"")</f>
        <v/>
      </c>
      <c r="D27" s="242" t="str">
        <f>IF(ROW()&lt;=B$3,INDEX(FP!F:F,B$2+ROW()-1),"")</f>
        <v/>
      </c>
      <c r="E27" s="242"/>
      <c r="F27" s="242" t="str">
        <f>IF(ROW()&lt;=B$3,INDEX(FP!G:G,B$2+ROW()-1),"")</f>
        <v/>
      </c>
      <c r="G27" s="242"/>
      <c r="H27" s="243" t="str">
        <f>IF(ROW()&lt;=B$3,INDEX(FP!C:C,B$2+ROW()-1),"")</f>
        <v/>
      </c>
      <c r="I27" s="244" t="str">
        <f>IF(ROW()&lt;=B$3,SUMIF(A$107:A$11069,A27,I$107:I$11069),"")</f>
        <v/>
      </c>
      <c r="J27" s="244" t="str">
        <f>IF(ROW()&lt;=B$3,SUMIFS(I$103:I$51069,A$103:A$51069,K27,J$103:J$51069,L27),"")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43" t="str">
        <f>IF(ROW()&lt;=B$3,INDEX(FP!F:F,B$2+ROW()-1)&amp;" - "&amp;INDEX(FP!C:C,B$2+ROW()-1),"")</f>
        <v/>
      </c>
      <c r="B28" s="243"/>
      <c r="C28" s="248" t="str">
        <f>IF(ROW()&lt;=B$3,INDEX(FP!E:E,B$2+ROW()-1),"")</f>
        <v/>
      </c>
      <c r="D28" s="242" t="str">
        <f>IF(ROW()&lt;=B$3,INDEX(FP!F:F,B$2+ROW()-1),"")</f>
        <v/>
      </c>
      <c r="E28" s="242"/>
      <c r="F28" s="242" t="str">
        <f>IF(ROW()&lt;=B$3,INDEX(FP!G:G,B$2+ROW()-1),"")</f>
        <v/>
      </c>
      <c r="G28" s="242"/>
      <c r="H28" s="243" t="str">
        <f>IF(ROW()&lt;=B$3,INDEX(FP!C:C,B$2+ROW()-1),"")</f>
        <v/>
      </c>
      <c r="I28" s="244" t="str">
        <f>IF(ROW()&lt;=B$3,SUMIF(A$107:A$11069,A28,I$107:I$11069),"")</f>
        <v/>
      </c>
      <c r="J28" s="244" t="str">
        <f>IF(ROW()&lt;=B$3,SUMIFS(I$103:I$51069,A$103:A$51069,K28,J$103:J$51069,L28),"")</f>
        <v/>
      </c>
      <c r="K28" s="110" t="str">
        <f t="shared" si="0"/>
        <v/>
      </c>
      <c r="L28" s="101">
        <v>99</v>
      </c>
      <c r="M28" s="102" t="s">
        <v>374</v>
      </c>
      <c r="N28" s="103" t="s">
        <v>418</v>
      </c>
      <c r="O28" s="88"/>
      <c r="P28" s="88"/>
      <c r="Q28" s="88"/>
      <c r="R28" s="88"/>
      <c r="S28" s="88"/>
      <c r="T28" s="88"/>
      <c r="U28" s="88"/>
      <c r="V28" s="88"/>
      <c r="W28" s="88"/>
      <c r="X28" s="88"/>
      <c r="Y28" s="88"/>
    </row>
    <row r="29" spans="1:25" s="6" customFormat="1" ht="10.8" hidden="1" thickBot="1" x14ac:dyDescent="0.25">
      <c r="A29" s="243" t="str">
        <f>IF(ROW()&lt;=B$3,INDEX(FP!F:F,B$2+ROW()-1)&amp;" - "&amp;INDEX(FP!C:C,B$2+ROW()-1),"")</f>
        <v/>
      </c>
      <c r="B29" s="243"/>
      <c r="C29" s="248" t="str">
        <f>IF(ROW()&lt;=B$3,INDEX(FP!E:E,B$2+ROW()-1),"")</f>
        <v/>
      </c>
      <c r="D29" s="242" t="str">
        <f>IF(ROW()&lt;=B$3,INDEX(FP!F:F,B$2+ROW()-1),"")</f>
        <v/>
      </c>
      <c r="E29" s="242"/>
      <c r="F29" s="242" t="str">
        <f>IF(ROW()&lt;=B$3,INDEX(FP!G:G,B$2+ROW()-1),"")</f>
        <v/>
      </c>
      <c r="G29" s="242"/>
      <c r="H29" s="243" t="str">
        <f>IF(ROW()&lt;=B$3,INDEX(FP!C:C,B$2+ROW()-1),"")</f>
        <v/>
      </c>
      <c r="I29" s="244" t="str">
        <f>IF(ROW()&lt;=B$3,SUMIF(A$107:A$11069,A29,I$107:I$11069),"")</f>
        <v/>
      </c>
      <c r="J29" s="244" t="str">
        <f>IF(ROW()&lt;=B$3,SUMIFS(I$103:I$51069,A$103:A$51069,K29,J$103:J$51069,L29),"")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43" t="str">
        <f>IF(ROW()&lt;=B$3,INDEX(FP!F:F,B$2+ROW()-1)&amp;" - "&amp;INDEX(FP!C:C,B$2+ROW()-1),"")</f>
        <v/>
      </c>
      <c r="B30" s="243"/>
      <c r="C30" s="248" t="str">
        <f>IF(ROW()&lt;=B$3,INDEX(FP!E:E,B$2+ROW()-1),"")</f>
        <v/>
      </c>
      <c r="D30" s="242" t="str">
        <f>IF(ROW()&lt;=B$3,INDEX(FP!F:F,B$2+ROW()-1),"")</f>
        <v/>
      </c>
      <c r="E30" s="242"/>
      <c r="F30" s="242" t="str">
        <f>IF(ROW()&lt;=B$3,INDEX(FP!G:G,B$2+ROW()-1),"")</f>
        <v/>
      </c>
      <c r="G30" s="242"/>
      <c r="H30" s="243" t="str">
        <f>IF(ROW()&lt;=B$3,INDEX(FP!C:C,B$2+ROW()-1),"")</f>
        <v/>
      </c>
      <c r="I30" s="244" t="str">
        <f>IF(ROW()&lt;=B$3,SUMIF(A$107:A$11069,A30,I$107:I$11069),"")</f>
        <v/>
      </c>
      <c r="J30" s="244" t="str">
        <f>IF(ROW()&lt;=B$3,SUMIFS(I$103:I$51069,A$103:A$51069,K30,J$103:J$51069,L30),"")</f>
        <v/>
      </c>
      <c r="K30" s="110" t="str">
        <f t="shared" si="0"/>
        <v/>
      </c>
      <c r="L30" s="101">
        <v>99</v>
      </c>
      <c r="M30" s="96" t="s">
        <v>374</v>
      </c>
      <c r="N30" s="95" t="s">
        <v>418</v>
      </c>
      <c r="Q30" s="88"/>
      <c r="R30" s="88"/>
      <c r="S30" s="88"/>
      <c r="T30" s="88"/>
      <c r="U30" s="88"/>
      <c r="V30" s="88"/>
      <c r="W30" s="88"/>
      <c r="X30" s="88"/>
      <c r="Y30" s="88"/>
    </row>
    <row r="31" spans="1:25" s="6" customFormat="1" ht="10.8" hidden="1" thickBot="1" x14ac:dyDescent="0.25">
      <c r="A31" s="243" t="str">
        <f>IF(ROW()&lt;=B$3,INDEX(FP!F:F,B$2+ROW()-1)&amp;" - "&amp;INDEX(FP!C:C,B$2+ROW()-1),"")</f>
        <v/>
      </c>
      <c r="B31" s="243"/>
      <c r="C31" s="248" t="str">
        <f>IF(ROW()&lt;=B$3,INDEX(FP!E:E,B$2+ROW()-1),"")</f>
        <v/>
      </c>
      <c r="D31" s="242" t="str">
        <f>IF(ROW()&lt;=B$3,INDEX(FP!F:F,B$2+ROW()-1),"")</f>
        <v/>
      </c>
      <c r="E31" s="242"/>
      <c r="F31" s="242" t="str">
        <f>IF(ROW()&lt;=B$3,INDEX(FP!G:G,B$2+ROW()-1),"")</f>
        <v/>
      </c>
      <c r="G31" s="242"/>
      <c r="H31" s="243" t="str">
        <f>IF(ROW()&lt;=B$3,INDEX(FP!C:C,B$2+ROW()-1),"")</f>
        <v/>
      </c>
      <c r="I31" s="244" t="str">
        <f>IF(ROW()&lt;=B$3,SUMIF(A$107:A$11069,A31,I$107:I$11069),"")</f>
        <v/>
      </c>
      <c r="J31" s="244" t="str">
        <f>IF(ROW()&lt;=B$3,SUMIFS(I$103:I$51069,A$103:A$51069,K31,J$103:J$51069,L31),"")</f>
        <v/>
      </c>
      <c r="K31" s="110" t="str">
        <f t="shared" si="0"/>
        <v/>
      </c>
      <c r="L31" s="101">
        <v>99</v>
      </c>
      <c r="M31" s="94" t="str">
        <f>$A30</f>
        <v/>
      </c>
      <c r="N31" s="94">
        <v>99</v>
      </c>
      <c r="S31" s="88"/>
      <c r="T31" s="88"/>
      <c r="U31" s="88"/>
      <c r="V31" s="88"/>
      <c r="W31" s="88"/>
      <c r="X31" s="88"/>
      <c r="Y31" s="88"/>
    </row>
    <row r="32" spans="1:25" s="6" customFormat="1" ht="10.8" hidden="1" thickBot="1" x14ac:dyDescent="0.25">
      <c r="A32" s="243" t="str">
        <f>IF(ROW()&lt;=B$3,INDEX(FP!F:F,B$2+ROW()-1)&amp;" - "&amp;INDEX(FP!C:C,B$2+ROW()-1),"")</f>
        <v/>
      </c>
      <c r="B32" s="243"/>
      <c r="C32" s="248" t="str">
        <f>IF(ROW()&lt;=B$3,INDEX(FP!E:E,B$2+ROW()-1),"")</f>
        <v/>
      </c>
      <c r="D32" s="242" t="str">
        <f>IF(ROW()&lt;=B$3,INDEX(FP!F:F,B$2+ROW()-1),"")</f>
        <v/>
      </c>
      <c r="E32" s="242"/>
      <c r="F32" s="242" t="str">
        <f>IF(ROW()&lt;=B$3,INDEX(FP!G:G,B$2+ROW()-1),"")</f>
        <v/>
      </c>
      <c r="G32" s="242"/>
      <c r="H32" s="243" t="str">
        <f>IF(ROW()&lt;=B$3,INDEX(FP!C:C,B$2+ROW()-1),"")</f>
        <v/>
      </c>
      <c r="I32" s="244" t="str">
        <f>IF(ROW()&lt;=B$3,SUMIF(A$107:A$11069,A32,I$107:I$11069),"")</f>
        <v/>
      </c>
      <c r="J32" s="244" t="str">
        <f>IF(ROW()&lt;=B$3,SUMIFS(I$103:I$51069,A$103:A$51069,K32,J$103:J$51069,L32),"")</f>
        <v/>
      </c>
      <c r="K32" s="110" t="str">
        <f t="shared" si="0"/>
        <v/>
      </c>
      <c r="L32" s="101">
        <v>99</v>
      </c>
      <c r="M32" s="102" t="s">
        <v>374</v>
      </c>
      <c r="N32" s="103" t="s">
        <v>418</v>
      </c>
      <c r="O32" s="88"/>
      <c r="P32" s="88"/>
      <c r="U32" s="88"/>
      <c r="V32" s="88"/>
      <c r="W32" s="88"/>
      <c r="X32" s="88"/>
      <c r="Y32" s="88"/>
    </row>
    <row r="33" spans="1:25" s="6" customFormat="1" ht="10.8" hidden="1" thickBot="1" x14ac:dyDescent="0.25">
      <c r="A33" s="243" t="str">
        <f>IF(ROW()&lt;=B$3,INDEX(FP!F:F,B$2+ROW()-1)&amp;" - "&amp;INDEX(FP!C:C,B$2+ROW()-1),"")</f>
        <v/>
      </c>
      <c r="B33" s="243"/>
      <c r="C33" s="248" t="str">
        <f>IF(ROW()&lt;=B$3,INDEX(FP!E:E,B$2+ROW()-1),"")</f>
        <v/>
      </c>
      <c r="D33" s="242" t="str">
        <f>IF(ROW()&lt;=B$3,INDEX(FP!F:F,B$2+ROW()-1),"")</f>
        <v/>
      </c>
      <c r="E33" s="242"/>
      <c r="F33" s="242" t="str">
        <f>IF(ROW()&lt;=B$3,INDEX(FP!G:G,B$2+ROW()-1),"")</f>
        <v/>
      </c>
      <c r="G33" s="242"/>
      <c r="H33" s="243" t="str">
        <f>IF(ROW()&lt;=B$3,INDEX(FP!C:C,B$2+ROW()-1),"")</f>
        <v/>
      </c>
      <c r="I33" s="244" t="str">
        <f>IF(ROW()&lt;=B$3,SUMIF(A$107:A$11069,A33,I$107:I$11069),"")</f>
        <v/>
      </c>
      <c r="J33" s="244" t="str">
        <f>IF(ROW()&lt;=B$3,SUMIFS(I$103:I$51069,A$103:A$51069,K33,J$103:J$51069,L33),"")</f>
        <v/>
      </c>
      <c r="K33" s="110" t="str">
        <f t="shared" si="0"/>
        <v/>
      </c>
      <c r="L33" s="101">
        <v>99</v>
      </c>
      <c r="M33" s="104" t="str">
        <f>$A32</f>
        <v/>
      </c>
      <c r="N33" s="105">
        <v>99</v>
      </c>
      <c r="O33" s="88"/>
      <c r="P33" s="88"/>
      <c r="Q33" s="88"/>
      <c r="R33" s="88"/>
      <c r="W33" s="88"/>
      <c r="X33" s="88"/>
      <c r="Y33" s="88"/>
    </row>
    <row r="34" spans="1:25" s="6" customFormat="1" ht="10.8" hidden="1" thickBot="1" x14ac:dyDescent="0.25">
      <c r="A34" s="243" t="str">
        <f>IF(ROW()&lt;=B$3,INDEX(FP!F:F,B$2+ROW()-1)&amp;" - "&amp;INDEX(FP!C:C,B$2+ROW()-1),"")</f>
        <v/>
      </c>
      <c r="B34" s="243"/>
      <c r="C34" s="248" t="str">
        <f>IF(ROW()&lt;=B$3,INDEX(FP!E:E,B$2+ROW()-1),"")</f>
        <v/>
      </c>
      <c r="D34" s="242" t="str">
        <f>IF(ROW()&lt;=B$3,INDEX(FP!F:F,B$2+ROW()-1),"")</f>
        <v/>
      </c>
      <c r="E34" s="242"/>
      <c r="F34" s="242" t="str">
        <f>IF(ROW()&lt;=B$3,INDEX(FP!G:G,B$2+ROW()-1),"")</f>
        <v/>
      </c>
      <c r="G34" s="242"/>
      <c r="H34" s="243" t="str">
        <f>IF(ROW()&lt;=B$3,INDEX(FP!C:C,B$2+ROW()-1),"")</f>
        <v/>
      </c>
      <c r="I34" s="244" t="str">
        <f>IF(ROW()&lt;=B$3,SUMIF(A$107:A$11069,A34,I$107:I$11069),"")</f>
        <v/>
      </c>
      <c r="J34" s="244" t="str">
        <f>IF(ROW()&lt;=B$3,SUMIFS(I$103:I$51069,A$103:A$51069,K34,J$103:J$51069,L34),"")</f>
        <v/>
      </c>
      <c r="K34" s="110" t="str">
        <f t="shared" si="0"/>
        <v/>
      </c>
      <c r="L34" s="101">
        <v>99</v>
      </c>
      <c r="M34" s="96" t="s">
        <v>374</v>
      </c>
      <c r="N34" s="95" t="s">
        <v>418</v>
      </c>
      <c r="O34" s="88"/>
      <c r="P34" s="88"/>
      <c r="Q34" s="88"/>
      <c r="R34" s="88"/>
      <c r="S34" s="88"/>
      <c r="T34" s="88"/>
      <c r="Y34" s="88"/>
    </row>
    <row r="35" spans="1:25" s="6" customFormat="1" ht="10.8" hidden="1" thickBot="1" x14ac:dyDescent="0.25">
      <c r="A35" s="243" t="str">
        <f>IF(ROW()&lt;=B$3,INDEX(FP!F:F,B$2+ROW()-1)&amp;" - "&amp;INDEX(FP!C:C,B$2+ROW()-1),"")</f>
        <v/>
      </c>
      <c r="B35" s="243"/>
      <c r="C35" s="248" t="str">
        <f>IF(ROW()&lt;=B$3,INDEX(FP!E:E,B$2+ROW()-1),"")</f>
        <v/>
      </c>
      <c r="D35" s="242" t="str">
        <f>IF(ROW()&lt;=B$3,INDEX(FP!F:F,B$2+ROW()-1),"")</f>
        <v/>
      </c>
      <c r="E35" s="242"/>
      <c r="F35" s="242" t="str">
        <f>IF(ROW()&lt;=B$3,INDEX(FP!G:G,B$2+ROW()-1),"")</f>
        <v/>
      </c>
      <c r="G35" s="242"/>
      <c r="H35" s="243" t="str">
        <f>IF(ROW()&lt;=B$3,INDEX(FP!C:C,B$2+ROW()-1),"")</f>
        <v/>
      </c>
      <c r="I35" s="244" t="str">
        <f>IF(ROW()&lt;=B$3,SUMIF(A$107:A$11069,A35,I$107:I$11069),"")</f>
        <v/>
      </c>
      <c r="J35" s="244" t="str">
        <f>IF(ROW()&lt;=B$3,SUMIFS(I$103:I$51069,A$103:A$51069,K35,J$103:J$51069,L35),"")</f>
        <v/>
      </c>
      <c r="K35" s="110" t="str">
        <f t="shared" si="0"/>
        <v/>
      </c>
      <c r="L35" s="101">
        <v>99</v>
      </c>
      <c r="M35" s="94" t="str">
        <f>$A34</f>
        <v/>
      </c>
      <c r="N35" s="94">
        <v>99</v>
      </c>
      <c r="O35" s="88"/>
      <c r="P35" s="88"/>
      <c r="Q35" s="88"/>
      <c r="R35" s="88"/>
      <c r="S35" s="88"/>
      <c r="T35" s="88"/>
      <c r="Y35" s="88"/>
    </row>
    <row r="36" spans="1:25" s="6" customFormat="1" ht="10.8" hidden="1" thickBot="1" x14ac:dyDescent="0.25">
      <c r="A36" s="243" t="str">
        <f>IF(ROW()&lt;=B$3,INDEX(FP!F:F,B$2+ROW()-1)&amp;" - "&amp;INDEX(FP!C:C,B$2+ROW()-1),"")</f>
        <v/>
      </c>
      <c r="B36" s="243"/>
      <c r="C36" s="248" t="str">
        <f>IF(ROW()&lt;=B$3,INDEX(FP!E:E,B$2+ROW()-1),"")</f>
        <v/>
      </c>
      <c r="D36" s="242" t="str">
        <f>IF(ROW()&lt;=B$3,INDEX(FP!F:F,B$2+ROW()-1),"")</f>
        <v/>
      </c>
      <c r="E36" s="242"/>
      <c r="F36" s="242" t="str">
        <f>IF(ROW()&lt;=B$3,INDEX(FP!G:G,B$2+ROW()-1),"")</f>
        <v/>
      </c>
      <c r="G36" s="242"/>
      <c r="H36" s="243" t="str">
        <f>IF(ROW()&lt;=B$3,INDEX(FP!C:C,B$2+ROW()-1),"")</f>
        <v/>
      </c>
      <c r="I36" s="244" t="str">
        <f>IF(ROW()&lt;=B$3,SUMIF(A$107:A$11069,A36,I$107:I$11069),"")</f>
        <v/>
      </c>
      <c r="J36" s="244" t="str">
        <f>IF(ROW()&lt;=B$3,SUMIFS(I$103:I$51069,A$103:A$51069,K36,J$103:J$51069,L36),"")</f>
        <v/>
      </c>
      <c r="K36" s="110" t="str">
        <f t="shared" si="0"/>
        <v/>
      </c>
      <c r="L36" s="101">
        <v>99</v>
      </c>
      <c r="M36" s="102" t="s">
        <v>374</v>
      </c>
      <c r="N36" s="103" t="s">
        <v>418</v>
      </c>
      <c r="O36" s="88"/>
      <c r="P36" s="88"/>
      <c r="Q36" s="88"/>
      <c r="R36" s="88"/>
      <c r="W36" s="88"/>
      <c r="X36" s="88"/>
      <c r="Y36" s="88"/>
    </row>
    <row r="37" spans="1:25" s="6" customFormat="1" ht="10.8" hidden="1" thickBot="1" x14ac:dyDescent="0.25">
      <c r="A37" s="243" t="str">
        <f>IF(ROW()&lt;=B$3,INDEX(FP!F:F,B$2+ROW()-1)&amp;" - "&amp;INDEX(FP!C:C,B$2+ROW()-1),"")</f>
        <v/>
      </c>
      <c r="B37" s="243"/>
      <c r="C37" s="248" t="str">
        <f>IF(ROW()&lt;=B$3,INDEX(FP!E:E,B$2+ROW()-1),"")</f>
        <v/>
      </c>
      <c r="D37" s="242" t="str">
        <f>IF(ROW()&lt;=B$3,INDEX(FP!F:F,B$2+ROW()-1),"")</f>
        <v/>
      </c>
      <c r="E37" s="242"/>
      <c r="F37" s="242" t="str">
        <f>IF(ROW()&lt;=B$3,INDEX(FP!G:G,B$2+ROW()-1),"")</f>
        <v/>
      </c>
      <c r="G37" s="242"/>
      <c r="H37" s="243" t="str">
        <f>IF(ROW()&lt;=B$3,INDEX(FP!C:C,B$2+ROW()-1),"")</f>
        <v/>
      </c>
      <c r="I37" s="244" t="str">
        <f>IF(ROW()&lt;=B$3,SUMIF(A$107:A$11069,A37,I$107:I$11069),"")</f>
        <v/>
      </c>
      <c r="J37" s="244" t="str">
        <f>IF(ROW()&lt;=B$3,SUMIFS(I$103:I$51069,A$103:A$51069,K37,J$103:J$51069,L37),"")</f>
        <v/>
      </c>
      <c r="K37" s="110" t="str">
        <f t="shared" si="0"/>
        <v/>
      </c>
      <c r="L37" s="101">
        <v>99</v>
      </c>
      <c r="M37" s="104" t="str">
        <f>$A36</f>
        <v/>
      </c>
      <c r="N37" s="105">
        <v>99</v>
      </c>
      <c r="O37" s="88"/>
      <c r="P37" s="88"/>
      <c r="U37" s="88"/>
      <c r="V37" s="88"/>
      <c r="W37" s="88"/>
      <c r="X37" s="88"/>
      <c r="Y37" s="88"/>
    </row>
    <row r="38" spans="1:25" s="6" customFormat="1" ht="10.8" hidden="1" thickBot="1" x14ac:dyDescent="0.25">
      <c r="A38" s="243" t="str">
        <f>IF(ROW()&lt;=B$3,INDEX(FP!F:F,B$2+ROW()-1)&amp;" - "&amp;INDEX(FP!C:C,B$2+ROW()-1),"")</f>
        <v/>
      </c>
      <c r="B38" s="243"/>
      <c r="C38" s="248" t="str">
        <f>IF(ROW()&lt;=B$3,INDEX(FP!E:E,B$2+ROW()-1),"")</f>
        <v/>
      </c>
      <c r="D38" s="242" t="str">
        <f>IF(ROW()&lt;=B$3,INDEX(FP!F:F,B$2+ROW()-1),"")</f>
        <v/>
      </c>
      <c r="E38" s="242"/>
      <c r="F38" s="242" t="str">
        <f>IF(ROW()&lt;=B$3,INDEX(FP!G:G,B$2+ROW()-1),"")</f>
        <v/>
      </c>
      <c r="G38" s="242"/>
      <c r="H38" s="243" t="str">
        <f>IF(ROW()&lt;=B$3,INDEX(FP!C:C,B$2+ROW()-1),"")</f>
        <v/>
      </c>
      <c r="I38" s="244" t="str">
        <f>IF(ROW()&lt;=B$3,SUMIF(A$107:A$11069,A38,I$107:I$11069),"")</f>
        <v/>
      </c>
      <c r="J38" s="244" t="str">
        <f>IF(ROW()&lt;=B$3,SUMIFS(I$103:I$51069,A$103:A$51069,K38,J$103:J$51069,L38),"")</f>
        <v/>
      </c>
      <c r="K38" s="110" t="str">
        <f t="shared" si="0"/>
        <v/>
      </c>
      <c r="L38" s="101">
        <v>99</v>
      </c>
      <c r="M38" s="96" t="s">
        <v>374</v>
      </c>
      <c r="N38" s="95" t="s">
        <v>418</v>
      </c>
      <c r="S38" s="88"/>
      <c r="T38" s="88"/>
      <c r="U38" s="88"/>
      <c r="V38" s="88"/>
      <c r="W38" s="88"/>
      <c r="X38" s="88"/>
      <c r="Y38" s="88"/>
    </row>
    <row r="39" spans="1:25" s="6" customFormat="1" ht="10.8" hidden="1" thickBot="1" x14ac:dyDescent="0.25">
      <c r="A39" s="243" t="str">
        <f>IF(ROW()&lt;=B$3,INDEX(FP!F:F,B$2+ROW()-1)&amp;" - "&amp;INDEX(FP!C:C,B$2+ROW()-1),"")</f>
        <v/>
      </c>
      <c r="B39" s="243"/>
      <c r="C39" s="248" t="str">
        <f>IF(ROW()&lt;=B$3,INDEX(FP!E:E,B$2+ROW()-1),"")</f>
        <v/>
      </c>
      <c r="D39" s="242" t="str">
        <f>IF(ROW()&lt;=B$3,INDEX(FP!F:F,B$2+ROW()-1),"")</f>
        <v/>
      </c>
      <c r="E39" s="242"/>
      <c r="F39" s="242" t="str">
        <f>IF(ROW()&lt;=B$3,INDEX(FP!G:G,B$2+ROW()-1),"")</f>
        <v/>
      </c>
      <c r="G39" s="242"/>
      <c r="H39" s="243" t="str">
        <f>IF(ROW()&lt;=B$3,INDEX(FP!C:C,B$2+ROW()-1),"")</f>
        <v/>
      </c>
      <c r="I39" s="244" t="str">
        <f>IF(ROW()&lt;=B$3,SUMIF(A$107:A$11069,A39,I$107:I$11069),"")</f>
        <v/>
      </c>
      <c r="J39" s="244" t="str">
        <f>IF(ROW()&lt;=B$3,SUMIFS(I$103:I$51069,A$103:A$51069,K39,J$103:J$51069,L39),"")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43" t="str">
        <f>IF(ROW()&lt;=B$3,INDEX(FP!F:F,B$2+ROW()-1)&amp;" - "&amp;INDEX(FP!C:C,B$2+ROW()-1),"")</f>
        <v/>
      </c>
      <c r="B40" s="243"/>
      <c r="C40" s="248" t="str">
        <f>IF(ROW()&lt;=B$3,INDEX(FP!E:E,B$2+ROW()-1),"")</f>
        <v/>
      </c>
      <c r="D40" s="242" t="str">
        <f>IF(ROW()&lt;=B$3,INDEX(FP!F:F,B$2+ROW()-1),"")</f>
        <v/>
      </c>
      <c r="E40" s="242"/>
      <c r="F40" s="242" t="str">
        <f>IF(ROW()&lt;=B$3,INDEX(FP!G:G,B$2+ROW()-1),"")</f>
        <v/>
      </c>
      <c r="G40" s="242"/>
      <c r="H40" s="243" t="str">
        <f>IF(ROW()&lt;=B$3,INDEX(FP!C:C,B$2+ROW()-1),"")</f>
        <v/>
      </c>
      <c r="I40" s="244" t="str">
        <f>IF(ROW()&lt;=B$3,SUMIF(A$107:A$11069,A40,I$107:I$11069),"")</f>
        <v/>
      </c>
      <c r="J40" s="244" t="str">
        <f>IF(ROW()&lt;=B$3,SUMIFS(I$103:I$51069,A$103:A$51069,K40,J$103:J$51069,L40),"")</f>
        <v/>
      </c>
      <c r="K40" s="110" t="str">
        <f t="shared" si="0"/>
        <v/>
      </c>
      <c r="L40" s="101">
        <v>99</v>
      </c>
      <c r="M40" s="102" t="s">
        <v>374</v>
      </c>
      <c r="N40" s="103" t="s">
        <v>418</v>
      </c>
      <c r="O40" s="88"/>
      <c r="P40" s="88"/>
      <c r="Q40" s="88"/>
      <c r="R40" s="88"/>
      <c r="S40" s="88"/>
      <c r="T40" s="88"/>
      <c r="U40" s="88"/>
      <c r="V40" s="88"/>
      <c r="W40" s="88"/>
      <c r="X40" s="88"/>
      <c r="Y40" s="88"/>
    </row>
    <row r="41" spans="1:25" s="6" customFormat="1" ht="10.8" hidden="1" thickBot="1" x14ac:dyDescent="0.25">
      <c r="A41" s="243" t="str">
        <f>IF(ROW()&lt;=B$3,INDEX(FP!F:F,B$2+ROW()-1)&amp;" - "&amp;INDEX(FP!C:C,B$2+ROW()-1),"")</f>
        <v/>
      </c>
      <c r="B41" s="243"/>
      <c r="C41" s="248" t="str">
        <f>IF(ROW()&lt;=B$3,INDEX(FP!E:E,B$2+ROW()-1),"")</f>
        <v/>
      </c>
      <c r="D41" s="242" t="str">
        <f>IF(ROW()&lt;=B$3,INDEX(FP!F:F,B$2+ROW()-1),"")</f>
        <v/>
      </c>
      <c r="E41" s="242"/>
      <c r="F41" s="242" t="str">
        <f>IF(ROW()&lt;=B$3,INDEX(FP!G:G,B$2+ROW()-1),"")</f>
        <v/>
      </c>
      <c r="G41" s="242"/>
      <c r="H41" s="243" t="str">
        <f>IF(ROW()&lt;=B$3,INDEX(FP!C:C,B$2+ROW()-1),"")</f>
        <v/>
      </c>
      <c r="I41" s="244" t="str">
        <f>IF(ROW()&lt;=B$3,SUMIF(A$107:A$11069,A41,I$107:I$11069),"")</f>
        <v/>
      </c>
      <c r="J41" s="244" t="str">
        <f>IF(ROW()&lt;=B$3,SUMIFS(I$103:I$51069,A$103:A$51069,K41,J$103:J$51069,L41),"")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43" t="str">
        <f>IF(ROW()&lt;=B$3,INDEX(FP!F:F,B$2+ROW()-1)&amp;" - "&amp;INDEX(FP!C:C,B$2+ROW()-1),"")</f>
        <v/>
      </c>
      <c r="B42" s="243"/>
      <c r="C42" s="248" t="str">
        <f>IF(ROW()&lt;=B$3,INDEX(FP!E:E,B$2+ROW()-1),"")</f>
        <v/>
      </c>
      <c r="D42" s="242" t="str">
        <f>IF(ROW()&lt;=B$3,INDEX(FP!F:F,B$2+ROW()-1),"")</f>
        <v/>
      </c>
      <c r="E42" s="242"/>
      <c r="F42" s="242" t="str">
        <f>IF(ROW()&lt;=B$3,INDEX(FP!G:G,B$2+ROW()-1),"")</f>
        <v/>
      </c>
      <c r="G42" s="242"/>
      <c r="H42" s="243" t="str">
        <f>IF(ROW()&lt;=B$3,INDEX(FP!C:C,B$2+ROW()-1),"")</f>
        <v/>
      </c>
      <c r="I42" s="244" t="str">
        <f>IF(ROW()&lt;=B$3,SUMIF(A$107:A$11069,A42,I$107:I$11069),"")</f>
        <v/>
      </c>
      <c r="J42" s="244" t="str">
        <f>IF(ROW()&lt;=B$3,SUMIFS(I$103:I$51069,A$103:A$51069,K42,J$103:J$51069,L42),"")</f>
        <v/>
      </c>
      <c r="K42" s="110" t="str">
        <f t="shared" si="0"/>
        <v/>
      </c>
      <c r="L42" s="101">
        <v>99</v>
      </c>
      <c r="M42" s="96" t="s">
        <v>374</v>
      </c>
      <c r="N42" s="95" t="s">
        <v>418</v>
      </c>
      <c r="Q42" s="88"/>
      <c r="R42" s="88"/>
      <c r="S42" s="88"/>
      <c r="T42" s="88"/>
      <c r="U42" s="88"/>
      <c r="V42" s="88"/>
      <c r="W42" s="88"/>
      <c r="X42" s="88"/>
      <c r="Y42" s="88"/>
    </row>
    <row r="43" spans="1:25" s="6" customFormat="1" ht="10.8" hidden="1" thickBot="1" x14ac:dyDescent="0.25">
      <c r="A43" s="243" t="str">
        <f>IF(ROW()&lt;=B$3,INDEX(FP!F:F,B$2+ROW()-1)&amp;" - "&amp;INDEX(FP!C:C,B$2+ROW()-1),"")</f>
        <v/>
      </c>
      <c r="B43" s="243"/>
      <c r="C43" s="248" t="str">
        <f>IF(ROW()&lt;=B$3,INDEX(FP!E:E,B$2+ROW()-1),"")</f>
        <v/>
      </c>
      <c r="D43" s="242" t="str">
        <f>IF(ROW()&lt;=B$3,INDEX(FP!F:F,B$2+ROW()-1),"")</f>
        <v/>
      </c>
      <c r="E43" s="242"/>
      <c r="F43" s="242" t="str">
        <f>IF(ROW()&lt;=B$3,INDEX(FP!G:G,B$2+ROW()-1),"")</f>
        <v/>
      </c>
      <c r="G43" s="242"/>
      <c r="H43" s="243" t="str">
        <f>IF(ROW()&lt;=B$3,INDEX(FP!C:C,B$2+ROW()-1),"")</f>
        <v/>
      </c>
      <c r="I43" s="244" t="str">
        <f>IF(ROW()&lt;=B$3,SUMIF(A$107:A$11069,A43,I$107:I$11069),"")</f>
        <v/>
      </c>
      <c r="J43" s="244" t="str">
        <f>IF(ROW()&lt;=B$3,SUMIFS(I$103:I$51069,A$103:A$51069,K43,J$103:J$51069,L43),"")</f>
        <v/>
      </c>
      <c r="K43" s="110" t="str">
        <f t="shared" si="0"/>
        <v/>
      </c>
      <c r="L43" s="101">
        <v>99</v>
      </c>
      <c r="M43" s="94" t="str">
        <f>$A42</f>
        <v/>
      </c>
      <c r="N43" s="94">
        <v>99</v>
      </c>
      <c r="S43" s="88"/>
      <c r="T43" s="88"/>
      <c r="U43" s="88"/>
      <c r="V43" s="88"/>
      <c r="W43" s="88"/>
      <c r="X43" s="88"/>
      <c r="Y43" s="88"/>
    </row>
    <row r="44" spans="1:25" s="6" customFormat="1" ht="10.8" hidden="1" thickBot="1" x14ac:dyDescent="0.25">
      <c r="A44" s="243" t="str">
        <f>IF(ROW()&lt;=B$3,INDEX(FP!F:F,B$2+ROW()-1)&amp;" - "&amp;INDEX(FP!C:C,B$2+ROW()-1),"")</f>
        <v/>
      </c>
      <c r="B44" s="243"/>
      <c r="C44" s="248" t="str">
        <f>IF(ROW()&lt;=B$3,INDEX(FP!E:E,B$2+ROW()-1),"")</f>
        <v/>
      </c>
      <c r="D44" s="242" t="str">
        <f>IF(ROW()&lt;=B$3,INDEX(FP!F:F,B$2+ROW()-1),"")</f>
        <v/>
      </c>
      <c r="E44" s="242"/>
      <c r="F44" s="242" t="str">
        <f>IF(ROW()&lt;=B$3,INDEX(FP!G:G,B$2+ROW()-1),"")</f>
        <v/>
      </c>
      <c r="G44" s="242"/>
      <c r="H44" s="243" t="str">
        <f>IF(ROW()&lt;=B$3,INDEX(FP!C:C,B$2+ROW()-1),"")</f>
        <v/>
      </c>
      <c r="I44" s="244" t="str">
        <f>IF(ROW()&lt;=B$3,SUMIF(A$107:A$11069,A44,I$107:I$11069),"")</f>
        <v/>
      </c>
      <c r="J44" s="244" t="str">
        <f>IF(ROW()&lt;=B$3,SUMIFS(I$103:I$51069,A$103:A$51069,K44,J$103:J$51069,L44),"")</f>
        <v/>
      </c>
      <c r="K44" s="110" t="str">
        <f t="shared" si="0"/>
        <v/>
      </c>
      <c r="L44" s="101">
        <v>99</v>
      </c>
      <c r="M44" s="102" t="s">
        <v>374</v>
      </c>
      <c r="N44" s="103" t="s">
        <v>418</v>
      </c>
      <c r="O44" s="88"/>
      <c r="P44" s="88"/>
      <c r="U44" s="88"/>
      <c r="V44" s="88"/>
      <c r="W44" s="88"/>
      <c r="X44" s="88"/>
      <c r="Y44" s="88"/>
    </row>
    <row r="45" spans="1:25" s="6" customFormat="1" ht="10.8" hidden="1" thickBot="1" x14ac:dyDescent="0.25">
      <c r="A45" s="243" t="str">
        <f>IF(ROW()&lt;=B$3,INDEX(FP!F:F,B$2+ROW()-1)&amp;" - "&amp;INDEX(FP!C:C,B$2+ROW()-1),"")</f>
        <v/>
      </c>
      <c r="B45" s="243"/>
      <c r="C45" s="248" t="str">
        <f>IF(ROW()&lt;=B$3,INDEX(FP!E:E,B$2+ROW()-1),"")</f>
        <v/>
      </c>
      <c r="D45" s="242" t="str">
        <f>IF(ROW()&lt;=B$3,INDEX(FP!F:F,B$2+ROW()-1),"")</f>
        <v/>
      </c>
      <c r="E45" s="242"/>
      <c r="F45" s="242" t="str">
        <f>IF(ROW()&lt;=B$3,INDEX(FP!G:G,B$2+ROW()-1),"")</f>
        <v/>
      </c>
      <c r="G45" s="242"/>
      <c r="H45" s="243" t="str">
        <f>IF(ROW()&lt;=B$3,INDEX(FP!C:C,B$2+ROW()-1),"")</f>
        <v/>
      </c>
      <c r="I45" s="244" t="str">
        <f>IF(ROW()&lt;=B$3,SUMIF(A$107:A$11069,A45,I$107:I$11069),"")</f>
        <v/>
      </c>
      <c r="J45" s="244" t="str">
        <f>IF(ROW()&lt;=B$3,SUMIFS(I$103:I$51069,A$103:A$51069,K45,J$103:J$51069,L45),"")</f>
        <v/>
      </c>
      <c r="K45" s="110" t="str">
        <f t="shared" si="0"/>
        <v/>
      </c>
      <c r="L45" s="101">
        <v>99</v>
      </c>
      <c r="M45" s="104" t="str">
        <f>$A44</f>
        <v/>
      </c>
      <c r="N45" s="105">
        <v>99</v>
      </c>
      <c r="O45" s="88"/>
      <c r="P45" s="88"/>
      <c r="Q45" s="88"/>
      <c r="R45" s="88"/>
      <c r="W45" s="88"/>
      <c r="X45" s="88"/>
      <c r="Y45" s="88"/>
    </row>
    <row r="46" spans="1:25" s="6" customFormat="1" ht="10.8" hidden="1" thickBot="1" x14ac:dyDescent="0.25">
      <c r="A46" s="243" t="str">
        <f>IF(ROW()&lt;=B$3,INDEX(FP!F:F,B$2+ROW()-1)&amp;" - "&amp;INDEX(FP!C:C,B$2+ROW()-1),"")</f>
        <v/>
      </c>
      <c r="B46" s="243"/>
      <c r="C46" s="248" t="str">
        <f>IF(ROW()&lt;=B$3,INDEX(FP!E:E,B$2+ROW()-1),"")</f>
        <v/>
      </c>
      <c r="D46" s="242" t="str">
        <f>IF(ROW()&lt;=B$3,INDEX(FP!F:F,B$2+ROW()-1),"")</f>
        <v/>
      </c>
      <c r="E46" s="242"/>
      <c r="F46" s="242" t="str">
        <f>IF(ROW()&lt;=B$3,INDEX(FP!G:G,B$2+ROW()-1),"")</f>
        <v/>
      </c>
      <c r="G46" s="242"/>
      <c r="H46" s="243" t="str">
        <f>IF(ROW()&lt;=B$3,INDEX(FP!C:C,B$2+ROW()-1),"")</f>
        <v/>
      </c>
      <c r="I46" s="244" t="str">
        <f>IF(ROW()&lt;=B$3,SUMIF(A$107:A$11069,A46,I$107:I$11069),"")</f>
        <v/>
      </c>
      <c r="J46" s="244" t="str">
        <f>IF(ROW()&lt;=B$3,SUMIFS(I$103:I$51069,A$103:A$51069,K46,J$103:J$51069,L46),"")</f>
        <v/>
      </c>
      <c r="K46" s="110" t="str">
        <f t="shared" si="0"/>
        <v/>
      </c>
      <c r="L46" s="101">
        <v>99</v>
      </c>
      <c r="M46" s="96" t="s">
        <v>374</v>
      </c>
      <c r="N46" s="95" t="s">
        <v>418</v>
      </c>
      <c r="O46" s="88"/>
      <c r="P46" s="88"/>
      <c r="Q46" s="88"/>
      <c r="R46" s="88"/>
      <c r="S46" s="88"/>
      <c r="T46" s="88"/>
      <c r="Y46" s="88"/>
    </row>
    <row r="47" spans="1:25" s="6" customFormat="1" ht="10.8" hidden="1" thickBot="1" x14ac:dyDescent="0.25">
      <c r="A47" s="243" t="str">
        <f>IF(ROW()&lt;=B$3,INDEX(FP!F:F,B$2+ROW()-1)&amp;" - "&amp;INDEX(FP!C:C,B$2+ROW()-1),"")</f>
        <v/>
      </c>
      <c r="B47" s="243"/>
      <c r="C47" s="248" t="str">
        <f>IF(ROW()&lt;=B$3,INDEX(FP!E:E,B$2+ROW()-1),"")</f>
        <v/>
      </c>
      <c r="D47" s="242" t="str">
        <f>IF(ROW()&lt;=B$3,INDEX(FP!F:F,B$2+ROW()-1),"")</f>
        <v/>
      </c>
      <c r="E47" s="242"/>
      <c r="F47" s="242" t="str">
        <f>IF(ROW()&lt;=B$3,INDEX(FP!G:G,B$2+ROW()-1),"")</f>
        <v/>
      </c>
      <c r="G47" s="242"/>
      <c r="H47" s="243" t="str">
        <f>IF(ROW()&lt;=B$3,INDEX(FP!C:C,B$2+ROW()-1),"")</f>
        <v/>
      </c>
      <c r="I47" s="244" t="str">
        <f>IF(ROW()&lt;=B$3,SUMIF(A$107:A$11069,A47,I$107:I$11069),"")</f>
        <v/>
      </c>
      <c r="J47" s="244" t="str">
        <f>IF(ROW()&lt;=B$3,SUMIFS(I$103:I$51069,A$103:A$51069,K47,J$103:J$51069,L47),"")</f>
        <v/>
      </c>
      <c r="K47" s="110" t="str">
        <f t="shared" si="0"/>
        <v/>
      </c>
      <c r="L47" s="101">
        <v>99</v>
      </c>
      <c r="M47" s="94" t="str">
        <f>$A46</f>
        <v/>
      </c>
      <c r="N47" s="94">
        <v>99</v>
      </c>
      <c r="O47" s="88"/>
      <c r="P47" s="88"/>
      <c r="Q47" s="88"/>
      <c r="R47" s="88"/>
      <c r="S47" s="88"/>
      <c r="T47" s="88"/>
      <c r="Y47" s="88"/>
    </row>
    <row r="48" spans="1:25" s="6" customFormat="1" ht="10.8" hidden="1" thickBot="1" x14ac:dyDescent="0.25">
      <c r="A48" s="243" t="str">
        <f>IF(ROW()&lt;=B$3,INDEX(FP!F:F,B$2+ROW()-1)&amp;" - "&amp;INDEX(FP!C:C,B$2+ROW()-1),"")</f>
        <v/>
      </c>
      <c r="B48" s="243"/>
      <c r="C48" s="248" t="str">
        <f>IF(ROW()&lt;=B$3,INDEX(FP!E:E,B$2+ROW()-1),"")</f>
        <v/>
      </c>
      <c r="D48" s="242" t="str">
        <f>IF(ROW()&lt;=B$3,INDEX(FP!F:F,B$2+ROW()-1),"")</f>
        <v/>
      </c>
      <c r="E48" s="242"/>
      <c r="F48" s="242" t="str">
        <f>IF(ROW()&lt;=B$3,INDEX(FP!G:G,B$2+ROW()-1),"")</f>
        <v/>
      </c>
      <c r="G48" s="242"/>
      <c r="H48" s="243" t="str">
        <f>IF(ROW()&lt;=B$3,INDEX(FP!C:C,B$2+ROW()-1),"")</f>
        <v/>
      </c>
      <c r="I48" s="244" t="str">
        <f>IF(ROW()&lt;=B$3,SUMIF(A$107:A$11069,A48,I$107:I$11069),"")</f>
        <v/>
      </c>
      <c r="J48" s="244" t="str">
        <f>IF(ROW()&lt;=B$3,SUMIFS(I$103:I$51069,A$103:A$51069,K48,J$103:J$51069,L48),"")</f>
        <v/>
      </c>
      <c r="K48" s="110" t="str">
        <f t="shared" si="0"/>
        <v/>
      </c>
      <c r="L48" s="101">
        <v>99</v>
      </c>
      <c r="M48" s="102" t="s">
        <v>374</v>
      </c>
      <c r="N48" s="103" t="s">
        <v>418</v>
      </c>
      <c r="O48" s="88"/>
      <c r="P48" s="88"/>
      <c r="Q48" s="88"/>
      <c r="R48" s="88"/>
      <c r="W48" s="88"/>
      <c r="X48" s="88"/>
      <c r="Y48" s="88"/>
    </row>
    <row r="49" spans="1:25" s="6" customFormat="1" ht="10.8" hidden="1" thickBot="1" x14ac:dyDescent="0.25">
      <c r="A49" s="243" t="str">
        <f>IF(ROW()&lt;=B$3,INDEX(FP!F:F,B$2+ROW()-1)&amp;" - "&amp;INDEX(FP!C:C,B$2+ROW()-1),"")</f>
        <v/>
      </c>
      <c r="B49" s="243"/>
      <c r="C49" s="248" t="str">
        <f>IF(ROW()&lt;=B$3,INDEX(FP!E:E,B$2+ROW()-1),"")</f>
        <v/>
      </c>
      <c r="D49" s="242" t="str">
        <f>IF(ROW()&lt;=B$3,INDEX(FP!F:F,B$2+ROW()-1),"")</f>
        <v/>
      </c>
      <c r="E49" s="242"/>
      <c r="F49" s="242" t="str">
        <f>IF(ROW()&lt;=B$3,INDEX(FP!G:G,B$2+ROW()-1),"")</f>
        <v/>
      </c>
      <c r="G49" s="242"/>
      <c r="H49" s="243" t="str">
        <f>IF(ROW()&lt;=B$3,INDEX(FP!C:C,B$2+ROW()-1),"")</f>
        <v/>
      </c>
      <c r="I49" s="244" t="str">
        <f>IF(ROW()&lt;=B$3,SUMIF(A$107:A$11069,A49,I$107:I$11069),"")</f>
        <v/>
      </c>
      <c r="J49" s="244" t="str">
        <f>IF(ROW()&lt;=B$3,SUMIFS(I$103:I$51069,A$103:A$51069,K49,J$103:J$51069,L49),"")</f>
        <v/>
      </c>
      <c r="K49" s="110" t="str">
        <f t="shared" si="0"/>
        <v/>
      </c>
      <c r="L49" s="101">
        <v>99</v>
      </c>
      <c r="M49" s="104" t="str">
        <f>$A48</f>
        <v/>
      </c>
      <c r="N49" s="105">
        <v>99</v>
      </c>
      <c r="O49" s="88"/>
      <c r="P49" s="88"/>
      <c r="U49" s="88"/>
      <c r="V49" s="88"/>
      <c r="W49" s="88"/>
      <c r="X49" s="88"/>
      <c r="Y49" s="88"/>
    </row>
    <row r="50" spans="1:25" s="6" customFormat="1" ht="10.8" hidden="1" thickBot="1" x14ac:dyDescent="0.25">
      <c r="A50" s="243" t="str">
        <f>IF(ROW()&lt;=B$3,INDEX(FP!F:F,B$2+ROW()-1)&amp;" - "&amp;INDEX(FP!C:C,B$2+ROW()-1),"")</f>
        <v/>
      </c>
      <c r="B50" s="243"/>
      <c r="C50" s="248" t="str">
        <f>IF(ROW()&lt;=B$3,INDEX(FP!E:E,B$2+ROW()-1),"")</f>
        <v/>
      </c>
      <c r="D50" s="242" t="str">
        <f>IF(ROW()&lt;=B$3,INDEX(FP!F:F,B$2+ROW()-1),"")</f>
        <v/>
      </c>
      <c r="E50" s="242"/>
      <c r="F50" s="242" t="str">
        <f>IF(ROW()&lt;=B$3,INDEX(FP!G:G,B$2+ROW()-1),"")</f>
        <v/>
      </c>
      <c r="G50" s="242"/>
      <c r="H50" s="243" t="str">
        <f>IF(ROW()&lt;=B$3,INDEX(FP!C:C,B$2+ROW()-1),"")</f>
        <v/>
      </c>
      <c r="I50" s="244" t="str">
        <f>IF(ROW()&lt;=B$3,SUMIF(A$107:A$11069,A50,I$107:I$11069),"")</f>
        <v/>
      </c>
      <c r="J50" s="244" t="str">
        <f>IF(ROW()&lt;=B$3,SUMIFS(I$103:I$51069,A$103:A$51069,K50,J$103:J$51069,L50),"")</f>
        <v/>
      </c>
      <c r="K50" s="110" t="str">
        <f t="shared" si="0"/>
        <v/>
      </c>
      <c r="L50" s="101">
        <v>99</v>
      </c>
      <c r="M50" s="96" t="s">
        <v>374</v>
      </c>
      <c r="N50" s="95" t="s">
        <v>418</v>
      </c>
      <c r="S50" s="88"/>
      <c r="T50" s="88"/>
      <c r="U50" s="88"/>
      <c r="V50" s="88"/>
      <c r="W50" s="88"/>
      <c r="X50" s="88"/>
      <c r="Y50" s="88"/>
    </row>
    <row r="51" spans="1:25" s="6" customFormat="1" ht="10.8" hidden="1" thickBot="1" x14ac:dyDescent="0.25">
      <c r="A51" s="243" t="str">
        <f>IF(ROW()&lt;=B$3,INDEX(FP!F:F,B$2+ROW()-1)&amp;" - "&amp;INDEX(FP!C:C,B$2+ROW()-1),"")</f>
        <v/>
      </c>
      <c r="B51" s="243"/>
      <c r="C51" s="248" t="str">
        <f>IF(ROW()&lt;=B$3,INDEX(FP!E:E,B$2+ROW()-1),"")</f>
        <v/>
      </c>
      <c r="D51" s="242" t="str">
        <f>IF(ROW()&lt;=B$3,INDEX(FP!F:F,B$2+ROW()-1),"")</f>
        <v/>
      </c>
      <c r="E51" s="242"/>
      <c r="F51" s="242" t="str">
        <f>IF(ROW()&lt;=B$3,INDEX(FP!G:G,B$2+ROW()-1),"")</f>
        <v/>
      </c>
      <c r="G51" s="242"/>
      <c r="H51" s="243" t="str">
        <f>IF(ROW()&lt;=B$3,INDEX(FP!C:C,B$2+ROW()-1),"")</f>
        <v/>
      </c>
      <c r="I51" s="244" t="str">
        <f>IF(ROW()&lt;=B$3,SUMIF(A$107:A$11069,A51,I$107:I$11069),"")</f>
        <v/>
      </c>
      <c r="J51" s="244" t="str">
        <f>IF(ROW()&lt;=B$3,SUMIFS(I$103:I$51069,A$103:A$51069,K51,J$103:J$51069,L51),"")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43" t="str">
        <f>IF(ROW()&lt;=B$3,INDEX(FP!F:F,B$2+ROW()-1)&amp;" - "&amp;INDEX(FP!C:C,B$2+ROW()-1),"")</f>
        <v/>
      </c>
      <c r="B52" s="243"/>
      <c r="C52" s="248" t="str">
        <f>IF(ROW()&lt;=B$3,INDEX(FP!E:E,B$2+ROW()-1),"")</f>
        <v/>
      </c>
      <c r="D52" s="242" t="str">
        <f>IF(ROW()&lt;=B$3,INDEX(FP!F:F,B$2+ROW()-1),"")</f>
        <v/>
      </c>
      <c r="E52" s="242"/>
      <c r="F52" s="242" t="str">
        <f>IF(ROW()&lt;=B$3,INDEX(FP!G:G,B$2+ROW()-1),"")</f>
        <v/>
      </c>
      <c r="G52" s="242"/>
      <c r="H52" s="243" t="str">
        <f>IF(ROW()&lt;=B$3,INDEX(FP!C:C,B$2+ROW()-1),"")</f>
        <v/>
      </c>
      <c r="I52" s="244" t="str">
        <f>IF(ROW()&lt;=B$3,SUMIF(A$107:A$11069,A52,I$107:I$11069),"")</f>
        <v/>
      </c>
      <c r="J52" s="244" t="str">
        <f>IF(ROW()&lt;=B$3,SUMIFS(I$103:I$51069,A$103:A$51069,K52,J$103:J$51069,L52),"")</f>
        <v/>
      </c>
      <c r="K52" s="110" t="str">
        <f t="shared" si="0"/>
        <v/>
      </c>
      <c r="L52" s="101">
        <v>99</v>
      </c>
      <c r="M52" s="102" t="s">
        <v>374</v>
      </c>
      <c r="N52" s="103" t="s">
        <v>418</v>
      </c>
      <c r="O52" s="88"/>
      <c r="P52" s="88"/>
      <c r="Q52" s="88"/>
      <c r="R52" s="88"/>
      <c r="S52" s="88"/>
      <c r="T52" s="88"/>
      <c r="U52" s="88"/>
      <c r="V52" s="88"/>
      <c r="W52" s="88"/>
      <c r="X52" s="88"/>
      <c r="Y52" s="88"/>
    </row>
    <row r="53" spans="1:25" s="6" customFormat="1" ht="10.8" hidden="1" thickBot="1" x14ac:dyDescent="0.25">
      <c r="A53" s="243" t="str">
        <f>IF(ROW()&lt;=B$3,INDEX(FP!F:F,B$2+ROW()-1)&amp;" - "&amp;INDEX(FP!C:C,B$2+ROW()-1),"")</f>
        <v/>
      </c>
      <c r="B53" s="243"/>
      <c r="C53" s="248" t="str">
        <f>IF(ROW()&lt;=B$3,INDEX(FP!E:E,B$2+ROW()-1),"")</f>
        <v/>
      </c>
      <c r="D53" s="242" t="str">
        <f>IF(ROW()&lt;=B$3,INDEX(FP!F:F,B$2+ROW()-1),"")</f>
        <v/>
      </c>
      <c r="E53" s="242"/>
      <c r="F53" s="242" t="str">
        <f>IF(ROW()&lt;=B$3,INDEX(FP!G:G,B$2+ROW()-1),"")</f>
        <v/>
      </c>
      <c r="G53" s="242"/>
      <c r="H53" s="243" t="str">
        <f>IF(ROW()&lt;=B$3,INDEX(FP!C:C,B$2+ROW()-1),"")</f>
        <v/>
      </c>
      <c r="I53" s="244" t="str">
        <f>IF(ROW()&lt;=B$3,SUMIF(A$107:A$11069,A53,I$107:I$11069),"")</f>
        <v/>
      </c>
      <c r="J53" s="244" t="str">
        <f>IF(ROW()&lt;=B$3,SUMIFS(I$103:I$51069,A$103:A$51069,K53,J$103:J$51069,L53),"")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43" t="str">
        <f>IF(ROW()&lt;=B$3,INDEX(FP!F:F,B$2+ROW()-1)&amp;" - "&amp;INDEX(FP!C:C,B$2+ROW()-1),"")</f>
        <v/>
      </c>
      <c r="B54" s="243"/>
      <c r="C54" s="248" t="str">
        <f>IF(ROW()&lt;=B$3,INDEX(FP!E:E,B$2+ROW()-1),"")</f>
        <v/>
      </c>
      <c r="D54" s="242" t="str">
        <f>IF(ROW()&lt;=B$3,INDEX(FP!F:F,B$2+ROW()-1),"")</f>
        <v/>
      </c>
      <c r="E54" s="242"/>
      <c r="F54" s="242" t="str">
        <f>IF(ROW()&lt;=B$3,INDEX(FP!G:G,B$2+ROW()-1),"")</f>
        <v/>
      </c>
      <c r="G54" s="242"/>
      <c r="H54" s="243" t="str">
        <f>IF(ROW()&lt;=B$3,INDEX(FP!C:C,B$2+ROW()-1),"")</f>
        <v/>
      </c>
      <c r="I54" s="244" t="str">
        <f>IF(ROW()&lt;=B$3,SUMIF(A$107:A$11069,A54,I$107:I$11069),"")</f>
        <v/>
      </c>
      <c r="J54" s="244" t="str">
        <f>IF(ROW()&lt;=B$3,SUMIFS(I$103:I$51069,A$103:A$51069,K54,J$103:J$51069,L54),"")</f>
        <v/>
      </c>
      <c r="K54" s="110" t="str">
        <f t="shared" si="0"/>
        <v/>
      </c>
      <c r="L54" s="101">
        <v>99</v>
      </c>
      <c r="M54" s="96" t="s">
        <v>374</v>
      </c>
      <c r="N54" s="95" t="s">
        <v>418</v>
      </c>
      <c r="O54" s="88"/>
      <c r="P54" s="88"/>
      <c r="Q54" s="88"/>
      <c r="R54" s="88"/>
      <c r="S54" s="88"/>
      <c r="T54" s="88"/>
      <c r="U54" s="88"/>
      <c r="V54" s="88"/>
      <c r="W54" s="88"/>
      <c r="X54" s="88"/>
      <c r="Y54" s="88"/>
    </row>
    <row r="55" spans="1:25" s="6" customFormat="1" ht="10.8" hidden="1" thickBot="1" x14ac:dyDescent="0.25">
      <c r="A55" s="243" t="str">
        <f>IF(ROW()&lt;=B$3,INDEX(FP!F:F,B$2+ROW()-1)&amp;" - "&amp;INDEX(FP!C:C,B$2+ROW()-1),"")</f>
        <v/>
      </c>
      <c r="B55" s="243"/>
      <c r="C55" s="248" t="str">
        <f>IF(ROW()&lt;=B$3,INDEX(FP!E:E,B$2+ROW()-1),"")</f>
        <v/>
      </c>
      <c r="D55" s="242" t="str">
        <f>IF(ROW()&lt;=B$3,INDEX(FP!F:F,B$2+ROW()-1),"")</f>
        <v/>
      </c>
      <c r="E55" s="242"/>
      <c r="F55" s="242" t="str">
        <f>IF(ROW()&lt;=B$3,INDEX(FP!G:G,B$2+ROW()-1),"")</f>
        <v/>
      </c>
      <c r="G55" s="242"/>
      <c r="H55" s="243" t="str">
        <f>IF(ROW()&lt;=B$3,INDEX(FP!C:C,B$2+ROW()-1),"")</f>
        <v/>
      </c>
      <c r="I55" s="244" t="str">
        <f>IF(ROW()&lt;=B$3,SUMIF(A$107:A$11069,A55,I$107:I$11069),"")</f>
        <v/>
      </c>
      <c r="J55" s="244" t="str">
        <f>IF(ROW()&lt;=B$3,SUMIFS(I$103:I$51069,A$103:A$51069,K55,J$103:J$51069,L55),"")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43" t="str">
        <f>IF(ROW()&lt;=B$3,INDEX(FP!F:F,B$2+ROW()-1)&amp;" - "&amp;INDEX(FP!C:C,B$2+ROW()-1),"")</f>
        <v/>
      </c>
      <c r="B56" s="243"/>
      <c r="C56" s="248" t="str">
        <f>IF(ROW()&lt;=B$3,INDEX(FP!E:E,B$2+ROW()-1),"")</f>
        <v/>
      </c>
      <c r="D56" s="242" t="str">
        <f>IF(ROW()&lt;=B$3,INDEX(FP!F:F,B$2+ROW()-1),"")</f>
        <v/>
      </c>
      <c r="E56" s="242"/>
      <c r="F56" s="242" t="str">
        <f>IF(ROW()&lt;=B$3,INDEX(FP!G:G,B$2+ROW()-1),"")</f>
        <v/>
      </c>
      <c r="G56" s="242"/>
      <c r="H56" s="243" t="str">
        <f>IF(ROW()&lt;=B$3,INDEX(FP!C:C,B$2+ROW()-1),"")</f>
        <v/>
      </c>
      <c r="I56" s="244" t="str">
        <f>IF(ROW()&lt;=B$3,SUMIF(A$107:A$11069,A56,I$107:I$11069),"")</f>
        <v/>
      </c>
      <c r="J56" s="244" t="str">
        <f>IF(ROW()&lt;=B$3,SUMIFS(I$103:I$51069,A$103:A$51069,K56,J$103:J$51069,L56),"")</f>
        <v/>
      </c>
      <c r="K56" s="110" t="str">
        <f t="shared" si="0"/>
        <v/>
      </c>
      <c r="L56" s="101">
        <v>99</v>
      </c>
      <c r="M56" s="102" t="s">
        <v>374</v>
      </c>
      <c r="N56" s="103" t="s">
        <v>418</v>
      </c>
      <c r="O56" s="88"/>
      <c r="P56" s="88"/>
      <c r="Q56" s="88"/>
      <c r="R56" s="88"/>
      <c r="S56" s="88"/>
      <c r="T56" s="88"/>
      <c r="U56" s="88"/>
      <c r="V56" s="88"/>
      <c r="W56" s="88"/>
      <c r="X56" s="88"/>
      <c r="Y56" s="88"/>
    </row>
    <row r="57" spans="1:25" s="6" customFormat="1" ht="10.8" hidden="1" thickBot="1" x14ac:dyDescent="0.25">
      <c r="A57" s="243" t="str">
        <f>IF(ROW()&lt;=B$3,INDEX(FP!F:F,B$2+ROW()-1)&amp;" - "&amp;INDEX(FP!C:C,B$2+ROW()-1),"")</f>
        <v/>
      </c>
      <c r="B57" s="243"/>
      <c r="C57" s="248" t="str">
        <f>IF(ROW()&lt;=B$3,INDEX(FP!E:E,B$2+ROW()-1),"")</f>
        <v/>
      </c>
      <c r="D57" s="242" t="str">
        <f>IF(ROW()&lt;=B$3,INDEX(FP!F:F,B$2+ROW()-1),"")</f>
        <v/>
      </c>
      <c r="E57" s="242"/>
      <c r="F57" s="242" t="str">
        <f>IF(ROW()&lt;=B$3,INDEX(FP!G:G,B$2+ROW()-1),"")</f>
        <v/>
      </c>
      <c r="G57" s="242"/>
      <c r="H57" s="243" t="str">
        <f>IF(ROW()&lt;=B$3,INDEX(FP!C:C,B$2+ROW()-1),"")</f>
        <v/>
      </c>
      <c r="I57" s="244" t="str">
        <f>IF(ROW()&lt;=B$3,SUMIF(A$107:A$11069,A57,I$107:I$11069),"")</f>
        <v/>
      </c>
      <c r="J57" s="244" t="str">
        <f>IF(ROW()&lt;=B$3,SUMIFS(I$103:I$51069,A$103:A$51069,K57,J$103:J$51069,L57),"")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43" t="str">
        <f>IF(ROW()&lt;=B$3,INDEX(FP!F:F,B$2+ROW()-1)&amp;" - "&amp;INDEX(FP!C:C,B$2+ROW()-1),"")</f>
        <v/>
      </c>
      <c r="B58" s="243"/>
      <c r="C58" s="248" t="str">
        <f>IF(ROW()&lt;=B$3,INDEX(FP!E:E,B$2+ROW()-1),"")</f>
        <v/>
      </c>
      <c r="D58" s="242" t="str">
        <f>IF(ROW()&lt;=B$3,INDEX(FP!F:F,B$2+ROW()-1),"")</f>
        <v/>
      </c>
      <c r="E58" s="242"/>
      <c r="F58" s="242" t="str">
        <f>IF(ROW()&lt;=B$3,INDEX(FP!G:G,B$2+ROW()-1),"")</f>
        <v/>
      </c>
      <c r="G58" s="242"/>
      <c r="H58" s="243" t="str">
        <f>IF(ROW()&lt;=B$3,INDEX(FP!C:C,B$2+ROW()-1),"")</f>
        <v/>
      </c>
      <c r="I58" s="244" t="str">
        <f>IF(ROW()&lt;=B$3,SUMIF(A$107:A$11069,A58,I$107:I$11069),"")</f>
        <v/>
      </c>
      <c r="J58" s="244" t="str">
        <f>IF(ROW()&lt;=B$3,SUMIFS(I$103:I$51069,A$103:A$51069,K58,J$103:J$51069,L58),"")</f>
        <v/>
      </c>
      <c r="K58" s="110" t="str">
        <f t="shared" si="0"/>
        <v/>
      </c>
      <c r="L58" s="101">
        <v>99</v>
      </c>
      <c r="M58" s="96" t="s">
        <v>374</v>
      </c>
      <c r="N58" s="95" t="s">
        <v>418</v>
      </c>
      <c r="O58" s="88"/>
      <c r="P58" s="88"/>
      <c r="Q58" s="88"/>
      <c r="R58" s="88"/>
      <c r="S58" s="88"/>
      <c r="T58" s="88"/>
      <c r="U58" s="88"/>
      <c r="V58" s="88"/>
      <c r="W58" s="88"/>
      <c r="X58" s="88"/>
      <c r="Y58" s="88"/>
    </row>
    <row r="59" spans="1:25" s="6" customFormat="1" ht="10.8" hidden="1" thickBot="1" x14ac:dyDescent="0.25">
      <c r="A59" s="243" t="str">
        <f>IF(ROW()&lt;=B$3,INDEX(FP!F:F,B$2+ROW()-1)&amp;" - "&amp;INDEX(FP!C:C,B$2+ROW()-1),"")</f>
        <v/>
      </c>
      <c r="B59" s="243"/>
      <c r="C59" s="248" t="str">
        <f>IF(ROW()&lt;=B$3,INDEX(FP!E:E,B$2+ROW()-1),"")</f>
        <v/>
      </c>
      <c r="D59" s="242" t="str">
        <f>IF(ROW()&lt;=B$3,INDEX(FP!F:F,B$2+ROW()-1),"")</f>
        <v/>
      </c>
      <c r="E59" s="242"/>
      <c r="F59" s="242" t="str">
        <f>IF(ROW()&lt;=B$3,INDEX(FP!G:G,B$2+ROW()-1),"")</f>
        <v/>
      </c>
      <c r="G59" s="242"/>
      <c r="H59" s="243" t="str">
        <f>IF(ROW()&lt;=B$3,INDEX(FP!C:C,B$2+ROW()-1),"")</f>
        <v/>
      </c>
      <c r="I59" s="244" t="str">
        <f>IF(ROW()&lt;=B$3,SUMIF(A$107:A$11069,A59,I$107:I$11069),"")</f>
        <v/>
      </c>
      <c r="J59" s="244" t="str">
        <f>IF(ROW()&lt;=B$3,SUMIFS(I$103:I$51069,A$103:A$51069,K59,J$103:J$51069,L59),"")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43" t="str">
        <f>IF(ROW()&lt;=B$3,INDEX(FP!F:F,B$2+ROW()-1)&amp;" - "&amp;INDEX(FP!C:C,B$2+ROW()-1),"")</f>
        <v/>
      </c>
      <c r="B60" s="243"/>
      <c r="C60" s="248" t="str">
        <f>IF(ROW()&lt;=B$3,INDEX(FP!E:E,B$2+ROW()-1),"")</f>
        <v/>
      </c>
      <c r="D60" s="242" t="str">
        <f>IF(ROW()&lt;=B$3,INDEX(FP!F:F,B$2+ROW()-1),"")</f>
        <v/>
      </c>
      <c r="E60" s="242"/>
      <c r="F60" s="242" t="str">
        <f>IF(ROW()&lt;=B$3,INDEX(FP!G:G,B$2+ROW()-1),"")</f>
        <v/>
      </c>
      <c r="G60" s="242"/>
      <c r="H60" s="243" t="str">
        <f>IF(ROW()&lt;=B$3,INDEX(FP!C:C,B$2+ROW()-1),"")</f>
        <v/>
      </c>
      <c r="I60" s="244" t="str">
        <f>IF(ROW()&lt;=B$3,SUMIF(A$107:A$11069,A60,I$107:I$11069),"")</f>
        <v/>
      </c>
      <c r="J60" s="244" t="str">
        <f>IF(ROW()&lt;=B$3,SUMIFS(I$103:I$51069,A$103:A$51069,K60,J$103:J$51069,L60),"")</f>
        <v/>
      </c>
      <c r="K60" s="110" t="str">
        <f t="shared" si="0"/>
        <v/>
      </c>
      <c r="L60" s="101">
        <v>99</v>
      </c>
      <c r="M60" s="102" t="s">
        <v>374</v>
      </c>
      <c r="N60" s="103" t="s">
        <v>418</v>
      </c>
      <c r="O60" s="88"/>
      <c r="P60" s="88"/>
      <c r="Q60" s="88"/>
      <c r="R60" s="88"/>
      <c r="S60" s="88"/>
      <c r="T60" s="88"/>
      <c r="U60" s="88"/>
      <c r="V60" s="88"/>
      <c r="W60" s="88"/>
      <c r="X60" s="88"/>
      <c r="Y60" s="88"/>
    </row>
    <row r="61" spans="1:25" s="6" customFormat="1" ht="10.8" hidden="1" thickBot="1" x14ac:dyDescent="0.25">
      <c r="A61" s="243" t="str">
        <f>IF(ROW()&lt;=B$3,INDEX(FP!F:F,B$2+ROW()-1)&amp;" - "&amp;INDEX(FP!C:C,B$2+ROW()-1),"")</f>
        <v/>
      </c>
      <c r="B61" s="243"/>
      <c r="C61" s="248" t="str">
        <f>IF(ROW()&lt;=B$3,INDEX(FP!E:E,B$2+ROW()-1),"")</f>
        <v/>
      </c>
      <c r="D61" s="242" t="str">
        <f>IF(ROW()&lt;=B$3,INDEX(FP!F:F,B$2+ROW()-1),"")</f>
        <v/>
      </c>
      <c r="E61" s="242"/>
      <c r="F61" s="242" t="str">
        <f>IF(ROW()&lt;=B$3,INDEX(FP!G:G,B$2+ROW()-1),"")</f>
        <v/>
      </c>
      <c r="G61" s="242"/>
      <c r="H61" s="243" t="str">
        <f>IF(ROW()&lt;=B$3,INDEX(FP!C:C,B$2+ROW()-1),"")</f>
        <v/>
      </c>
      <c r="I61" s="244" t="str">
        <f>IF(ROW()&lt;=B$3,SUMIF(A$107:A$11069,A61,I$107:I$11069),"")</f>
        <v/>
      </c>
      <c r="J61" s="244" t="str">
        <f>IF(ROW()&lt;=B$3,SUMIFS(I$103:I$51069,A$103:A$51069,K61,J$103:J$51069,L61),"")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43" t="str">
        <f>IF(ROW()&lt;=B$3,INDEX(FP!F:F,B$2+ROW()-1)&amp;" - "&amp;INDEX(FP!C:C,B$2+ROW()-1),"")</f>
        <v/>
      </c>
      <c r="B62" s="243"/>
      <c r="C62" s="248" t="str">
        <f>IF(ROW()&lt;=B$3,INDEX(FP!E:E,B$2+ROW()-1),"")</f>
        <v/>
      </c>
      <c r="D62" s="242" t="str">
        <f>IF(ROW()&lt;=B$3,INDEX(FP!F:F,B$2+ROW()-1),"")</f>
        <v/>
      </c>
      <c r="E62" s="242"/>
      <c r="F62" s="242" t="str">
        <f>IF(ROW()&lt;=B$3,INDEX(FP!G:G,B$2+ROW()-1),"")</f>
        <v/>
      </c>
      <c r="G62" s="242"/>
      <c r="H62" s="243" t="str">
        <f>IF(ROW()&lt;=B$3,INDEX(FP!C:C,B$2+ROW()-1),"")</f>
        <v/>
      </c>
      <c r="I62" s="244" t="str">
        <f>IF(ROW()&lt;=B$3,SUMIF(A$107:A$11069,A62,I$107:I$11069),"")</f>
        <v/>
      </c>
      <c r="J62" s="244" t="str">
        <f>IF(ROW()&lt;=B$3,SUMIFS(I$103:I$51069,A$103:A$51069,K62,J$103:J$51069,L62),"")</f>
        <v/>
      </c>
      <c r="K62" s="110" t="str">
        <f t="shared" si="0"/>
        <v/>
      </c>
      <c r="L62" s="101">
        <v>99</v>
      </c>
      <c r="M62" s="96" t="s">
        <v>374</v>
      </c>
      <c r="N62" s="95" t="s">
        <v>418</v>
      </c>
      <c r="O62" s="88"/>
      <c r="P62" s="88"/>
      <c r="Q62" s="88"/>
      <c r="R62" s="88"/>
      <c r="S62" s="88"/>
      <c r="T62" s="88"/>
      <c r="U62" s="88"/>
      <c r="V62" s="88"/>
      <c r="W62" s="88"/>
      <c r="X62" s="88"/>
      <c r="Y62" s="88"/>
    </row>
    <row r="63" spans="1:25" s="6" customFormat="1" ht="10.8" hidden="1" thickBot="1" x14ac:dyDescent="0.25">
      <c r="A63" s="243" t="str">
        <f>IF(ROW()&lt;=B$3,INDEX(FP!F:F,B$2+ROW()-1)&amp;" - "&amp;INDEX(FP!C:C,B$2+ROW()-1),"")</f>
        <v/>
      </c>
      <c r="B63" s="243"/>
      <c r="C63" s="248" t="str">
        <f>IF(ROW()&lt;=B$3,INDEX(FP!E:E,B$2+ROW()-1),"")</f>
        <v/>
      </c>
      <c r="D63" s="242" t="str">
        <f>IF(ROW()&lt;=B$3,INDEX(FP!F:F,B$2+ROW()-1),"")</f>
        <v/>
      </c>
      <c r="E63" s="242"/>
      <c r="F63" s="242" t="str">
        <f>IF(ROW()&lt;=B$3,INDEX(FP!G:G,B$2+ROW()-1),"")</f>
        <v/>
      </c>
      <c r="G63" s="242"/>
      <c r="H63" s="243" t="str">
        <f>IF(ROW()&lt;=B$3,INDEX(FP!C:C,B$2+ROW()-1),"")</f>
        <v/>
      </c>
      <c r="I63" s="244" t="str">
        <f>IF(ROW()&lt;=B$3,SUMIF(A$107:A$11069,A63,I$107:I$11069),"")</f>
        <v/>
      </c>
      <c r="J63" s="244" t="str">
        <f>IF(ROW()&lt;=B$3,SUMIFS(I$103:I$51069,A$103:A$51069,K63,J$103:J$51069,L63),"")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43" t="str">
        <f>IF(ROW()&lt;=B$3,INDEX(FP!F:F,B$2+ROW()-1)&amp;" - "&amp;INDEX(FP!C:C,B$2+ROW()-1),"")</f>
        <v/>
      </c>
      <c r="B64" s="243"/>
      <c r="C64" s="248" t="str">
        <f>IF(ROW()&lt;=B$3,INDEX(FP!E:E,B$2+ROW()-1),"")</f>
        <v/>
      </c>
      <c r="D64" s="242" t="str">
        <f>IF(ROW()&lt;=B$3,INDEX(FP!F:F,B$2+ROW()-1),"")</f>
        <v/>
      </c>
      <c r="E64" s="242"/>
      <c r="F64" s="242" t="str">
        <f>IF(ROW()&lt;=B$3,INDEX(FP!G:G,B$2+ROW()-1),"")</f>
        <v/>
      </c>
      <c r="G64" s="242"/>
      <c r="H64" s="243" t="str">
        <f>IF(ROW()&lt;=B$3,INDEX(FP!C:C,B$2+ROW()-1),"")</f>
        <v/>
      </c>
      <c r="I64" s="244" t="str">
        <f>IF(ROW()&lt;=B$3,SUMIF(A$107:A$11069,A64,I$107:I$11069),"")</f>
        <v/>
      </c>
      <c r="J64" s="244" t="str">
        <f>IF(ROW()&lt;=B$3,SUMIFS(I$103:I$51069,A$103:A$51069,K64,J$103:J$51069,L64),"")</f>
        <v/>
      </c>
      <c r="K64" s="110" t="str">
        <f t="shared" si="0"/>
        <v/>
      </c>
      <c r="L64" s="101">
        <v>99</v>
      </c>
      <c r="M64" s="102" t="s">
        <v>374</v>
      </c>
      <c r="N64" s="103" t="s">
        <v>418</v>
      </c>
      <c r="O64" s="88"/>
      <c r="P64" s="88"/>
      <c r="Q64" s="88"/>
      <c r="R64" s="88"/>
      <c r="S64" s="88"/>
      <c r="T64" s="88"/>
      <c r="U64" s="88"/>
      <c r="V64" s="88"/>
      <c r="W64" s="88"/>
      <c r="X64" s="88"/>
      <c r="Y64" s="88"/>
    </row>
    <row r="65" spans="1:25" s="6" customFormat="1" ht="10.8" hidden="1" thickBot="1" x14ac:dyDescent="0.25">
      <c r="A65" s="243" t="str">
        <f>IF(ROW()&lt;=B$3,INDEX(FP!F:F,B$2+ROW()-1)&amp;" - "&amp;INDEX(FP!C:C,B$2+ROW()-1),"")</f>
        <v/>
      </c>
      <c r="B65" s="243"/>
      <c r="C65" s="248" t="str">
        <f>IF(ROW()&lt;=B$3,INDEX(FP!E:E,B$2+ROW()-1),"")</f>
        <v/>
      </c>
      <c r="D65" s="242" t="str">
        <f>IF(ROW()&lt;=B$3,INDEX(FP!F:F,B$2+ROW()-1),"")</f>
        <v/>
      </c>
      <c r="E65" s="242"/>
      <c r="F65" s="242" t="str">
        <f>IF(ROW()&lt;=B$3,INDEX(FP!G:G,B$2+ROW()-1),"")</f>
        <v/>
      </c>
      <c r="G65" s="242"/>
      <c r="H65" s="243" t="str">
        <f>IF(ROW()&lt;=B$3,INDEX(FP!C:C,B$2+ROW()-1),"")</f>
        <v/>
      </c>
      <c r="I65" s="244" t="str">
        <f>IF(ROW()&lt;=B$3,SUMIF(A$107:A$11069,A65,I$107:I$11069),"")</f>
        <v/>
      </c>
      <c r="J65" s="244" t="str">
        <f>IF(ROW()&lt;=B$3,SUMIFS(I$103:I$51069,A$103:A$51069,K65,J$103:J$51069,L65),"")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43" t="str">
        <f>IF(ROW()&lt;=B$3,INDEX(FP!F:F,B$2+ROW()-1)&amp;" - "&amp;INDEX(FP!C:C,B$2+ROW()-1),"")</f>
        <v/>
      </c>
      <c r="B66" s="243"/>
      <c r="C66" s="248" t="str">
        <f>IF(ROW()&lt;=B$3,INDEX(FP!E:E,B$2+ROW()-1),"")</f>
        <v/>
      </c>
      <c r="D66" s="242" t="str">
        <f>IF(ROW()&lt;=B$3,INDEX(FP!F:F,B$2+ROW()-1),"")</f>
        <v/>
      </c>
      <c r="E66" s="242"/>
      <c r="F66" s="242" t="str">
        <f>IF(ROW()&lt;=B$3,INDEX(FP!G:G,B$2+ROW()-1),"")</f>
        <v/>
      </c>
      <c r="G66" s="242"/>
      <c r="H66" s="243" t="str">
        <f>IF(ROW()&lt;=B$3,INDEX(FP!C:C,B$2+ROW()-1),"")</f>
        <v/>
      </c>
      <c r="I66" s="244" t="str">
        <f>IF(ROW()&lt;=B$3,SUMIF(A$107:A$11069,A66,I$107:I$11069),"")</f>
        <v/>
      </c>
      <c r="J66" s="244" t="str">
        <f>IF(ROW()&lt;=B$3,SUMIFS(I$103:I$51069,A$103:A$51069,K66,J$103:J$51069,L66),"")</f>
        <v/>
      </c>
      <c r="K66" s="110" t="str">
        <f t="shared" si="0"/>
        <v/>
      </c>
      <c r="L66" s="101">
        <v>99</v>
      </c>
      <c r="M66" s="96" t="s">
        <v>374</v>
      </c>
      <c r="N66" s="95" t="s">
        <v>418</v>
      </c>
      <c r="O66" s="88"/>
      <c r="P66" s="88"/>
      <c r="Q66" s="88"/>
      <c r="R66" s="88"/>
      <c r="S66" s="88"/>
      <c r="T66" s="88"/>
      <c r="U66" s="88"/>
      <c r="V66" s="88"/>
      <c r="W66" s="88"/>
      <c r="X66" s="88"/>
      <c r="Y66" s="88"/>
    </row>
    <row r="67" spans="1:25" s="6" customFormat="1" ht="10.8" hidden="1" thickBot="1" x14ac:dyDescent="0.25">
      <c r="A67" s="243" t="str">
        <f>IF(ROW()&lt;=B$3,INDEX(FP!F:F,B$2+ROW()-1)&amp;" - "&amp;INDEX(FP!C:C,B$2+ROW()-1),"")</f>
        <v/>
      </c>
      <c r="B67" s="243"/>
      <c r="C67" s="248" t="str">
        <f>IF(ROW()&lt;=B$3,INDEX(FP!E:E,B$2+ROW()-1),"")</f>
        <v/>
      </c>
      <c r="D67" s="242" t="str">
        <f>IF(ROW()&lt;=B$3,INDEX(FP!F:F,B$2+ROW()-1),"")</f>
        <v/>
      </c>
      <c r="E67" s="242"/>
      <c r="F67" s="242" t="str">
        <f>IF(ROW()&lt;=B$3,INDEX(FP!G:G,B$2+ROW()-1),"")</f>
        <v/>
      </c>
      <c r="G67" s="242"/>
      <c r="H67" s="243" t="str">
        <f>IF(ROW()&lt;=B$3,INDEX(FP!C:C,B$2+ROW()-1),"")</f>
        <v/>
      </c>
      <c r="I67" s="244" t="str">
        <f>IF(ROW()&lt;=B$3,SUMIF(A$107:A$11069,A67,I$107:I$11069),"")</f>
        <v/>
      </c>
      <c r="J67" s="244" t="str">
        <f>IF(ROW()&lt;=B$3,SUMIFS(I$103:I$51069,A$103:A$51069,K67,J$103:J$51069,L67),"")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43" t="str">
        <f>IF(ROW()&lt;=B$3,INDEX(FP!F:F,B$2+ROW()-1)&amp;" - "&amp;INDEX(FP!C:C,B$2+ROW()-1),"")</f>
        <v/>
      </c>
      <c r="B68" s="243"/>
      <c r="C68" s="248" t="str">
        <f>IF(ROW()&lt;=B$3,INDEX(FP!E:E,B$2+ROW()-1),"")</f>
        <v/>
      </c>
      <c r="D68" s="242" t="str">
        <f>IF(ROW()&lt;=B$3,INDEX(FP!F:F,B$2+ROW()-1),"")</f>
        <v/>
      </c>
      <c r="E68" s="242"/>
      <c r="F68" s="242" t="str">
        <f>IF(ROW()&lt;=B$3,INDEX(FP!G:G,B$2+ROW()-1),"")</f>
        <v/>
      </c>
      <c r="G68" s="242"/>
      <c r="H68" s="243" t="str">
        <f>IF(ROW()&lt;=B$3,INDEX(FP!C:C,B$2+ROW()-1),"")</f>
        <v/>
      </c>
      <c r="I68" s="244" t="str">
        <f>IF(ROW()&lt;=B$3,SUMIF(A$107:A$11069,A68,I$107:I$11069),"")</f>
        <v/>
      </c>
      <c r="J68" s="244" t="str">
        <f>IF(ROW()&lt;=B$3,SUMIFS(I$103:I$51069,A$103:A$51069,K68,J$103:J$51069,L68),"")</f>
        <v/>
      </c>
      <c r="K68" s="110" t="str">
        <f t="shared" si="1"/>
        <v/>
      </c>
      <c r="L68" s="101">
        <v>99</v>
      </c>
      <c r="M68" s="102" t="s">
        <v>374</v>
      </c>
      <c r="N68" s="103" t="s">
        <v>418</v>
      </c>
      <c r="O68" s="88"/>
      <c r="P68" s="88"/>
      <c r="Q68" s="88"/>
      <c r="R68" s="88"/>
      <c r="S68" s="88"/>
      <c r="T68" s="88"/>
      <c r="U68" s="88"/>
      <c r="V68" s="88"/>
      <c r="W68" s="88"/>
      <c r="X68" s="88"/>
      <c r="Y68" s="88"/>
    </row>
    <row r="69" spans="1:25" s="6" customFormat="1" ht="10.8" hidden="1" thickBot="1" x14ac:dyDescent="0.25">
      <c r="A69" s="243" t="str">
        <f>IF(ROW()&lt;=B$3,INDEX(FP!F:F,B$2+ROW()-1)&amp;" - "&amp;INDEX(FP!C:C,B$2+ROW()-1),"")</f>
        <v/>
      </c>
      <c r="B69" s="243"/>
      <c r="C69" s="248" t="str">
        <f>IF(ROW()&lt;=B$3,INDEX(FP!E:E,B$2+ROW()-1),"")</f>
        <v/>
      </c>
      <c r="D69" s="242" t="str">
        <f>IF(ROW()&lt;=B$3,INDEX(FP!F:F,B$2+ROW()-1),"")</f>
        <v/>
      </c>
      <c r="E69" s="242"/>
      <c r="F69" s="242" t="str">
        <f>IF(ROW()&lt;=B$3,INDEX(FP!G:G,B$2+ROW()-1),"")</f>
        <v/>
      </c>
      <c r="G69" s="242"/>
      <c r="H69" s="243" t="str">
        <f>IF(ROW()&lt;=B$3,INDEX(FP!C:C,B$2+ROW()-1),"")</f>
        <v/>
      </c>
      <c r="I69" s="244" t="str">
        <f>IF(ROW()&lt;=B$3,SUMIF(A$107:A$11069,A69,I$107:I$11069),"")</f>
        <v/>
      </c>
      <c r="J69" s="244" t="str">
        <f>IF(ROW()&lt;=B$3,SUMIFS(I$103:I$51069,A$103:A$51069,K69,J$103:J$51069,L69),"")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43" t="str">
        <f>IF(ROW()&lt;=B$3,INDEX(FP!F:F,B$2+ROW()-1)&amp;" - "&amp;INDEX(FP!C:C,B$2+ROW()-1),"")</f>
        <v/>
      </c>
      <c r="B70" s="243"/>
      <c r="C70" s="248" t="str">
        <f>IF(ROW()&lt;=B$3,INDEX(FP!E:E,B$2+ROW()-1),"")</f>
        <v/>
      </c>
      <c r="D70" s="242" t="str">
        <f>IF(ROW()&lt;=B$3,INDEX(FP!F:F,B$2+ROW()-1),"")</f>
        <v/>
      </c>
      <c r="E70" s="242"/>
      <c r="F70" s="242" t="str">
        <f>IF(ROW()&lt;=B$3,INDEX(FP!G:G,B$2+ROW()-1),"")</f>
        <v/>
      </c>
      <c r="G70" s="242"/>
      <c r="H70" s="243" t="str">
        <f>IF(ROW()&lt;=B$3,INDEX(FP!C:C,B$2+ROW()-1),"")</f>
        <v/>
      </c>
      <c r="I70" s="244" t="str">
        <f>IF(ROW()&lt;=B$3,SUMIF(A$107:A$11069,A70,I$107:I$11069),"")</f>
        <v/>
      </c>
      <c r="J70" s="244" t="str">
        <f>IF(ROW()&lt;=B$3,SUMIFS(I$103:I$51069,A$103:A$51069,K70,J$103:J$51069,L70),"")</f>
        <v/>
      </c>
      <c r="K70" s="110" t="str">
        <f t="shared" si="1"/>
        <v/>
      </c>
      <c r="L70" s="101">
        <v>99</v>
      </c>
      <c r="M70" s="96" t="s">
        <v>374</v>
      </c>
      <c r="N70" s="95" t="s">
        <v>418</v>
      </c>
      <c r="O70" s="88"/>
      <c r="P70" s="88"/>
      <c r="Q70" s="88"/>
      <c r="R70" s="88"/>
      <c r="S70" s="88"/>
      <c r="T70" s="88"/>
      <c r="U70" s="88"/>
      <c r="V70" s="88"/>
      <c r="W70" s="88"/>
      <c r="X70" s="88"/>
      <c r="Y70" s="88"/>
    </row>
    <row r="71" spans="1:25" s="6" customFormat="1" ht="10.8" hidden="1" thickBot="1" x14ac:dyDescent="0.25">
      <c r="A71" s="243" t="str">
        <f>IF(ROW()&lt;=B$3,INDEX(FP!F:F,B$2+ROW()-1)&amp;" - "&amp;INDEX(FP!C:C,B$2+ROW()-1),"")</f>
        <v/>
      </c>
      <c r="B71" s="243"/>
      <c r="C71" s="248" t="str">
        <f>IF(ROW()&lt;=B$3,INDEX(FP!E:E,B$2+ROW()-1),"")</f>
        <v/>
      </c>
      <c r="D71" s="242" t="str">
        <f>IF(ROW()&lt;=B$3,INDEX(FP!F:F,B$2+ROW()-1),"")</f>
        <v/>
      </c>
      <c r="E71" s="242"/>
      <c r="F71" s="242" t="str">
        <f>IF(ROW()&lt;=B$3,INDEX(FP!G:G,B$2+ROW()-1),"")</f>
        <v/>
      </c>
      <c r="G71" s="242"/>
      <c r="H71" s="243" t="str">
        <f>IF(ROW()&lt;=B$3,INDEX(FP!C:C,B$2+ROW()-1),"")</f>
        <v/>
      </c>
      <c r="I71" s="244" t="str">
        <f>IF(ROW()&lt;=B$3,SUMIF(A$107:A$11069,A71,I$107:I$11069),"")</f>
        <v/>
      </c>
      <c r="J71" s="244" t="str">
        <f>IF(ROW()&lt;=B$3,SUMIFS(I$103:I$51069,A$103:A$51069,K71,J$103:J$51069,L71),"")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43" t="str">
        <f>IF(ROW()&lt;=B$3,INDEX(FP!F:F,B$2+ROW()-1)&amp;" - "&amp;INDEX(FP!C:C,B$2+ROW()-1),"")</f>
        <v/>
      </c>
      <c r="B72" s="243"/>
      <c r="C72" s="248" t="str">
        <f>IF(ROW()&lt;=B$3,INDEX(FP!E:E,B$2+ROW()-1),"")</f>
        <v/>
      </c>
      <c r="D72" s="242" t="str">
        <f>IF(ROW()&lt;=B$3,INDEX(FP!F:F,B$2+ROW()-1),"")</f>
        <v/>
      </c>
      <c r="E72" s="242"/>
      <c r="F72" s="242" t="str">
        <f>IF(ROW()&lt;=B$3,INDEX(FP!G:G,B$2+ROW()-1),"")</f>
        <v/>
      </c>
      <c r="G72" s="242"/>
      <c r="H72" s="243" t="str">
        <f>IF(ROW()&lt;=B$3,INDEX(FP!C:C,B$2+ROW()-1),"")</f>
        <v/>
      </c>
      <c r="I72" s="244" t="str">
        <f>IF(ROW()&lt;=B$3,SUMIF(A$107:A$11069,A72,I$107:I$11069),"")</f>
        <v/>
      </c>
      <c r="J72" s="244" t="str">
        <f>IF(ROW()&lt;=B$3,SUMIFS(I$103:I$51069,A$103:A$51069,K72,J$103:J$51069,L72),"")</f>
        <v/>
      </c>
      <c r="K72" s="110" t="str">
        <f t="shared" si="1"/>
        <v/>
      </c>
      <c r="L72" s="101">
        <v>99</v>
      </c>
      <c r="M72" s="102" t="s">
        <v>374</v>
      </c>
      <c r="N72" s="103" t="s">
        <v>418</v>
      </c>
      <c r="O72" s="88"/>
      <c r="P72" s="88"/>
      <c r="Q72" s="88"/>
      <c r="R72" s="88"/>
      <c r="S72" s="88"/>
      <c r="T72" s="88"/>
      <c r="U72" s="88"/>
      <c r="V72" s="88"/>
      <c r="W72" s="88"/>
      <c r="X72" s="88"/>
      <c r="Y72" s="88"/>
    </row>
    <row r="73" spans="1:25" s="6" customFormat="1" ht="10.8" hidden="1" thickBot="1" x14ac:dyDescent="0.25">
      <c r="A73" s="243" t="str">
        <f>IF(ROW()&lt;=B$3,INDEX(FP!F:F,B$2+ROW()-1)&amp;" - "&amp;INDEX(FP!C:C,B$2+ROW()-1),"")</f>
        <v/>
      </c>
      <c r="B73" s="243"/>
      <c r="C73" s="248" t="str">
        <f>IF(ROW()&lt;=B$3,INDEX(FP!E:E,B$2+ROW()-1),"")</f>
        <v/>
      </c>
      <c r="D73" s="242" t="str">
        <f>IF(ROW()&lt;=B$3,INDEX(FP!F:F,B$2+ROW()-1),"")</f>
        <v/>
      </c>
      <c r="E73" s="242"/>
      <c r="F73" s="242" t="str">
        <f>IF(ROW()&lt;=B$3,INDEX(FP!G:G,B$2+ROW()-1),"")</f>
        <v/>
      </c>
      <c r="G73" s="242"/>
      <c r="H73" s="243" t="str">
        <f>IF(ROW()&lt;=B$3,INDEX(FP!C:C,B$2+ROW()-1),"")</f>
        <v/>
      </c>
      <c r="I73" s="244" t="str">
        <f>IF(ROW()&lt;=B$3,SUMIF(A$107:A$11069,A73,I$107:I$11069),"")</f>
        <v/>
      </c>
      <c r="J73" s="244" t="str">
        <f>IF(ROW()&lt;=B$3,SUMIFS(I$103:I$51069,A$103:A$51069,K73,J$103:J$51069,L73),"")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43" t="str">
        <f>IF(ROW()&lt;=B$3,INDEX(FP!F:F,B$2+ROW()-1)&amp;" - "&amp;INDEX(FP!C:C,B$2+ROW()-1),"")</f>
        <v/>
      </c>
      <c r="B74" s="243"/>
      <c r="C74" s="248" t="str">
        <f>IF(ROW()&lt;=B$3,INDEX(FP!E:E,B$2+ROW()-1),"")</f>
        <v/>
      </c>
      <c r="D74" s="242" t="str">
        <f>IF(ROW()&lt;=B$3,INDEX(FP!F:F,B$2+ROW()-1),"")</f>
        <v/>
      </c>
      <c r="E74" s="242"/>
      <c r="F74" s="242" t="str">
        <f>IF(ROW()&lt;=B$3,INDEX(FP!G:G,B$2+ROW()-1),"")</f>
        <v/>
      </c>
      <c r="G74" s="242"/>
      <c r="H74" s="243" t="str">
        <f>IF(ROW()&lt;=B$3,INDEX(FP!C:C,B$2+ROW()-1),"")</f>
        <v/>
      </c>
      <c r="I74" s="244" t="str">
        <f>IF(ROW()&lt;=B$3,SUMIF(A$107:A$11069,A74,I$107:I$11069),"")</f>
        <v/>
      </c>
      <c r="J74" s="244" t="str">
        <f>IF(ROW()&lt;=B$3,SUMIFS(I$103:I$51069,A$103:A$51069,K74,J$103:J$51069,L74),"")</f>
        <v/>
      </c>
      <c r="K74" s="110" t="str">
        <f t="shared" si="1"/>
        <v/>
      </c>
      <c r="L74" s="101">
        <v>99</v>
      </c>
      <c r="M74" s="96" t="s">
        <v>374</v>
      </c>
      <c r="N74" s="95" t="s">
        <v>418</v>
      </c>
      <c r="O74" s="88"/>
      <c r="P74" s="88"/>
      <c r="Q74" s="88"/>
      <c r="R74" s="88"/>
      <c r="S74" s="88"/>
      <c r="T74" s="88"/>
      <c r="U74" s="88"/>
      <c r="V74" s="88"/>
      <c r="W74" s="88"/>
      <c r="X74" s="88"/>
      <c r="Y74" s="88"/>
    </row>
    <row r="75" spans="1:25" s="6" customFormat="1" ht="10.8" hidden="1" thickBot="1" x14ac:dyDescent="0.25">
      <c r="A75" s="243" t="str">
        <f>IF(ROW()&lt;=B$3,INDEX(FP!F:F,B$2+ROW()-1)&amp;" - "&amp;INDEX(FP!C:C,B$2+ROW()-1),"")</f>
        <v/>
      </c>
      <c r="B75" s="243"/>
      <c r="C75" s="248" t="str">
        <f>IF(ROW()&lt;=B$3,INDEX(FP!E:E,B$2+ROW()-1),"")</f>
        <v/>
      </c>
      <c r="D75" s="242" t="str">
        <f>IF(ROW()&lt;=B$3,INDEX(FP!F:F,B$2+ROW()-1),"")</f>
        <v/>
      </c>
      <c r="E75" s="242"/>
      <c r="F75" s="242" t="str">
        <f>IF(ROW()&lt;=B$3,INDEX(FP!G:G,B$2+ROW()-1),"")</f>
        <v/>
      </c>
      <c r="G75" s="242"/>
      <c r="H75" s="243" t="str">
        <f>IF(ROW()&lt;=B$3,INDEX(FP!C:C,B$2+ROW()-1),"")</f>
        <v/>
      </c>
      <c r="I75" s="244" t="str">
        <f>IF(ROW()&lt;=B$3,SUMIF(A$107:A$11069,A75,I$107:I$11069),"")</f>
        <v/>
      </c>
      <c r="J75" s="244" t="str">
        <f>IF(ROW()&lt;=B$3,SUMIFS(I$103:I$51069,A$103:A$51069,K75,J$103:J$51069,L75),"")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43" t="str">
        <f>IF(ROW()&lt;=B$3,INDEX(FP!F:F,B$2+ROW()-1)&amp;" - "&amp;INDEX(FP!C:C,B$2+ROW()-1),"")</f>
        <v/>
      </c>
      <c r="B76" s="243"/>
      <c r="C76" s="248" t="str">
        <f>IF(ROW()&lt;=B$3,INDEX(FP!E:E,B$2+ROW()-1),"")</f>
        <v/>
      </c>
      <c r="D76" s="242" t="str">
        <f>IF(ROW()&lt;=B$3,INDEX(FP!F:F,B$2+ROW()-1),"")</f>
        <v/>
      </c>
      <c r="E76" s="242"/>
      <c r="F76" s="242" t="str">
        <f>IF(ROW()&lt;=B$3,INDEX(FP!G:G,B$2+ROW()-1),"")</f>
        <v/>
      </c>
      <c r="G76" s="242"/>
      <c r="H76" s="243" t="str">
        <f>IF(ROW()&lt;=B$3,INDEX(FP!C:C,B$2+ROW()-1),"")</f>
        <v/>
      </c>
      <c r="I76" s="244" t="str">
        <f>IF(ROW()&lt;=B$3,SUMIF(A$107:A$11069,A76,I$107:I$11069),"")</f>
        <v/>
      </c>
      <c r="J76" s="244" t="str">
        <f>IF(ROW()&lt;=B$3,SUMIFS(I$103:I$51069,A$103:A$51069,K76,J$103:J$51069,L76),"")</f>
        <v/>
      </c>
      <c r="K76" s="110" t="str">
        <f t="shared" si="1"/>
        <v/>
      </c>
      <c r="L76" s="101">
        <v>99</v>
      </c>
      <c r="M76" s="102" t="s">
        <v>374</v>
      </c>
      <c r="N76" s="103" t="s">
        <v>418</v>
      </c>
      <c r="O76" s="88"/>
      <c r="P76" s="88"/>
      <c r="Q76" s="88"/>
      <c r="R76" s="88"/>
      <c r="S76" s="88"/>
      <c r="T76" s="88"/>
      <c r="U76" s="88"/>
      <c r="V76" s="88"/>
      <c r="W76" s="88"/>
      <c r="X76" s="88"/>
      <c r="Y76" s="88"/>
    </row>
    <row r="77" spans="1:25" s="6" customFormat="1" ht="10.8" hidden="1" thickBot="1" x14ac:dyDescent="0.25">
      <c r="A77" s="243" t="str">
        <f>IF(ROW()&lt;=B$3,INDEX(FP!F:F,B$2+ROW()-1)&amp;" - "&amp;INDEX(FP!C:C,B$2+ROW()-1),"")</f>
        <v/>
      </c>
      <c r="B77" s="243"/>
      <c r="C77" s="248" t="str">
        <f>IF(ROW()&lt;=B$3,INDEX(FP!E:E,B$2+ROW()-1),"")</f>
        <v/>
      </c>
      <c r="D77" s="242" t="str">
        <f>IF(ROW()&lt;=B$3,INDEX(FP!F:F,B$2+ROW()-1),"")</f>
        <v/>
      </c>
      <c r="E77" s="242"/>
      <c r="F77" s="242" t="str">
        <f>IF(ROW()&lt;=B$3,INDEX(FP!G:G,B$2+ROW()-1),"")</f>
        <v/>
      </c>
      <c r="G77" s="242"/>
      <c r="H77" s="243" t="str">
        <f>IF(ROW()&lt;=B$3,INDEX(FP!C:C,B$2+ROW()-1),"")</f>
        <v/>
      </c>
      <c r="I77" s="244" t="str">
        <f>IF(ROW()&lt;=B$3,SUMIF(A$107:A$11069,A77,I$107:I$11069),"")</f>
        <v/>
      </c>
      <c r="J77" s="244" t="str">
        <f>IF(ROW()&lt;=B$3,SUMIFS(I$103:I$51069,A$103:A$51069,K77,J$103:J$51069,L77),"")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43" t="str">
        <f>IF(ROW()&lt;=B$3,INDEX(FP!F:F,B$2+ROW()-1)&amp;" - "&amp;INDEX(FP!C:C,B$2+ROW()-1),"")</f>
        <v/>
      </c>
      <c r="B78" s="243"/>
      <c r="C78" s="248" t="str">
        <f>IF(ROW()&lt;=B$3,INDEX(FP!E:E,B$2+ROW()-1),"")</f>
        <v/>
      </c>
      <c r="D78" s="242" t="str">
        <f>IF(ROW()&lt;=B$3,INDEX(FP!F:F,B$2+ROW()-1),"")</f>
        <v/>
      </c>
      <c r="E78" s="242"/>
      <c r="F78" s="242" t="str">
        <f>IF(ROW()&lt;=B$3,INDEX(FP!G:G,B$2+ROW()-1),"")</f>
        <v/>
      </c>
      <c r="G78" s="242"/>
      <c r="H78" s="243" t="str">
        <f>IF(ROW()&lt;=B$3,INDEX(FP!C:C,B$2+ROW()-1),"")</f>
        <v/>
      </c>
      <c r="I78" s="244" t="str">
        <f>IF(ROW()&lt;=B$3,SUMIF(A$107:A$11069,A78,I$107:I$11069),"")</f>
        <v/>
      </c>
      <c r="J78" s="244" t="str">
        <f>IF(ROW()&lt;=B$3,SUMIFS(I$103:I$51069,A$103:A$51069,K78,J$103:J$51069,L78),"")</f>
        <v/>
      </c>
      <c r="K78" s="110" t="str">
        <f t="shared" si="1"/>
        <v/>
      </c>
      <c r="L78" s="101">
        <v>99</v>
      </c>
      <c r="M78" s="96" t="s">
        <v>374</v>
      </c>
      <c r="N78" s="95" t="s">
        <v>418</v>
      </c>
      <c r="O78" s="88"/>
      <c r="P78" s="88"/>
      <c r="Q78" s="88"/>
      <c r="R78" s="88"/>
      <c r="S78" s="88"/>
      <c r="T78" s="88"/>
      <c r="U78" s="88"/>
      <c r="V78" s="88"/>
      <c r="W78" s="88"/>
      <c r="X78" s="88"/>
      <c r="Y78" s="88"/>
    </row>
    <row r="79" spans="1:25" s="6" customFormat="1" ht="10.8" hidden="1" thickBot="1" x14ac:dyDescent="0.25">
      <c r="A79" s="243" t="str">
        <f>IF(ROW()&lt;=B$3,INDEX(FP!F:F,B$2+ROW()-1)&amp;" - "&amp;INDEX(FP!C:C,B$2+ROW()-1),"")</f>
        <v/>
      </c>
      <c r="B79" s="243"/>
      <c r="C79" s="248" t="str">
        <f>IF(ROW()&lt;=B$3,INDEX(FP!E:E,B$2+ROW()-1),"")</f>
        <v/>
      </c>
      <c r="D79" s="242" t="str">
        <f>IF(ROW()&lt;=B$3,INDEX(FP!F:F,B$2+ROW()-1),"")</f>
        <v/>
      </c>
      <c r="E79" s="242"/>
      <c r="F79" s="242" t="str">
        <f>IF(ROW()&lt;=B$3,INDEX(FP!G:G,B$2+ROW()-1),"")</f>
        <v/>
      </c>
      <c r="G79" s="242"/>
      <c r="H79" s="243" t="str">
        <f>IF(ROW()&lt;=B$3,INDEX(FP!C:C,B$2+ROW()-1),"")</f>
        <v/>
      </c>
      <c r="I79" s="244" t="str">
        <f>IF(ROW()&lt;=B$3,SUMIF(A$107:A$11069,A79,I$107:I$11069),"")</f>
        <v/>
      </c>
      <c r="J79" s="244" t="str">
        <f>IF(ROW()&lt;=B$3,SUMIFS(I$103:I$51069,A$103:A$51069,K79,J$103:J$51069,L79),"")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43" t="str">
        <f>IF(ROW()&lt;=B$3,INDEX(FP!F:F,B$2+ROW()-1)&amp;" - "&amp;INDEX(FP!C:C,B$2+ROW()-1),"")</f>
        <v/>
      </c>
      <c r="B80" s="243"/>
      <c r="C80" s="248" t="str">
        <f>IF(ROW()&lt;=B$3,INDEX(FP!E:E,B$2+ROW()-1),"")</f>
        <v/>
      </c>
      <c r="D80" s="242" t="str">
        <f>IF(ROW()&lt;=B$3,INDEX(FP!F:F,B$2+ROW()-1),"")</f>
        <v/>
      </c>
      <c r="E80" s="242"/>
      <c r="F80" s="242" t="str">
        <f>IF(ROW()&lt;=B$3,INDEX(FP!G:G,B$2+ROW()-1),"")</f>
        <v/>
      </c>
      <c r="G80" s="242"/>
      <c r="H80" s="243" t="str">
        <f>IF(ROW()&lt;=B$3,INDEX(FP!C:C,B$2+ROW()-1),"")</f>
        <v/>
      </c>
      <c r="I80" s="244" t="str">
        <f>IF(ROW()&lt;=B$3,SUMIF(A$107:A$11069,A80,I$107:I$11069),"")</f>
        <v/>
      </c>
      <c r="J80" s="244" t="str">
        <f>IF(ROW()&lt;=B$3,SUMIFS(I$103:I$51069,A$103:A$51069,K80,J$103:J$51069,L80),"")</f>
        <v/>
      </c>
      <c r="K80" s="110" t="str">
        <f t="shared" si="1"/>
        <v/>
      </c>
      <c r="L80" s="101">
        <v>99</v>
      </c>
      <c r="M80" s="102" t="s">
        <v>374</v>
      </c>
      <c r="N80" s="103" t="s">
        <v>418</v>
      </c>
      <c r="O80" s="88"/>
      <c r="P80" s="88"/>
      <c r="Q80" s="88"/>
      <c r="R80" s="88"/>
      <c r="S80" s="88"/>
      <c r="T80" s="88"/>
      <c r="U80" s="88"/>
      <c r="V80" s="88"/>
      <c r="W80" s="88"/>
      <c r="X80" s="88"/>
      <c r="Y80" s="88"/>
    </row>
    <row r="81" spans="1:25" s="6" customFormat="1" ht="10.8" hidden="1" thickBot="1" x14ac:dyDescent="0.25">
      <c r="A81" s="243" t="str">
        <f>IF(ROW()&lt;=B$3,INDEX(FP!F:F,B$2+ROW()-1)&amp;" - "&amp;INDEX(FP!C:C,B$2+ROW()-1),"")</f>
        <v/>
      </c>
      <c r="B81" s="243"/>
      <c r="C81" s="248" t="str">
        <f>IF(ROW()&lt;=B$3,INDEX(FP!E:E,B$2+ROW()-1),"")</f>
        <v/>
      </c>
      <c r="D81" s="242" t="str">
        <f>IF(ROW()&lt;=B$3,INDEX(FP!F:F,B$2+ROW()-1),"")</f>
        <v/>
      </c>
      <c r="E81" s="242"/>
      <c r="F81" s="242" t="str">
        <f>IF(ROW()&lt;=B$3,INDEX(FP!G:G,B$2+ROW()-1),"")</f>
        <v/>
      </c>
      <c r="G81" s="242"/>
      <c r="H81" s="243" t="str">
        <f>IF(ROW()&lt;=B$3,INDEX(FP!C:C,B$2+ROW()-1),"")</f>
        <v/>
      </c>
      <c r="I81" s="244" t="str">
        <f>IF(ROW()&lt;=B$3,SUMIF(A$107:A$11069,A81,I$107:I$11069),"")</f>
        <v/>
      </c>
      <c r="J81" s="244" t="str">
        <f>IF(ROW()&lt;=B$3,SUMIFS(I$103:I$51069,A$103:A$51069,K81,J$103:J$51069,L81),"")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43" t="str">
        <f>IF(ROW()&lt;=B$3,INDEX(FP!F:F,B$2+ROW()-1)&amp;" - "&amp;INDEX(FP!C:C,B$2+ROW()-1),"")</f>
        <v/>
      </c>
      <c r="B82" s="243"/>
      <c r="C82" s="248" t="str">
        <f>IF(ROW()&lt;=B$3,INDEX(FP!E:E,B$2+ROW()-1),"")</f>
        <v/>
      </c>
      <c r="D82" s="242" t="str">
        <f>IF(ROW()&lt;=B$3,INDEX(FP!F:F,B$2+ROW()-1),"")</f>
        <v/>
      </c>
      <c r="E82" s="242"/>
      <c r="F82" s="242" t="str">
        <f>IF(ROW()&lt;=B$3,INDEX(FP!G:G,B$2+ROW()-1),"")</f>
        <v/>
      </c>
      <c r="G82" s="242"/>
      <c r="H82" s="243" t="str">
        <f>IF(ROW()&lt;=B$3,INDEX(FP!C:C,B$2+ROW()-1),"")</f>
        <v/>
      </c>
      <c r="I82" s="244" t="str">
        <f>IF(ROW()&lt;=B$3,SUMIF(A$107:A$11069,A82,I$107:I$11069),"")</f>
        <v/>
      </c>
      <c r="J82" s="244" t="str">
        <f>IF(ROW()&lt;=B$3,SUMIFS(I$103:I$51069,A$103:A$51069,K82,J$103:J$51069,L82),"")</f>
        <v/>
      </c>
      <c r="K82" s="110" t="str">
        <f t="shared" si="1"/>
        <v/>
      </c>
      <c r="L82" s="101">
        <v>99</v>
      </c>
      <c r="M82" s="96" t="s">
        <v>374</v>
      </c>
      <c r="N82" s="95" t="s">
        <v>418</v>
      </c>
      <c r="O82" s="88"/>
      <c r="P82" s="88"/>
      <c r="Q82" s="88"/>
      <c r="R82" s="88"/>
      <c r="S82" s="88"/>
      <c r="T82" s="88"/>
      <c r="U82" s="88"/>
      <c r="V82" s="88"/>
      <c r="W82" s="88"/>
      <c r="X82" s="88"/>
      <c r="Y82" s="88"/>
    </row>
    <row r="83" spans="1:25" s="6" customFormat="1" ht="10.8" hidden="1" thickBot="1" x14ac:dyDescent="0.25">
      <c r="A83" s="243" t="str">
        <f>IF(ROW()&lt;=B$3,INDEX(FP!F:F,B$2+ROW()-1)&amp;" - "&amp;INDEX(FP!C:C,B$2+ROW()-1),"")</f>
        <v/>
      </c>
      <c r="B83" s="243"/>
      <c r="C83" s="248" t="str">
        <f>IF(ROW()&lt;=B$3,INDEX(FP!E:E,B$2+ROW()-1),"")</f>
        <v/>
      </c>
      <c r="D83" s="242" t="str">
        <f>IF(ROW()&lt;=B$3,INDEX(FP!F:F,B$2+ROW()-1),"")</f>
        <v/>
      </c>
      <c r="E83" s="242"/>
      <c r="F83" s="242" t="str">
        <f>IF(ROW()&lt;=B$3,INDEX(FP!G:G,B$2+ROW()-1),"")</f>
        <v/>
      </c>
      <c r="G83" s="242"/>
      <c r="H83" s="243" t="str">
        <f>IF(ROW()&lt;=B$3,INDEX(FP!C:C,B$2+ROW()-1),"")</f>
        <v/>
      </c>
      <c r="I83" s="244" t="str">
        <f>IF(ROW()&lt;=B$3,SUMIF(A$107:A$11069,A83,I$107:I$11069),"")</f>
        <v/>
      </c>
      <c r="J83" s="244" t="str">
        <f>IF(ROW()&lt;=B$3,SUMIFS(I$103:I$51069,A$103:A$51069,K83,J$103:J$51069,L83),"")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43" t="str">
        <f>IF(ROW()&lt;=B$3,INDEX(FP!F:F,B$2+ROW()-1)&amp;" - "&amp;INDEX(FP!C:C,B$2+ROW()-1),"")</f>
        <v/>
      </c>
      <c r="B84" s="243"/>
      <c r="C84" s="248" t="str">
        <f>IF(ROW()&lt;=B$3,INDEX(FP!E:E,B$2+ROW()-1),"")</f>
        <v/>
      </c>
      <c r="D84" s="242" t="str">
        <f>IF(ROW()&lt;=B$3,INDEX(FP!F:F,B$2+ROW()-1),"")</f>
        <v/>
      </c>
      <c r="E84" s="242"/>
      <c r="F84" s="242" t="str">
        <f>IF(ROW()&lt;=B$3,INDEX(FP!G:G,B$2+ROW()-1),"")</f>
        <v/>
      </c>
      <c r="G84" s="242"/>
      <c r="H84" s="243" t="str">
        <f>IF(ROW()&lt;=B$3,INDEX(FP!C:C,B$2+ROW()-1),"")</f>
        <v/>
      </c>
      <c r="I84" s="244" t="str">
        <f>IF(ROW()&lt;=B$3,SUMIF(A$107:A$11069,A84,I$107:I$11069),"")</f>
        <v/>
      </c>
      <c r="J84" s="244" t="str">
        <f>IF(ROW()&lt;=B$3,SUMIFS(I$103:I$51069,A$103:A$51069,K84,J$103:J$51069,L84),"")</f>
        <v/>
      </c>
      <c r="K84" s="110" t="str">
        <f t="shared" si="1"/>
        <v/>
      </c>
      <c r="L84" s="101">
        <v>99</v>
      </c>
      <c r="M84" s="102" t="s">
        <v>374</v>
      </c>
      <c r="N84" s="103" t="s">
        <v>418</v>
      </c>
      <c r="O84" s="88"/>
      <c r="P84" s="88"/>
      <c r="Q84" s="88"/>
      <c r="R84" s="88"/>
      <c r="S84" s="88"/>
      <c r="T84" s="88"/>
      <c r="U84" s="88"/>
      <c r="V84" s="88"/>
      <c r="W84" s="88"/>
      <c r="X84" s="88"/>
      <c r="Y84" s="88"/>
    </row>
    <row r="85" spans="1:25" s="6" customFormat="1" ht="10.8" hidden="1" thickBot="1" x14ac:dyDescent="0.25">
      <c r="A85" s="243" t="str">
        <f>IF(ROW()&lt;=B$3,INDEX(FP!F:F,B$2+ROW()-1)&amp;" - "&amp;INDEX(FP!C:C,B$2+ROW()-1),"")</f>
        <v/>
      </c>
      <c r="B85" s="243"/>
      <c r="C85" s="248" t="str">
        <f>IF(ROW()&lt;=B$3,INDEX(FP!E:E,B$2+ROW()-1),"")</f>
        <v/>
      </c>
      <c r="D85" s="242" t="str">
        <f>IF(ROW()&lt;=B$3,INDEX(FP!F:F,B$2+ROW()-1),"")</f>
        <v/>
      </c>
      <c r="E85" s="242"/>
      <c r="F85" s="242" t="str">
        <f>IF(ROW()&lt;=B$3,INDEX(FP!G:G,B$2+ROW()-1),"")</f>
        <v/>
      </c>
      <c r="G85" s="242"/>
      <c r="H85" s="243" t="str">
        <f>IF(ROW()&lt;=B$3,INDEX(FP!C:C,B$2+ROW()-1),"")</f>
        <v/>
      </c>
      <c r="I85" s="244" t="str">
        <f>IF(ROW()&lt;=B$3,SUMIF(A$107:A$11069,A85,I$107:I$11069),"")</f>
        <v/>
      </c>
      <c r="J85" s="244" t="str">
        <f>IF(ROW()&lt;=B$3,SUMIFS(I$103:I$51069,A$103:A$51069,K85,J$103:J$51069,L85),"")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43" t="str">
        <f>IF(ROW()&lt;=B$3,INDEX(FP!F:F,B$2+ROW()-1)&amp;" - "&amp;INDEX(FP!C:C,B$2+ROW()-1),"")</f>
        <v/>
      </c>
      <c r="B86" s="243"/>
      <c r="C86" s="248" t="str">
        <f>IF(ROW()&lt;=B$3,INDEX(FP!E:E,B$2+ROW()-1),"")</f>
        <v/>
      </c>
      <c r="D86" s="242" t="str">
        <f>IF(ROW()&lt;=B$3,INDEX(FP!F:F,B$2+ROW()-1),"")</f>
        <v/>
      </c>
      <c r="E86" s="242"/>
      <c r="F86" s="242" t="str">
        <f>IF(ROW()&lt;=B$3,INDEX(FP!G:G,B$2+ROW()-1),"")</f>
        <v/>
      </c>
      <c r="G86" s="242"/>
      <c r="H86" s="243" t="str">
        <f>IF(ROW()&lt;=B$3,INDEX(FP!C:C,B$2+ROW()-1),"")</f>
        <v/>
      </c>
      <c r="I86" s="244" t="str">
        <f>IF(ROW()&lt;=B$3,SUMIF(A$107:A$11069,A86,I$107:I$11069),"")</f>
        <v/>
      </c>
      <c r="J86" s="244" t="str">
        <f>IF(ROW()&lt;=B$3,SUMIFS(I$103:I$51069,A$103:A$51069,K86,J$103:J$51069,L86),"")</f>
        <v/>
      </c>
      <c r="K86" s="110" t="str">
        <f t="shared" si="1"/>
        <v/>
      </c>
      <c r="L86" s="101">
        <v>99</v>
      </c>
      <c r="M86" s="96" t="s">
        <v>374</v>
      </c>
      <c r="N86" s="95" t="s">
        <v>418</v>
      </c>
      <c r="O86" s="88"/>
      <c r="P86" s="88"/>
      <c r="Q86" s="88"/>
      <c r="R86" s="88"/>
      <c r="S86" s="88"/>
      <c r="T86" s="88"/>
      <c r="U86" s="88"/>
      <c r="V86" s="88"/>
      <c r="W86" s="88"/>
      <c r="X86" s="88"/>
      <c r="Y86" s="88"/>
    </row>
    <row r="87" spans="1:25" s="6" customFormat="1" ht="10.8" hidden="1" thickBot="1" x14ac:dyDescent="0.25">
      <c r="A87" s="243" t="str">
        <f>IF(ROW()&lt;=B$3,INDEX(FP!F:F,B$2+ROW()-1)&amp;" - "&amp;INDEX(FP!C:C,B$2+ROW()-1),"")</f>
        <v/>
      </c>
      <c r="B87" s="243"/>
      <c r="C87" s="248" t="str">
        <f>IF(ROW()&lt;=B$3,INDEX(FP!E:E,B$2+ROW()-1),"")</f>
        <v/>
      </c>
      <c r="D87" s="242" t="str">
        <f>IF(ROW()&lt;=B$3,INDEX(FP!F:F,B$2+ROW()-1),"")</f>
        <v/>
      </c>
      <c r="E87" s="242"/>
      <c r="F87" s="242" t="str">
        <f>IF(ROW()&lt;=B$3,INDEX(FP!G:G,B$2+ROW()-1),"")</f>
        <v/>
      </c>
      <c r="G87" s="242"/>
      <c r="H87" s="243" t="str">
        <f>IF(ROW()&lt;=B$3,INDEX(FP!C:C,B$2+ROW()-1),"")</f>
        <v/>
      </c>
      <c r="I87" s="244" t="str">
        <f>IF(ROW()&lt;=B$3,SUMIF(A$107:A$11069,A87,I$107:I$11069),"")</f>
        <v/>
      </c>
      <c r="J87" s="244" t="str">
        <f>IF(ROW()&lt;=B$3,SUMIFS(I$103:I$51069,A$103:A$51069,K87,J$103:J$51069,L87),"")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43" t="str">
        <f>IF(ROW()&lt;=B$3,INDEX(FP!F:F,B$2+ROW()-1)&amp;" - "&amp;INDEX(FP!C:C,B$2+ROW()-1),"")</f>
        <v/>
      </c>
      <c r="B88" s="243"/>
      <c r="C88" s="248" t="str">
        <f>IF(ROW()&lt;=B$3,INDEX(FP!E:E,B$2+ROW()-1),"")</f>
        <v/>
      </c>
      <c r="D88" s="242" t="str">
        <f>IF(ROW()&lt;=B$3,INDEX(FP!F:F,B$2+ROW()-1),"")</f>
        <v/>
      </c>
      <c r="E88" s="242"/>
      <c r="F88" s="242" t="str">
        <f>IF(ROW()&lt;=B$3,INDEX(FP!G:G,B$2+ROW()-1),"")</f>
        <v/>
      </c>
      <c r="G88" s="242"/>
      <c r="H88" s="243" t="str">
        <f>IF(ROW()&lt;=B$3,INDEX(FP!C:C,B$2+ROW()-1),"")</f>
        <v/>
      </c>
      <c r="I88" s="244" t="str">
        <f>IF(ROW()&lt;=B$3,SUMIF(A$107:A$11069,A88,I$107:I$11069),"")</f>
        <v/>
      </c>
      <c r="J88" s="244" t="str">
        <f>IF(ROW()&lt;=B$3,SUMIFS(I$103:I$51069,A$103:A$51069,K88,J$103:J$51069,L88),"")</f>
        <v/>
      </c>
      <c r="K88" s="110" t="str">
        <f t="shared" si="1"/>
        <v/>
      </c>
      <c r="L88" s="101">
        <v>99</v>
      </c>
      <c r="M88" s="102" t="s">
        <v>374</v>
      </c>
      <c r="N88" s="103" t="s">
        <v>418</v>
      </c>
      <c r="O88" s="88"/>
      <c r="P88" s="88"/>
      <c r="Q88" s="88"/>
      <c r="R88" s="88"/>
      <c r="S88" s="88"/>
      <c r="T88" s="88"/>
      <c r="U88" s="88"/>
      <c r="V88" s="88"/>
      <c r="W88" s="88"/>
      <c r="X88" s="88"/>
      <c r="Y88" s="88"/>
    </row>
    <row r="89" spans="1:25" s="6" customFormat="1" ht="10.8" hidden="1" thickBot="1" x14ac:dyDescent="0.25">
      <c r="A89" s="243" t="str">
        <f>IF(ROW()&lt;=B$3,INDEX(FP!F:F,B$2+ROW()-1)&amp;" - "&amp;INDEX(FP!C:C,B$2+ROW()-1),"")</f>
        <v/>
      </c>
      <c r="B89" s="243"/>
      <c r="C89" s="248" t="str">
        <f>IF(ROW()&lt;=B$3,INDEX(FP!E:E,B$2+ROW()-1),"")</f>
        <v/>
      </c>
      <c r="D89" s="242" t="str">
        <f>IF(ROW()&lt;=B$3,INDEX(FP!F:F,B$2+ROW()-1),"")</f>
        <v/>
      </c>
      <c r="E89" s="242"/>
      <c r="F89" s="242" t="str">
        <f>IF(ROW()&lt;=B$3,INDEX(FP!G:G,B$2+ROW()-1),"")</f>
        <v/>
      </c>
      <c r="G89" s="242"/>
      <c r="H89" s="243" t="str">
        <f>IF(ROW()&lt;=B$3,INDEX(FP!C:C,B$2+ROW()-1),"")</f>
        <v/>
      </c>
      <c r="I89" s="244" t="str">
        <f>IF(ROW()&lt;=B$3,SUMIF(A$107:A$11069,A89,I$107:I$11069),"")</f>
        <v/>
      </c>
      <c r="J89" s="244" t="str">
        <f>IF(ROW()&lt;=B$3,SUMIFS(I$103:I$51069,A$103:A$51069,K89,J$103:J$51069,L89),"")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43" t="str">
        <f>IF(ROW()&lt;=B$3,INDEX(FP!F:F,B$2+ROW()-1)&amp;" - "&amp;INDEX(FP!C:C,B$2+ROW()-1),"")</f>
        <v/>
      </c>
      <c r="B90" s="243"/>
      <c r="C90" s="248" t="str">
        <f>IF(ROW()&lt;=B$3,INDEX(FP!E:E,B$2+ROW()-1),"")</f>
        <v/>
      </c>
      <c r="D90" s="242" t="str">
        <f>IF(ROW()&lt;=B$3,INDEX(FP!F:F,B$2+ROW()-1),"")</f>
        <v/>
      </c>
      <c r="E90" s="242"/>
      <c r="F90" s="242" t="str">
        <f>IF(ROW()&lt;=B$3,INDEX(FP!G:G,B$2+ROW()-1),"")</f>
        <v/>
      </c>
      <c r="G90" s="242"/>
      <c r="H90" s="243" t="str">
        <f>IF(ROW()&lt;=B$3,INDEX(FP!C:C,B$2+ROW()-1),"")</f>
        <v/>
      </c>
      <c r="I90" s="244" t="str">
        <f>IF(ROW()&lt;=B$3,SUMIF(A$107:A$11069,A90,I$107:I$11069),"")</f>
        <v/>
      </c>
      <c r="J90" s="244" t="str">
        <f>IF(ROW()&lt;=B$3,SUMIFS(I$103:I$51069,A$103:A$51069,K90,J$103:J$51069,L90),"")</f>
        <v/>
      </c>
      <c r="K90" s="110" t="str">
        <f t="shared" si="1"/>
        <v/>
      </c>
      <c r="L90" s="101">
        <v>99</v>
      </c>
      <c r="M90" s="96" t="s">
        <v>374</v>
      </c>
      <c r="N90" s="95" t="s">
        <v>418</v>
      </c>
      <c r="O90" s="88"/>
      <c r="P90" s="88"/>
      <c r="Q90" s="88"/>
      <c r="R90" s="88"/>
      <c r="S90" s="88"/>
      <c r="T90" s="88"/>
      <c r="U90" s="88"/>
      <c r="V90" s="88"/>
      <c r="W90" s="88"/>
      <c r="X90" s="88"/>
      <c r="Y90" s="88"/>
    </row>
    <row r="91" spans="1:25" s="6" customFormat="1" ht="10.8" hidden="1" thickBot="1" x14ac:dyDescent="0.25">
      <c r="A91" s="243" t="str">
        <f>IF(ROW()&lt;=B$3,INDEX(FP!F:F,B$2+ROW()-1)&amp;" - "&amp;INDEX(FP!C:C,B$2+ROW()-1),"")</f>
        <v/>
      </c>
      <c r="B91" s="243"/>
      <c r="C91" s="248" t="str">
        <f>IF(ROW()&lt;=B$3,INDEX(FP!E:E,B$2+ROW()-1),"")</f>
        <v/>
      </c>
      <c r="D91" s="242" t="str">
        <f>IF(ROW()&lt;=B$3,INDEX(FP!F:F,B$2+ROW()-1),"")</f>
        <v/>
      </c>
      <c r="E91" s="242"/>
      <c r="F91" s="242" t="str">
        <f>IF(ROW()&lt;=B$3,INDEX(FP!G:G,B$2+ROW()-1),"")</f>
        <v/>
      </c>
      <c r="G91" s="242"/>
      <c r="H91" s="243" t="str">
        <f>IF(ROW()&lt;=B$3,INDEX(FP!C:C,B$2+ROW()-1),"")</f>
        <v/>
      </c>
      <c r="I91" s="244" t="str">
        <f>IF(ROW()&lt;=B$3,SUMIF(A$107:A$11069,A91,I$107:I$11069),"")</f>
        <v/>
      </c>
      <c r="J91" s="244" t="str">
        <f>IF(ROW()&lt;=B$3,SUMIFS(I$103:I$51069,A$103:A$51069,K91,J$103:J$51069,L91),"")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43" t="str">
        <f>IF(ROW()&lt;=B$3,INDEX(FP!F:F,B$2+ROW()-1)&amp;" - "&amp;INDEX(FP!C:C,B$2+ROW()-1),"")</f>
        <v/>
      </c>
      <c r="B92" s="243"/>
      <c r="C92" s="248" t="str">
        <f>IF(ROW()&lt;=B$3,INDEX(FP!E:E,B$2+ROW()-1),"")</f>
        <v/>
      </c>
      <c r="D92" s="242" t="str">
        <f>IF(ROW()&lt;=B$3,INDEX(FP!F:F,B$2+ROW()-1),"")</f>
        <v/>
      </c>
      <c r="E92" s="242"/>
      <c r="F92" s="242" t="str">
        <f>IF(ROW()&lt;=B$3,INDEX(FP!G:G,B$2+ROW()-1),"")</f>
        <v/>
      </c>
      <c r="G92" s="242"/>
      <c r="H92" s="243" t="str">
        <f>IF(ROW()&lt;=B$3,INDEX(FP!C:C,B$2+ROW()-1),"")</f>
        <v/>
      </c>
      <c r="I92" s="244" t="str">
        <f>IF(ROW()&lt;=B$3,SUMIF(A$107:A$11069,A92,I$107:I$11069),"")</f>
        <v/>
      </c>
      <c r="J92" s="244" t="str">
        <f>IF(ROW()&lt;=B$3,SUMIFS(I$103:I$51069,A$103:A$51069,K92,J$103:J$51069,L92),"")</f>
        <v/>
      </c>
      <c r="K92" s="110" t="str">
        <f t="shared" si="1"/>
        <v/>
      </c>
      <c r="L92" s="101">
        <v>99</v>
      </c>
      <c r="M92" s="102" t="s">
        <v>374</v>
      </c>
      <c r="N92" s="103" t="s">
        <v>418</v>
      </c>
      <c r="O92" s="88"/>
      <c r="P92" s="88"/>
      <c r="Q92" s="88"/>
      <c r="R92" s="88"/>
      <c r="S92" s="88"/>
      <c r="T92" s="88"/>
      <c r="U92" s="88"/>
      <c r="V92" s="88"/>
      <c r="W92" s="88"/>
      <c r="X92" s="88"/>
      <c r="Y92" s="88"/>
    </row>
    <row r="93" spans="1:25" s="6" customFormat="1" ht="10.8" hidden="1" thickBot="1" x14ac:dyDescent="0.25">
      <c r="A93" s="243" t="str">
        <f>IF(ROW()&lt;=B$3,INDEX(FP!F:F,B$2+ROW()-1)&amp;" - "&amp;INDEX(FP!C:C,B$2+ROW()-1),"")</f>
        <v/>
      </c>
      <c r="B93" s="243"/>
      <c r="C93" s="248" t="str">
        <f>IF(ROW()&lt;=B$3,INDEX(FP!E:E,B$2+ROW()-1),"")</f>
        <v/>
      </c>
      <c r="D93" s="242" t="str">
        <f>IF(ROW()&lt;=B$3,INDEX(FP!F:F,B$2+ROW()-1),"")</f>
        <v/>
      </c>
      <c r="E93" s="242"/>
      <c r="F93" s="242" t="str">
        <f>IF(ROW()&lt;=B$3,INDEX(FP!G:G,B$2+ROW()-1),"")</f>
        <v/>
      </c>
      <c r="G93" s="242"/>
      <c r="H93" s="243" t="str">
        <f>IF(ROW()&lt;=B$3,INDEX(FP!C:C,B$2+ROW()-1),"")</f>
        <v/>
      </c>
      <c r="I93" s="244" t="str">
        <f>IF(ROW()&lt;=B$3,SUMIF(A$107:A$11069,A93,I$107:I$11069),"")</f>
        <v/>
      </c>
      <c r="J93" s="244" t="str">
        <f>IF(ROW()&lt;=B$3,SUMIFS(I$103:I$51069,A$103:A$51069,K93,J$103:J$51069,L93),"")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43" t="str">
        <f>IF(ROW()&lt;=B$3,INDEX(FP!F:F,B$2+ROW()-1)&amp;" - "&amp;INDEX(FP!C:C,B$2+ROW()-1),"")</f>
        <v/>
      </c>
      <c r="B94" s="243"/>
      <c r="C94" s="248" t="str">
        <f>IF(ROW()&lt;=B$3,INDEX(FP!E:E,B$2+ROW()-1),"")</f>
        <v/>
      </c>
      <c r="D94" s="242" t="str">
        <f>IF(ROW()&lt;=B$3,INDEX(FP!F:F,B$2+ROW()-1),"")</f>
        <v/>
      </c>
      <c r="E94" s="242"/>
      <c r="F94" s="242" t="str">
        <f>IF(ROW()&lt;=B$3,INDEX(FP!G:G,B$2+ROW()-1),"")</f>
        <v/>
      </c>
      <c r="G94" s="242"/>
      <c r="H94" s="243" t="str">
        <f>IF(ROW()&lt;=B$3,INDEX(FP!C:C,B$2+ROW()-1),"")</f>
        <v/>
      </c>
      <c r="I94" s="244" t="str">
        <f>IF(ROW()&lt;=B$3,SUMIF(A$107:A$11069,A94,I$107:I$11069),"")</f>
        <v/>
      </c>
      <c r="J94" s="244" t="str">
        <f>IF(ROW()&lt;=B$3,SUMIFS(I$103:I$51069,A$103:A$51069,K94,J$103:J$51069,L94),"")</f>
        <v/>
      </c>
      <c r="K94" s="110" t="str">
        <f t="shared" si="1"/>
        <v/>
      </c>
      <c r="L94" s="101">
        <v>99</v>
      </c>
      <c r="M94" s="96" t="s">
        <v>374</v>
      </c>
      <c r="N94" s="95" t="s">
        <v>418</v>
      </c>
      <c r="O94" s="88"/>
      <c r="P94" s="88"/>
      <c r="Q94" s="88"/>
      <c r="R94" s="88"/>
      <c r="S94" s="88"/>
      <c r="T94" s="88"/>
      <c r="U94" s="88"/>
      <c r="V94" s="88"/>
      <c r="W94" s="88"/>
      <c r="X94" s="88"/>
      <c r="Y94" s="88"/>
    </row>
    <row r="95" spans="1:25" s="6" customFormat="1" ht="10.8" hidden="1" thickBot="1" x14ac:dyDescent="0.25">
      <c r="A95" s="249"/>
      <c r="B95" s="249"/>
      <c r="C95" s="249"/>
      <c r="D95" s="249"/>
      <c r="E95" s="249"/>
      <c r="F95" s="242" t="str">
        <f>IF(ROW()&lt;=B$3,INDEX(FP!G:G,B$2+ROW()-1),"")</f>
        <v/>
      </c>
      <c r="G95" s="250"/>
      <c r="H95" s="249"/>
      <c r="I95" s="251"/>
      <c r="J95" s="244"/>
      <c r="K95" s="110"/>
      <c r="L95" s="101"/>
      <c r="M95" s="94" t="str">
        <f>$A94</f>
        <v/>
      </c>
      <c r="N95" s="94">
        <v>99</v>
      </c>
      <c r="O95" s="88"/>
      <c r="P95" s="88"/>
      <c r="Q95" s="88"/>
      <c r="R95" s="88"/>
      <c r="S95" s="88"/>
      <c r="T95" s="88"/>
      <c r="U95" s="88"/>
      <c r="V95" s="88"/>
      <c r="W95" s="88"/>
      <c r="X95" s="88"/>
      <c r="Y95" s="88"/>
    </row>
    <row r="96" spans="1:25" s="6" customFormat="1" hidden="1" x14ac:dyDescent="0.2">
      <c r="A96" s="249"/>
      <c r="B96" s="249"/>
      <c r="C96" s="249"/>
      <c r="D96" s="249"/>
      <c r="E96" s="249"/>
      <c r="F96" s="252" t="s">
        <v>440</v>
      </c>
      <c r="G96" s="249"/>
      <c r="H96" s="249"/>
      <c r="I96" s="251"/>
      <c r="J96" s="253"/>
      <c r="K96" s="87"/>
      <c r="L96" s="88"/>
      <c r="M96" s="88"/>
      <c r="N96" s="88"/>
      <c r="O96" s="88"/>
      <c r="P96" s="88"/>
      <c r="Q96" s="88"/>
      <c r="R96" s="88"/>
      <c r="S96" s="88"/>
      <c r="T96" s="88"/>
      <c r="U96" s="88"/>
      <c r="V96" s="88"/>
      <c r="W96" s="88"/>
      <c r="X96" s="88"/>
      <c r="Y96" s="88"/>
    </row>
    <row r="97" spans="1:25" s="6" customFormat="1" hidden="1" x14ac:dyDescent="0.2">
      <c r="A97" s="249"/>
      <c r="B97" s="249"/>
      <c r="C97" s="249"/>
      <c r="D97" s="249"/>
      <c r="E97" s="249"/>
      <c r="F97" s="252" t="s">
        <v>441</v>
      </c>
      <c r="G97" s="249"/>
      <c r="H97" s="249"/>
      <c r="I97" s="251"/>
      <c r="J97" s="253"/>
      <c r="K97" s="87"/>
      <c r="L97" s="88"/>
      <c r="M97" s="88"/>
      <c r="N97" s="88"/>
      <c r="O97" s="88"/>
      <c r="P97" s="88"/>
      <c r="Q97" s="88"/>
      <c r="R97" s="88"/>
      <c r="S97" s="88"/>
      <c r="T97" s="88"/>
      <c r="U97" s="88"/>
      <c r="V97" s="88"/>
      <c r="W97" s="88"/>
      <c r="X97" s="88"/>
      <c r="Y97" s="88"/>
    </row>
    <row r="98" spans="1:25" s="6" customFormat="1" hidden="1" x14ac:dyDescent="0.2">
      <c r="A98" s="249"/>
      <c r="B98" s="249"/>
      <c r="C98" s="249"/>
      <c r="D98" s="249"/>
      <c r="E98" s="249"/>
      <c r="F98" s="254" t="s">
        <v>442</v>
      </c>
      <c r="G98" s="255"/>
      <c r="H98" s="249"/>
      <c r="I98" s="251"/>
      <c r="J98" s="253"/>
      <c r="K98" s="87"/>
      <c r="L98" s="88"/>
      <c r="M98" s="88"/>
      <c r="N98" s="88"/>
      <c r="O98" s="88"/>
      <c r="P98" s="88"/>
      <c r="Q98" s="88"/>
      <c r="R98" s="88"/>
      <c r="S98" s="88"/>
      <c r="T98" s="88"/>
      <c r="U98" s="88"/>
      <c r="V98" s="88"/>
      <c r="W98" s="88"/>
      <c r="X98" s="88"/>
      <c r="Y98" s="88"/>
    </row>
    <row r="99" spans="1:25" s="6" customFormat="1" hidden="1" x14ac:dyDescent="0.2">
      <c r="A99" s="249"/>
      <c r="B99" s="256"/>
      <c r="C99" s="256"/>
      <c r="D99" s="249"/>
      <c r="E99" s="249"/>
      <c r="F99" s="252" t="s">
        <v>443</v>
      </c>
      <c r="G99" s="249"/>
      <c r="H99" s="249"/>
      <c r="I99" s="251"/>
      <c r="J99" s="253"/>
      <c r="K99" s="87"/>
      <c r="L99" s="88"/>
      <c r="M99" s="88"/>
      <c r="N99" s="88"/>
      <c r="O99" s="88"/>
      <c r="P99" s="88"/>
      <c r="Q99" s="88"/>
      <c r="R99" s="88"/>
      <c r="S99" s="88"/>
      <c r="T99" s="88"/>
      <c r="U99" s="88"/>
      <c r="V99" s="88"/>
      <c r="W99" s="88"/>
      <c r="X99" s="88"/>
      <c r="Y99" s="88"/>
    </row>
    <row r="100" spans="1:25" ht="15.6" x14ac:dyDescent="0.3">
      <c r="A100" s="376" t="s">
        <v>368</v>
      </c>
      <c r="B100" s="376"/>
      <c r="C100" s="376"/>
      <c r="D100" s="376"/>
      <c r="E100" s="376"/>
      <c r="F100" s="376"/>
      <c r="G100" s="376"/>
      <c r="H100" s="376"/>
      <c r="I100" s="378" t="s">
        <v>444</v>
      </c>
      <c r="J100" s="378"/>
      <c r="K100" s="89"/>
    </row>
    <row r="101" spans="1:25" ht="15.6" x14ac:dyDescent="0.3">
      <c r="A101" s="376"/>
      <c r="B101" s="376"/>
      <c r="C101" s="376"/>
      <c r="D101" s="376"/>
      <c r="E101" s="376"/>
      <c r="F101" s="376"/>
      <c r="G101" s="376"/>
      <c r="H101" s="376"/>
      <c r="I101" s="377">
        <v>45316</v>
      </c>
      <c r="J101" s="377"/>
    </row>
    <row r="102" spans="1:25" ht="13.8" x14ac:dyDescent="0.25">
      <c r="A102" s="257" t="s">
        <v>445</v>
      </c>
      <c r="B102" s="258">
        <v>39</v>
      </c>
      <c r="C102" s="258"/>
      <c r="D102" s="259"/>
      <c r="E102" s="259"/>
      <c r="F102" s="259"/>
      <c r="G102" s="259"/>
      <c r="H102" s="259"/>
      <c r="I102" s="86"/>
      <c r="J102" s="225"/>
    </row>
    <row r="103" spans="1:25" s="83" customFormat="1" x14ac:dyDescent="0.2">
      <c r="A103" s="79" t="s">
        <v>374</v>
      </c>
      <c r="B103" s="80" t="s">
        <v>446</v>
      </c>
      <c r="C103" s="80" t="s">
        <v>447</v>
      </c>
      <c r="D103" s="80" t="s">
        <v>448</v>
      </c>
      <c r="E103" s="80"/>
      <c r="F103" s="80" t="s">
        <v>449</v>
      </c>
      <c r="G103" s="80"/>
      <c r="H103" s="80" t="s">
        <v>450</v>
      </c>
      <c r="I103" s="81" t="s">
        <v>451</v>
      </c>
      <c r="J103" s="82" t="s">
        <v>418</v>
      </c>
      <c r="K103" s="91"/>
      <c r="L103" s="90"/>
      <c r="M103" s="90"/>
      <c r="N103" s="90"/>
      <c r="O103" s="90"/>
      <c r="P103" s="90"/>
      <c r="Q103" s="90"/>
      <c r="R103" s="90"/>
      <c r="S103" s="90"/>
      <c r="T103" s="90"/>
      <c r="U103" s="90"/>
      <c r="V103" s="90"/>
      <c r="W103" s="90"/>
      <c r="X103" s="90"/>
      <c r="Y103" s="90"/>
    </row>
    <row r="104" spans="1:25" s="12" customFormat="1" ht="53.4" customHeight="1" x14ac:dyDescent="0.25">
      <c r="A104" s="10" t="s">
        <v>102</v>
      </c>
      <c r="B104" s="10" t="s">
        <v>103</v>
      </c>
      <c r="C104" s="10" t="s">
        <v>104</v>
      </c>
      <c r="D104" s="10" t="s">
        <v>105</v>
      </c>
      <c r="E104" s="10" t="s">
        <v>452</v>
      </c>
      <c r="F104" s="10" t="s">
        <v>106</v>
      </c>
      <c r="G104" s="10" t="s">
        <v>107</v>
      </c>
      <c r="H104" s="10" t="s">
        <v>108</v>
      </c>
      <c r="I104" s="11" t="s">
        <v>109</v>
      </c>
      <c r="J104" s="58" t="s">
        <v>110</v>
      </c>
      <c r="K104" s="92"/>
      <c r="L104" s="93"/>
      <c r="M104" s="93"/>
      <c r="N104" s="93"/>
      <c r="O104" s="93"/>
      <c r="P104" s="93"/>
      <c r="Q104" s="93"/>
      <c r="R104" s="93"/>
      <c r="S104" s="93"/>
      <c r="T104" s="93"/>
      <c r="U104" s="93"/>
      <c r="V104" s="93"/>
      <c r="W104" s="93"/>
      <c r="X104" s="93"/>
      <c r="Y104" s="93"/>
    </row>
    <row r="105" spans="1:25" s="12" customFormat="1" ht="15.6" customHeight="1" x14ac:dyDescent="0.25">
      <c r="A105" s="379" t="s">
        <v>453</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300" t="s">
        <v>1906</v>
      </c>
      <c r="B107" s="300" t="s">
        <v>1907</v>
      </c>
      <c r="C107" s="300" t="s">
        <v>1908</v>
      </c>
      <c r="D107" s="16">
        <v>44953</v>
      </c>
      <c r="E107" s="16"/>
      <c r="F107" s="300" t="s">
        <v>1909</v>
      </c>
      <c r="G107" s="300" t="s">
        <v>1910</v>
      </c>
      <c r="H107" s="300" t="s">
        <v>1911</v>
      </c>
      <c r="I107" s="15">
        <v>26.25</v>
      </c>
      <c r="J107" s="77">
        <v>4</v>
      </c>
      <c r="K107" s="92"/>
    </row>
    <row r="108" spans="1:25" ht="13.2" x14ac:dyDescent="0.25">
      <c r="A108" s="300" t="s">
        <v>1906</v>
      </c>
      <c r="B108" s="300" t="s">
        <v>1912</v>
      </c>
      <c r="C108" s="300" t="s">
        <v>1913</v>
      </c>
      <c r="D108" s="16">
        <v>44953</v>
      </c>
      <c r="E108" s="16"/>
      <c r="F108" s="300" t="s">
        <v>1914</v>
      </c>
      <c r="G108" s="300" t="s">
        <v>1915</v>
      </c>
      <c r="H108" s="300" t="s">
        <v>1916</v>
      </c>
      <c r="I108" s="15">
        <v>144</v>
      </c>
      <c r="J108" s="77">
        <v>4</v>
      </c>
      <c r="K108" s="92"/>
    </row>
    <row r="109" spans="1:25" ht="30.6" x14ac:dyDescent="0.25">
      <c r="A109" s="300" t="s">
        <v>1906</v>
      </c>
      <c r="B109" s="300" t="s">
        <v>1917</v>
      </c>
      <c r="C109" s="300" t="s">
        <v>1918</v>
      </c>
      <c r="D109" s="16">
        <v>44953</v>
      </c>
      <c r="E109" s="16"/>
      <c r="F109" s="300" t="s">
        <v>1919</v>
      </c>
      <c r="G109" s="300" t="s">
        <v>1920</v>
      </c>
      <c r="H109" s="300" t="s">
        <v>1921</v>
      </c>
      <c r="I109" s="15">
        <v>276</v>
      </c>
      <c r="J109" s="77">
        <v>4</v>
      </c>
      <c r="K109" s="92"/>
    </row>
    <row r="110" spans="1:25" ht="20.399999999999999" x14ac:dyDescent="0.25">
      <c r="A110" s="300" t="s">
        <v>1906</v>
      </c>
      <c r="B110" s="300" t="s">
        <v>1922</v>
      </c>
      <c r="C110" s="300" t="s">
        <v>1923</v>
      </c>
      <c r="D110" s="16">
        <v>44953</v>
      </c>
      <c r="E110" s="16"/>
      <c r="F110" s="300" t="s">
        <v>1924</v>
      </c>
      <c r="G110" s="300" t="s">
        <v>1925</v>
      </c>
      <c r="H110" s="300" t="s">
        <v>1926</v>
      </c>
      <c r="I110" s="15">
        <v>339.32</v>
      </c>
      <c r="J110" s="77">
        <v>4</v>
      </c>
      <c r="K110" s="92"/>
    </row>
    <row r="111" spans="1:25" ht="20.399999999999999" x14ac:dyDescent="0.25">
      <c r="A111" s="300" t="s">
        <v>1906</v>
      </c>
      <c r="B111" s="300" t="s">
        <v>1927</v>
      </c>
      <c r="C111" s="300" t="s">
        <v>1928</v>
      </c>
      <c r="D111" s="16">
        <v>44957</v>
      </c>
      <c r="E111" s="16"/>
      <c r="F111" s="300" t="s">
        <v>1929</v>
      </c>
      <c r="G111" s="300" t="s">
        <v>1930</v>
      </c>
      <c r="H111" s="300" t="s">
        <v>1931</v>
      </c>
      <c r="I111" s="15">
        <v>776.86</v>
      </c>
      <c r="J111" s="77">
        <v>4</v>
      </c>
      <c r="K111" s="92"/>
    </row>
    <row r="112" spans="1:25" ht="13.2" x14ac:dyDescent="0.25">
      <c r="A112" s="300" t="s">
        <v>1906</v>
      </c>
      <c r="B112" s="300" t="s">
        <v>14148</v>
      </c>
      <c r="C112" s="300" t="s">
        <v>14150</v>
      </c>
      <c r="D112" s="16">
        <v>44956</v>
      </c>
      <c r="E112" s="16"/>
      <c r="F112" s="300" t="s">
        <v>14149</v>
      </c>
      <c r="G112" s="300" t="s">
        <v>9977</v>
      </c>
      <c r="H112" s="300" t="s">
        <v>4769</v>
      </c>
      <c r="I112" s="15">
        <v>180</v>
      </c>
      <c r="J112" s="77">
        <v>4</v>
      </c>
      <c r="K112" s="92"/>
    </row>
    <row r="113" spans="1:11" ht="20.399999999999999" x14ac:dyDescent="0.25">
      <c r="A113" s="300" t="s">
        <v>1906</v>
      </c>
      <c r="B113" s="300" t="s">
        <v>1932</v>
      </c>
      <c r="C113" s="300" t="s">
        <v>1933</v>
      </c>
      <c r="D113" s="16">
        <v>44953</v>
      </c>
      <c r="E113" s="16"/>
      <c r="F113" s="300" t="s">
        <v>1934</v>
      </c>
      <c r="G113" s="300" t="s">
        <v>1935</v>
      </c>
      <c r="H113" s="300" t="s">
        <v>1936</v>
      </c>
      <c r="I113" s="15">
        <v>4945.75</v>
      </c>
      <c r="J113" s="77">
        <v>4</v>
      </c>
      <c r="K113" s="92"/>
    </row>
    <row r="114" spans="1:11" ht="13.2" x14ac:dyDescent="0.25">
      <c r="A114" s="300" t="s">
        <v>1906</v>
      </c>
      <c r="B114" s="300" t="s">
        <v>14147</v>
      </c>
      <c r="C114" s="300"/>
      <c r="D114" s="16">
        <v>44957</v>
      </c>
      <c r="E114" s="16"/>
      <c r="F114" s="300" t="s">
        <v>1937</v>
      </c>
      <c r="G114" s="300"/>
      <c r="H114" s="300" t="s">
        <v>1938</v>
      </c>
      <c r="I114" s="15">
        <v>507.06</v>
      </c>
      <c r="J114" s="77">
        <v>4</v>
      </c>
      <c r="K114" s="92"/>
    </row>
    <row r="115" spans="1:11" ht="13.2" x14ac:dyDescent="0.25">
      <c r="A115" s="300" t="s">
        <v>1906</v>
      </c>
      <c r="B115" s="300" t="s">
        <v>14147</v>
      </c>
      <c r="C115" s="300"/>
      <c r="D115" s="16">
        <v>44957</v>
      </c>
      <c r="E115" s="16"/>
      <c r="F115" s="300" t="s">
        <v>1937</v>
      </c>
      <c r="G115" s="300"/>
      <c r="H115" s="300" t="s">
        <v>1938</v>
      </c>
      <c r="I115" s="15">
        <v>164</v>
      </c>
      <c r="J115" s="77">
        <v>5</v>
      </c>
      <c r="K115" s="92"/>
    </row>
    <row r="116" spans="1:11" ht="13.2" x14ac:dyDescent="0.25">
      <c r="A116" s="300" t="s">
        <v>1906</v>
      </c>
      <c r="B116" s="300" t="s">
        <v>14147</v>
      </c>
      <c r="C116" s="300"/>
      <c r="D116" s="16">
        <v>44957</v>
      </c>
      <c r="E116" s="16"/>
      <c r="F116" s="300" t="s">
        <v>1937</v>
      </c>
      <c r="G116" s="300"/>
      <c r="H116" s="300" t="s">
        <v>1938</v>
      </c>
      <c r="I116" s="15">
        <v>148</v>
      </c>
      <c r="J116" s="77">
        <v>3</v>
      </c>
      <c r="K116" s="92"/>
    </row>
    <row r="117" spans="1:11" ht="13.2" x14ac:dyDescent="0.25">
      <c r="A117" s="300" t="s">
        <v>1906</v>
      </c>
      <c r="B117" s="300" t="s">
        <v>1939</v>
      </c>
      <c r="C117" s="300" t="s">
        <v>1940</v>
      </c>
      <c r="D117" s="16">
        <v>44953</v>
      </c>
      <c r="E117" s="16"/>
      <c r="F117" s="300" t="s">
        <v>1941</v>
      </c>
      <c r="G117" s="300"/>
      <c r="H117" s="300" t="s">
        <v>1942</v>
      </c>
      <c r="I117" s="15">
        <v>3050</v>
      </c>
      <c r="J117" s="77">
        <v>4</v>
      </c>
      <c r="K117" s="92"/>
    </row>
    <row r="118" spans="1:11" ht="20.399999999999999" x14ac:dyDescent="0.25">
      <c r="A118" s="300" t="s">
        <v>1906</v>
      </c>
      <c r="B118" s="301" t="s">
        <v>1943</v>
      </c>
      <c r="C118" s="301" t="s">
        <v>1944</v>
      </c>
      <c r="D118" s="302">
        <v>44953</v>
      </c>
      <c r="E118" s="302"/>
      <c r="F118" s="301" t="s">
        <v>1945</v>
      </c>
      <c r="G118" s="301" t="s">
        <v>1946</v>
      </c>
      <c r="H118" s="301" t="s">
        <v>1947</v>
      </c>
      <c r="I118" s="303">
        <v>2721.36</v>
      </c>
      <c r="J118" s="304">
        <v>4</v>
      </c>
      <c r="K118" s="92"/>
    </row>
    <row r="119" spans="1:11" ht="30.6" x14ac:dyDescent="0.25">
      <c r="A119" s="300" t="s">
        <v>1906</v>
      </c>
      <c r="B119" s="301" t="s">
        <v>1948</v>
      </c>
      <c r="C119" s="301" t="s">
        <v>1949</v>
      </c>
      <c r="D119" s="302">
        <v>44988</v>
      </c>
      <c r="E119" s="302"/>
      <c r="F119" s="301" t="s">
        <v>1950</v>
      </c>
      <c r="G119" s="301" t="s">
        <v>1946</v>
      </c>
      <c r="H119" s="301" t="s">
        <v>1947</v>
      </c>
      <c r="I119" s="303">
        <v>0</v>
      </c>
      <c r="J119" s="304">
        <v>4</v>
      </c>
      <c r="K119" s="92"/>
    </row>
    <row r="120" spans="1:11" ht="13.2" x14ac:dyDescent="0.25">
      <c r="A120" s="300" t="s">
        <v>1906</v>
      </c>
      <c r="B120" s="301" t="s">
        <v>1951</v>
      </c>
      <c r="C120" s="301"/>
      <c r="D120" s="302">
        <v>44957</v>
      </c>
      <c r="E120" s="302"/>
      <c r="F120" s="301" t="s">
        <v>1952</v>
      </c>
      <c r="G120" s="301"/>
      <c r="H120" s="301" t="s">
        <v>1953</v>
      </c>
      <c r="I120" s="303">
        <v>19</v>
      </c>
      <c r="J120" s="304">
        <v>4</v>
      </c>
      <c r="K120" s="92"/>
    </row>
    <row r="121" spans="1:11" ht="40.799999999999997" x14ac:dyDescent="0.25">
      <c r="A121" s="300" t="s">
        <v>1906</v>
      </c>
      <c r="B121" s="300" t="s">
        <v>1954</v>
      </c>
      <c r="C121" s="300" t="s">
        <v>1955</v>
      </c>
      <c r="D121" s="16">
        <v>44958</v>
      </c>
      <c r="E121" s="16"/>
      <c r="F121" s="300" t="s">
        <v>1956</v>
      </c>
      <c r="G121" s="300" t="s">
        <v>1957</v>
      </c>
      <c r="H121" s="300" t="s">
        <v>1958</v>
      </c>
      <c r="I121" s="15">
        <v>35662.959999999999</v>
      </c>
      <c r="J121" s="77">
        <v>5</v>
      </c>
      <c r="K121" s="92"/>
    </row>
    <row r="122" spans="1:11" ht="112.2" x14ac:dyDescent="0.25">
      <c r="A122" s="300" t="s">
        <v>1906</v>
      </c>
      <c r="B122" s="300"/>
      <c r="C122" s="300"/>
      <c r="D122" s="16"/>
      <c r="E122" s="16"/>
      <c r="F122" s="300" t="s">
        <v>1959</v>
      </c>
      <c r="G122" s="300"/>
      <c r="H122" s="300"/>
      <c r="I122" s="15"/>
      <c r="J122" s="77"/>
      <c r="K122" s="92"/>
    </row>
    <row r="123" spans="1:11" ht="20.399999999999999" x14ac:dyDescent="0.25">
      <c r="A123" s="300" t="s">
        <v>1906</v>
      </c>
      <c r="B123" s="300" t="s">
        <v>1960</v>
      </c>
      <c r="C123" s="300" t="s">
        <v>1961</v>
      </c>
      <c r="D123" s="16">
        <v>44959</v>
      </c>
      <c r="E123" s="16"/>
      <c r="F123" s="300" t="s">
        <v>1962</v>
      </c>
      <c r="G123" s="300" t="s">
        <v>1963</v>
      </c>
      <c r="H123" s="300" t="s">
        <v>1964</v>
      </c>
      <c r="I123" s="15">
        <v>358</v>
      </c>
      <c r="J123" s="77">
        <v>2</v>
      </c>
      <c r="K123" s="92"/>
    </row>
    <row r="124" spans="1:11" ht="20.399999999999999" x14ac:dyDescent="0.25">
      <c r="A124" s="300" t="s">
        <v>1906</v>
      </c>
      <c r="B124" s="300" t="s">
        <v>1965</v>
      </c>
      <c r="C124" s="300" t="s">
        <v>1966</v>
      </c>
      <c r="D124" s="16">
        <v>45001</v>
      </c>
      <c r="E124" s="16"/>
      <c r="F124" s="300" t="s">
        <v>1967</v>
      </c>
      <c r="G124" s="300"/>
      <c r="H124" s="300" t="s">
        <v>1968</v>
      </c>
      <c r="I124" s="303">
        <v>81.92</v>
      </c>
      <c r="J124" s="77">
        <v>2</v>
      </c>
      <c r="K124" s="92"/>
    </row>
    <row r="125" spans="1:11" ht="20.399999999999999" x14ac:dyDescent="0.25">
      <c r="A125" s="300" t="s">
        <v>1906</v>
      </c>
      <c r="B125" s="300" t="s">
        <v>1969</v>
      </c>
      <c r="C125" s="300" t="s">
        <v>1970</v>
      </c>
      <c r="D125" s="16">
        <v>45021</v>
      </c>
      <c r="E125" s="16"/>
      <c r="F125" s="300" t="s">
        <v>1971</v>
      </c>
      <c r="G125" s="300"/>
      <c r="H125" s="300" t="s">
        <v>1972</v>
      </c>
      <c r="I125" s="303">
        <v>520</v>
      </c>
      <c r="J125" s="77">
        <v>2</v>
      </c>
      <c r="K125" s="92"/>
    </row>
    <row r="126" spans="1:11" ht="20.399999999999999" x14ac:dyDescent="0.25">
      <c r="A126" s="300" t="s">
        <v>1906</v>
      </c>
      <c r="B126" s="300" t="s">
        <v>1973</v>
      </c>
      <c r="C126" s="300" t="s">
        <v>1974</v>
      </c>
      <c r="D126" s="16">
        <v>45043</v>
      </c>
      <c r="E126" s="16"/>
      <c r="F126" s="300" t="s">
        <v>1975</v>
      </c>
      <c r="G126" s="300"/>
      <c r="H126" s="300" t="s">
        <v>1976</v>
      </c>
      <c r="I126" s="303">
        <v>39.200000000000003</v>
      </c>
      <c r="J126" s="77">
        <v>2</v>
      </c>
      <c r="K126" s="92"/>
    </row>
    <row r="127" spans="1:11" ht="20.399999999999999" x14ac:dyDescent="0.25">
      <c r="A127" s="300" t="s">
        <v>1906</v>
      </c>
      <c r="B127" s="300" t="s">
        <v>1977</v>
      </c>
      <c r="C127" s="300" t="s">
        <v>1978</v>
      </c>
      <c r="D127" s="16">
        <v>44958</v>
      </c>
      <c r="E127" s="16"/>
      <c r="F127" s="300" t="s">
        <v>1979</v>
      </c>
      <c r="G127" s="300" t="s">
        <v>1980</v>
      </c>
      <c r="H127" s="300" t="s">
        <v>1981</v>
      </c>
      <c r="I127" s="15">
        <v>310.69</v>
      </c>
      <c r="J127" s="77">
        <v>4</v>
      </c>
      <c r="K127" s="92"/>
    </row>
    <row r="128" spans="1:11" ht="30.6" x14ac:dyDescent="0.25">
      <c r="A128" s="300" t="s">
        <v>1906</v>
      </c>
      <c r="B128" s="300" t="s">
        <v>1982</v>
      </c>
      <c r="C128" s="300" t="s">
        <v>1983</v>
      </c>
      <c r="D128" s="16">
        <v>44960</v>
      </c>
      <c r="E128" s="16"/>
      <c r="F128" s="300" t="s">
        <v>1984</v>
      </c>
      <c r="G128" s="300" t="s">
        <v>1985</v>
      </c>
      <c r="H128" s="300" t="s">
        <v>1986</v>
      </c>
      <c r="I128" s="15">
        <v>434.1</v>
      </c>
      <c r="J128" s="77">
        <v>4</v>
      </c>
      <c r="K128" s="92"/>
    </row>
    <row r="129" spans="1:11" ht="20.399999999999999" x14ac:dyDescent="0.25">
      <c r="A129" s="300" t="s">
        <v>1906</v>
      </c>
      <c r="B129" s="300" t="s">
        <v>1987</v>
      </c>
      <c r="C129" s="300" t="s">
        <v>1988</v>
      </c>
      <c r="D129" s="16">
        <v>44960</v>
      </c>
      <c r="E129" s="16"/>
      <c r="F129" s="300" t="s">
        <v>1989</v>
      </c>
      <c r="G129" s="300" t="s">
        <v>1935</v>
      </c>
      <c r="H129" s="300" t="s">
        <v>1936</v>
      </c>
      <c r="I129" s="15">
        <v>4945.75</v>
      </c>
      <c r="J129" s="77">
        <v>4</v>
      </c>
      <c r="K129" s="92"/>
    </row>
    <row r="130" spans="1:11" ht="30.6" x14ac:dyDescent="0.25">
      <c r="A130" s="300" t="s">
        <v>1906</v>
      </c>
      <c r="B130" s="300" t="s">
        <v>1990</v>
      </c>
      <c r="C130" s="300" t="s">
        <v>1991</v>
      </c>
      <c r="D130" s="16">
        <v>44960</v>
      </c>
      <c r="E130" s="16"/>
      <c r="F130" s="300" t="s">
        <v>1992</v>
      </c>
      <c r="G130" s="300" t="s">
        <v>1920</v>
      </c>
      <c r="H130" s="300" t="s">
        <v>1921</v>
      </c>
      <c r="I130" s="15">
        <v>276</v>
      </c>
      <c r="J130" s="77">
        <v>4</v>
      </c>
      <c r="K130" s="92"/>
    </row>
    <row r="131" spans="1:11" ht="30.6" x14ac:dyDescent="0.25">
      <c r="A131" s="300" t="s">
        <v>1906</v>
      </c>
      <c r="B131" s="300" t="s">
        <v>1993</v>
      </c>
      <c r="C131" s="300" t="s">
        <v>1994</v>
      </c>
      <c r="D131" s="16">
        <v>44964</v>
      </c>
      <c r="E131" s="16"/>
      <c r="F131" s="300" t="s">
        <v>1995</v>
      </c>
      <c r="G131" s="300" t="s">
        <v>1996</v>
      </c>
      <c r="H131" s="300" t="s">
        <v>1997</v>
      </c>
      <c r="I131" s="15">
        <v>277.77999999999997</v>
      </c>
      <c r="J131" s="77">
        <v>4</v>
      </c>
      <c r="K131" s="92"/>
    </row>
    <row r="132" spans="1:11" ht="30.6" x14ac:dyDescent="0.25">
      <c r="A132" s="300" t="s">
        <v>1906</v>
      </c>
      <c r="B132" s="300" t="s">
        <v>1998</v>
      </c>
      <c r="C132" s="300" t="s">
        <v>1999</v>
      </c>
      <c r="D132" s="16">
        <v>44965</v>
      </c>
      <c r="E132" s="16"/>
      <c r="F132" s="300" t="s">
        <v>2000</v>
      </c>
      <c r="G132" s="300" t="s">
        <v>2001</v>
      </c>
      <c r="H132" s="300" t="s">
        <v>2002</v>
      </c>
      <c r="I132" s="15">
        <v>59.4</v>
      </c>
      <c r="J132" s="77">
        <v>4</v>
      </c>
      <c r="K132" s="92"/>
    </row>
    <row r="133" spans="1:11" ht="51" x14ac:dyDescent="0.25">
      <c r="A133" s="300" t="s">
        <v>1906</v>
      </c>
      <c r="B133" s="300" t="s">
        <v>2003</v>
      </c>
      <c r="C133" s="300"/>
      <c r="D133" s="16">
        <v>44966</v>
      </c>
      <c r="E133" s="16"/>
      <c r="F133" s="300" t="s">
        <v>2004</v>
      </c>
      <c r="G133" s="300"/>
      <c r="H133" s="300" t="s">
        <v>2005</v>
      </c>
      <c r="I133" s="15">
        <v>2164.8000000000002</v>
      </c>
      <c r="J133" s="77">
        <v>2</v>
      </c>
      <c r="K133" s="92"/>
    </row>
    <row r="134" spans="1:11" ht="51" x14ac:dyDescent="0.25">
      <c r="A134" s="300" t="s">
        <v>1906</v>
      </c>
      <c r="B134" s="300" t="s">
        <v>2003</v>
      </c>
      <c r="C134" s="300"/>
      <c r="D134" s="16">
        <v>44966</v>
      </c>
      <c r="E134" s="16"/>
      <c r="F134" s="300" t="s">
        <v>2006</v>
      </c>
      <c r="G134" s="300"/>
      <c r="H134" s="300" t="s">
        <v>2007</v>
      </c>
      <c r="I134" s="15">
        <v>23592.92</v>
      </c>
      <c r="J134" s="77">
        <v>4</v>
      </c>
      <c r="K134" s="92"/>
    </row>
    <row r="135" spans="1:11" ht="51" x14ac:dyDescent="0.25">
      <c r="A135" s="300" t="s">
        <v>1906</v>
      </c>
      <c r="B135" s="300" t="s">
        <v>2003</v>
      </c>
      <c r="C135" s="300"/>
      <c r="D135" s="16">
        <v>44966</v>
      </c>
      <c r="E135" s="16"/>
      <c r="F135" s="300" t="s">
        <v>2008</v>
      </c>
      <c r="G135" s="300"/>
      <c r="H135" s="300" t="s">
        <v>2009</v>
      </c>
      <c r="I135" s="15">
        <v>4575.2</v>
      </c>
      <c r="J135" s="77">
        <v>3</v>
      </c>
      <c r="K135" s="92"/>
    </row>
    <row r="136" spans="1:11" ht="51" x14ac:dyDescent="0.25">
      <c r="A136" s="300" t="s">
        <v>1906</v>
      </c>
      <c r="B136" s="300" t="s">
        <v>2003</v>
      </c>
      <c r="C136" s="300"/>
      <c r="D136" s="16">
        <v>44966</v>
      </c>
      <c r="E136" s="16"/>
      <c r="F136" s="300" t="s">
        <v>2010</v>
      </c>
      <c r="G136" s="300"/>
      <c r="H136" s="300" t="s">
        <v>2011</v>
      </c>
      <c r="I136" s="15">
        <v>3203.53</v>
      </c>
      <c r="J136" s="77">
        <v>5</v>
      </c>
      <c r="K136" s="92"/>
    </row>
    <row r="137" spans="1:11" ht="97.95" customHeight="1" x14ac:dyDescent="0.25">
      <c r="A137" s="300" t="s">
        <v>1906</v>
      </c>
      <c r="B137" s="300"/>
      <c r="C137" s="300"/>
      <c r="D137" s="16"/>
      <c r="E137" s="16"/>
      <c r="F137" s="305" t="s">
        <v>2012</v>
      </c>
      <c r="G137" s="300"/>
      <c r="H137" s="300"/>
      <c r="I137" s="15"/>
      <c r="J137" s="77"/>
      <c r="K137" s="92"/>
    </row>
    <row r="138" spans="1:11" ht="30.6" x14ac:dyDescent="0.25">
      <c r="A138" s="300" t="s">
        <v>1906</v>
      </c>
      <c r="B138" s="300" t="s">
        <v>2013</v>
      </c>
      <c r="C138" s="300" t="s">
        <v>2014</v>
      </c>
      <c r="D138" s="16">
        <v>44966</v>
      </c>
      <c r="E138" s="16"/>
      <c r="F138" s="300" t="s">
        <v>2015</v>
      </c>
      <c r="G138" s="300" t="s">
        <v>2016</v>
      </c>
      <c r="H138" s="300" t="s">
        <v>2017</v>
      </c>
      <c r="I138" s="15">
        <v>2042.3</v>
      </c>
      <c r="J138" s="77">
        <v>5</v>
      </c>
      <c r="K138" s="92"/>
    </row>
    <row r="139" spans="1:11" ht="20.399999999999999" x14ac:dyDescent="0.25">
      <c r="A139" s="300" t="s">
        <v>1906</v>
      </c>
      <c r="B139" s="300" t="s">
        <v>2018</v>
      </c>
      <c r="C139" s="300" t="s">
        <v>2019</v>
      </c>
      <c r="D139" s="16">
        <v>44967</v>
      </c>
      <c r="E139" s="16"/>
      <c r="F139" s="300" t="s">
        <v>2020</v>
      </c>
      <c r="G139" s="300" t="s">
        <v>2021</v>
      </c>
      <c r="H139" s="300" t="s">
        <v>2022</v>
      </c>
      <c r="I139" s="15">
        <v>139.9</v>
      </c>
      <c r="J139" s="77">
        <v>5</v>
      </c>
      <c r="K139" s="92"/>
    </row>
    <row r="140" spans="1:11" ht="20.399999999999999" x14ac:dyDescent="0.25">
      <c r="A140" s="300" t="s">
        <v>1906</v>
      </c>
      <c r="B140" s="300" t="s">
        <v>2023</v>
      </c>
      <c r="C140" s="300" t="s">
        <v>2024</v>
      </c>
      <c r="D140" s="16">
        <v>44967</v>
      </c>
      <c r="E140" s="16"/>
      <c r="F140" s="300" t="s">
        <v>2025</v>
      </c>
      <c r="G140" s="300" t="s">
        <v>2026</v>
      </c>
      <c r="H140" s="300" t="s">
        <v>2027</v>
      </c>
      <c r="I140" s="15">
        <v>25.77</v>
      </c>
      <c r="J140" s="77">
        <v>4</v>
      </c>
      <c r="K140" s="92"/>
    </row>
    <row r="141" spans="1:11" ht="20.399999999999999" x14ac:dyDescent="0.25">
      <c r="A141" s="300" t="s">
        <v>1906</v>
      </c>
      <c r="B141" s="300" t="s">
        <v>2028</v>
      </c>
      <c r="C141" s="300" t="s">
        <v>2029</v>
      </c>
      <c r="D141" s="16">
        <v>44967</v>
      </c>
      <c r="E141" s="16"/>
      <c r="F141" s="300" t="s">
        <v>2030</v>
      </c>
      <c r="G141" s="300" t="s">
        <v>2031</v>
      </c>
      <c r="H141" s="300" t="s">
        <v>2032</v>
      </c>
      <c r="I141" s="15">
        <v>48.72</v>
      </c>
      <c r="J141" s="77">
        <v>4</v>
      </c>
      <c r="K141" s="92"/>
    </row>
    <row r="142" spans="1:11" ht="40.799999999999997" x14ac:dyDescent="0.25">
      <c r="A142" s="300" t="s">
        <v>1906</v>
      </c>
      <c r="B142" s="300" t="s">
        <v>2033</v>
      </c>
      <c r="C142" s="300" t="s">
        <v>2034</v>
      </c>
      <c r="D142" s="16">
        <v>45034</v>
      </c>
      <c r="E142" s="16"/>
      <c r="F142" s="300" t="s">
        <v>2035</v>
      </c>
      <c r="G142" s="300" t="s">
        <v>2036</v>
      </c>
      <c r="H142" s="300" t="s">
        <v>2037</v>
      </c>
      <c r="I142" s="15">
        <v>850</v>
      </c>
      <c r="J142" s="77">
        <v>5</v>
      </c>
      <c r="K142" s="92"/>
    </row>
    <row r="143" spans="1:11" ht="73.95" customHeight="1" x14ac:dyDescent="0.25">
      <c r="A143" s="300" t="s">
        <v>1906</v>
      </c>
      <c r="B143" s="300" t="s">
        <v>2033</v>
      </c>
      <c r="C143" s="300" t="s">
        <v>2034</v>
      </c>
      <c r="D143" s="16">
        <v>44960</v>
      </c>
      <c r="E143" s="16">
        <v>45034</v>
      </c>
      <c r="F143" s="300" t="s">
        <v>2038</v>
      </c>
      <c r="G143" s="300" t="s">
        <v>2036</v>
      </c>
      <c r="H143" s="300" t="s">
        <v>2037</v>
      </c>
      <c r="I143" s="15">
        <v>19.850000000000001</v>
      </c>
      <c r="J143" s="77">
        <v>5</v>
      </c>
      <c r="K143" s="92"/>
    </row>
    <row r="144" spans="1:11" ht="64.95" customHeight="1" x14ac:dyDescent="0.25">
      <c r="A144" s="300" t="s">
        <v>1906</v>
      </c>
      <c r="B144" s="300" t="s">
        <v>2033</v>
      </c>
      <c r="C144" s="300" t="s">
        <v>2034</v>
      </c>
      <c r="D144" s="16">
        <v>44961</v>
      </c>
      <c r="E144" s="16">
        <v>45034</v>
      </c>
      <c r="F144" s="300" t="s">
        <v>2039</v>
      </c>
      <c r="G144" s="300" t="s">
        <v>2036</v>
      </c>
      <c r="H144" s="300" t="s">
        <v>2037</v>
      </c>
      <c r="I144" s="15">
        <v>20.149999999999999</v>
      </c>
      <c r="J144" s="77">
        <v>5</v>
      </c>
      <c r="K144" s="92"/>
    </row>
    <row r="145" spans="1:11" ht="30.6" x14ac:dyDescent="0.25">
      <c r="A145" s="300" t="s">
        <v>1906</v>
      </c>
      <c r="B145" s="300" t="s">
        <v>2040</v>
      </c>
      <c r="C145" s="300" t="s">
        <v>2041</v>
      </c>
      <c r="D145" s="16">
        <v>44979</v>
      </c>
      <c r="E145" s="16"/>
      <c r="F145" s="300" t="s">
        <v>2042</v>
      </c>
      <c r="G145" s="300" t="s">
        <v>2043</v>
      </c>
      <c r="H145" s="300" t="s">
        <v>2044</v>
      </c>
      <c r="I145" s="15">
        <v>1224</v>
      </c>
      <c r="J145" s="77">
        <v>2</v>
      </c>
      <c r="K145" s="92"/>
    </row>
    <row r="146" spans="1:11" ht="13.2" x14ac:dyDescent="0.25">
      <c r="A146" s="300" t="s">
        <v>1906</v>
      </c>
      <c r="B146" s="300" t="s">
        <v>2045</v>
      </c>
      <c r="C146" s="300" t="s">
        <v>2046</v>
      </c>
      <c r="D146" s="16">
        <v>44974</v>
      </c>
      <c r="E146" s="16"/>
      <c r="F146" s="300" t="s">
        <v>2047</v>
      </c>
      <c r="G146" s="300" t="s">
        <v>2048</v>
      </c>
      <c r="H146" s="300" t="s">
        <v>2049</v>
      </c>
      <c r="I146" s="15">
        <v>1331.4</v>
      </c>
      <c r="J146" s="77">
        <v>4</v>
      </c>
      <c r="K146" s="92"/>
    </row>
    <row r="147" spans="1:11" ht="13.2" x14ac:dyDescent="0.25">
      <c r="A147" s="300" t="s">
        <v>1906</v>
      </c>
      <c r="B147" s="300" t="s">
        <v>2050</v>
      </c>
      <c r="C147" s="300" t="s">
        <v>2051</v>
      </c>
      <c r="D147" s="16">
        <v>44974</v>
      </c>
      <c r="E147" s="16"/>
      <c r="F147" s="300" t="s">
        <v>2052</v>
      </c>
      <c r="G147" s="300" t="s">
        <v>1946</v>
      </c>
      <c r="H147" s="300" t="s">
        <v>1947</v>
      </c>
      <c r="I147" s="15">
        <v>46.8</v>
      </c>
      <c r="J147" s="77">
        <v>4</v>
      </c>
      <c r="K147" s="92"/>
    </row>
    <row r="148" spans="1:11" ht="20.399999999999999" x14ac:dyDescent="0.25">
      <c r="A148" s="300" t="s">
        <v>1906</v>
      </c>
      <c r="B148" s="300" t="s">
        <v>2053</v>
      </c>
      <c r="C148" s="300" t="s">
        <v>2054</v>
      </c>
      <c r="D148" s="16">
        <v>44974</v>
      </c>
      <c r="E148" s="16"/>
      <c r="F148" s="300" t="s">
        <v>2055</v>
      </c>
      <c r="G148" s="300" t="s">
        <v>2056</v>
      </c>
      <c r="H148" s="300" t="s">
        <v>2057</v>
      </c>
      <c r="I148" s="15">
        <v>120</v>
      </c>
      <c r="J148" s="77">
        <v>4</v>
      </c>
      <c r="K148" s="92"/>
    </row>
    <row r="149" spans="1:11" ht="20.399999999999999" x14ac:dyDescent="0.25">
      <c r="A149" s="300" t="s">
        <v>1906</v>
      </c>
      <c r="B149" s="300" t="s">
        <v>2058</v>
      </c>
      <c r="C149" s="300" t="s">
        <v>2059</v>
      </c>
      <c r="D149" s="16">
        <v>44974</v>
      </c>
      <c r="E149" s="16"/>
      <c r="F149" s="300" t="s">
        <v>2060</v>
      </c>
      <c r="G149" s="300" t="s">
        <v>2061</v>
      </c>
      <c r="H149" s="300" t="s">
        <v>2062</v>
      </c>
      <c r="I149" s="15">
        <v>378</v>
      </c>
      <c r="J149" s="77">
        <v>4</v>
      </c>
      <c r="K149" s="92"/>
    </row>
    <row r="150" spans="1:11" ht="40.799999999999997" x14ac:dyDescent="0.25">
      <c r="A150" s="300" t="s">
        <v>1906</v>
      </c>
      <c r="B150" s="300" t="s">
        <v>2063</v>
      </c>
      <c r="C150" s="300" t="s">
        <v>2064</v>
      </c>
      <c r="D150" s="16">
        <v>44978</v>
      </c>
      <c r="E150" s="16"/>
      <c r="F150" s="300" t="s">
        <v>2065</v>
      </c>
      <c r="G150" s="300" t="s">
        <v>1996</v>
      </c>
      <c r="H150" s="300" t="s">
        <v>1997</v>
      </c>
      <c r="I150" s="15">
        <v>519.25</v>
      </c>
      <c r="J150" s="77">
        <v>4</v>
      </c>
      <c r="K150" s="92"/>
    </row>
    <row r="151" spans="1:11" ht="20.399999999999999" x14ac:dyDescent="0.25">
      <c r="A151" s="300" t="s">
        <v>1906</v>
      </c>
      <c r="B151" s="300" t="s">
        <v>2066</v>
      </c>
      <c r="C151" s="300" t="s">
        <v>2067</v>
      </c>
      <c r="D151" s="16">
        <v>44974</v>
      </c>
      <c r="E151" s="16"/>
      <c r="F151" s="300" t="s">
        <v>2068</v>
      </c>
      <c r="G151" s="300" t="s">
        <v>2069</v>
      </c>
      <c r="H151" s="300" t="s">
        <v>2070</v>
      </c>
      <c r="I151" s="15">
        <v>192</v>
      </c>
      <c r="J151" s="77">
        <v>2</v>
      </c>
      <c r="K151" s="92"/>
    </row>
    <row r="152" spans="1:11" ht="20.399999999999999" x14ac:dyDescent="0.25">
      <c r="A152" s="300" t="s">
        <v>1906</v>
      </c>
      <c r="B152" s="300" t="s">
        <v>2071</v>
      </c>
      <c r="C152" s="300" t="s">
        <v>2072</v>
      </c>
      <c r="D152" s="16">
        <v>44979</v>
      </c>
      <c r="E152" s="16"/>
      <c r="F152" s="300" t="s">
        <v>2073</v>
      </c>
      <c r="G152" s="300" t="s">
        <v>2074</v>
      </c>
      <c r="H152" s="300" t="s">
        <v>2075</v>
      </c>
      <c r="I152" s="15">
        <v>274.35000000000002</v>
      </c>
      <c r="J152" s="77">
        <v>4</v>
      </c>
      <c r="K152" s="92"/>
    </row>
    <row r="153" spans="1:11" ht="20.399999999999999" x14ac:dyDescent="0.25">
      <c r="A153" s="300" t="s">
        <v>1906</v>
      </c>
      <c r="B153" s="300" t="s">
        <v>2076</v>
      </c>
      <c r="C153" s="300" t="s">
        <v>2077</v>
      </c>
      <c r="D153" s="16">
        <v>44979</v>
      </c>
      <c r="E153" s="16"/>
      <c r="F153" s="300" t="s">
        <v>2078</v>
      </c>
      <c r="G153" s="300" t="s">
        <v>2079</v>
      </c>
      <c r="H153" s="300" t="s">
        <v>2080</v>
      </c>
      <c r="I153" s="15">
        <v>150</v>
      </c>
      <c r="J153" s="77">
        <v>2</v>
      </c>
      <c r="K153" s="92"/>
    </row>
    <row r="154" spans="1:11" ht="102" x14ac:dyDescent="0.25">
      <c r="A154" s="300" t="s">
        <v>1906</v>
      </c>
      <c r="B154" s="300"/>
      <c r="C154" s="300"/>
      <c r="D154" s="16"/>
      <c r="E154" s="16"/>
      <c r="F154" s="300" t="s">
        <v>2081</v>
      </c>
      <c r="G154" s="300"/>
      <c r="H154" s="300"/>
      <c r="I154" s="15"/>
      <c r="J154" s="77"/>
      <c r="K154" s="92"/>
    </row>
    <row r="155" spans="1:11" ht="20.399999999999999" x14ac:dyDescent="0.25">
      <c r="A155" s="300" t="s">
        <v>1906</v>
      </c>
      <c r="B155" s="300" t="s">
        <v>2082</v>
      </c>
      <c r="C155" s="300" t="s">
        <v>2083</v>
      </c>
      <c r="D155" s="16">
        <v>44979</v>
      </c>
      <c r="E155" s="16"/>
      <c r="F155" s="300" t="s">
        <v>2084</v>
      </c>
      <c r="G155" s="300"/>
      <c r="H155" s="300" t="s">
        <v>2085</v>
      </c>
      <c r="I155" s="15">
        <v>210</v>
      </c>
      <c r="J155" s="77">
        <v>2</v>
      </c>
      <c r="K155" s="92"/>
    </row>
    <row r="156" spans="1:11" ht="20.399999999999999" x14ac:dyDescent="0.25">
      <c r="A156" s="300" t="s">
        <v>1906</v>
      </c>
      <c r="B156" s="300" t="s">
        <v>2086</v>
      </c>
      <c r="C156" s="300" t="s">
        <v>2087</v>
      </c>
      <c r="D156" s="16">
        <v>44981</v>
      </c>
      <c r="E156" s="16"/>
      <c r="F156" s="300" t="s">
        <v>2088</v>
      </c>
      <c r="G156" s="300" t="s">
        <v>1935</v>
      </c>
      <c r="H156" s="300" t="s">
        <v>1936</v>
      </c>
      <c r="I156" s="15">
        <v>106.74</v>
      </c>
      <c r="J156" s="77">
        <v>4</v>
      </c>
      <c r="K156" s="92"/>
    </row>
    <row r="157" spans="1:11" ht="20.399999999999999" x14ac:dyDescent="0.25">
      <c r="A157" s="300" t="s">
        <v>1906</v>
      </c>
      <c r="B157" s="300" t="s">
        <v>2089</v>
      </c>
      <c r="C157" s="300" t="s">
        <v>2090</v>
      </c>
      <c r="D157" s="16">
        <v>44984</v>
      </c>
      <c r="E157" s="16"/>
      <c r="F157" s="305" t="s">
        <v>2091</v>
      </c>
      <c r="G157" s="300" t="s">
        <v>1930</v>
      </c>
      <c r="H157" s="300" t="s">
        <v>1931</v>
      </c>
      <c r="I157" s="15">
        <v>788.85</v>
      </c>
      <c r="J157" s="77">
        <v>4</v>
      </c>
      <c r="K157" s="92"/>
    </row>
    <row r="158" spans="1:11" ht="30.6" x14ac:dyDescent="0.25">
      <c r="A158" s="300" t="s">
        <v>1906</v>
      </c>
      <c r="B158" s="300" t="s">
        <v>2092</v>
      </c>
      <c r="C158" s="300" t="s">
        <v>2093</v>
      </c>
      <c r="D158" s="16">
        <v>44985</v>
      </c>
      <c r="E158" s="16"/>
      <c r="F158" s="300" t="s">
        <v>2094</v>
      </c>
      <c r="G158" s="300" t="s">
        <v>2095</v>
      </c>
      <c r="H158" s="300" t="s">
        <v>2096</v>
      </c>
      <c r="I158" s="15">
        <v>750</v>
      </c>
      <c r="J158" s="77">
        <v>3</v>
      </c>
      <c r="K158" s="92"/>
    </row>
    <row r="159" spans="1:11" ht="30.6" x14ac:dyDescent="0.25">
      <c r="A159" s="300" t="s">
        <v>1906</v>
      </c>
      <c r="B159" s="300" t="s">
        <v>2097</v>
      </c>
      <c r="C159" s="300" t="s">
        <v>2098</v>
      </c>
      <c r="D159" s="16">
        <v>44985</v>
      </c>
      <c r="E159" s="16"/>
      <c r="F159" s="300" t="s">
        <v>2099</v>
      </c>
      <c r="G159" s="300" t="s">
        <v>2043</v>
      </c>
      <c r="H159" s="300" t="s">
        <v>2044</v>
      </c>
      <c r="I159" s="15">
        <v>267.13</v>
      </c>
      <c r="J159" s="77">
        <v>2</v>
      </c>
      <c r="K159" s="92"/>
    </row>
    <row r="160" spans="1:11" ht="13.2" x14ac:dyDescent="0.25">
      <c r="A160" s="300" t="s">
        <v>1906</v>
      </c>
      <c r="B160" s="300" t="s">
        <v>14151</v>
      </c>
      <c r="C160" s="300"/>
      <c r="D160" s="16">
        <v>44985</v>
      </c>
      <c r="E160" s="16"/>
      <c r="F160" s="300" t="s">
        <v>2100</v>
      </c>
      <c r="G160" s="300"/>
      <c r="H160" s="300" t="s">
        <v>1938</v>
      </c>
      <c r="I160" s="15">
        <v>220.61</v>
      </c>
      <c r="J160" s="77">
        <v>3</v>
      </c>
      <c r="K160" s="92"/>
    </row>
    <row r="161" spans="1:11" ht="13.2" x14ac:dyDescent="0.25">
      <c r="A161" s="300" t="s">
        <v>1906</v>
      </c>
      <c r="B161" s="300" t="s">
        <v>14151</v>
      </c>
      <c r="C161" s="300"/>
      <c r="D161" s="16">
        <v>44985</v>
      </c>
      <c r="E161" s="16"/>
      <c r="F161" s="300" t="s">
        <v>2100</v>
      </c>
      <c r="G161" s="300"/>
      <c r="H161" s="300" t="s">
        <v>1938</v>
      </c>
      <c r="I161" s="15">
        <v>114.63</v>
      </c>
      <c r="J161" s="77">
        <v>5</v>
      </c>
      <c r="K161" s="92"/>
    </row>
    <row r="162" spans="1:11" ht="13.2" x14ac:dyDescent="0.25">
      <c r="A162" s="300" t="s">
        <v>1906</v>
      </c>
      <c r="B162" s="300" t="s">
        <v>14151</v>
      </c>
      <c r="C162" s="300"/>
      <c r="D162" s="16">
        <v>44985</v>
      </c>
      <c r="E162" s="16"/>
      <c r="F162" s="300" t="s">
        <v>2100</v>
      </c>
      <c r="G162" s="300"/>
      <c r="H162" s="300" t="s">
        <v>1938</v>
      </c>
      <c r="I162" s="15">
        <v>648.38</v>
      </c>
      <c r="J162" s="77">
        <v>4</v>
      </c>
      <c r="K162" s="92"/>
    </row>
    <row r="163" spans="1:11" ht="13.2" x14ac:dyDescent="0.25">
      <c r="A163" s="300" t="s">
        <v>1906</v>
      </c>
      <c r="B163" s="300" t="s">
        <v>2003</v>
      </c>
      <c r="C163" s="300"/>
      <c r="D163" s="16">
        <v>44985</v>
      </c>
      <c r="E163" s="16"/>
      <c r="F163" s="300" t="s">
        <v>2101</v>
      </c>
      <c r="G163" s="300"/>
      <c r="H163" s="300" t="s">
        <v>1953</v>
      </c>
      <c r="I163" s="15">
        <v>19</v>
      </c>
      <c r="J163" s="77">
        <v>4</v>
      </c>
      <c r="K163" s="92"/>
    </row>
    <row r="164" spans="1:11" ht="30.6" x14ac:dyDescent="0.25">
      <c r="A164" s="300" t="s">
        <v>1906</v>
      </c>
      <c r="B164" s="300" t="s">
        <v>2102</v>
      </c>
      <c r="C164" s="300" t="s">
        <v>2103</v>
      </c>
      <c r="D164" s="16">
        <v>44986</v>
      </c>
      <c r="E164" s="16"/>
      <c r="F164" s="300" t="s">
        <v>2104</v>
      </c>
      <c r="G164" s="300" t="s">
        <v>2105</v>
      </c>
      <c r="H164" s="300" t="s">
        <v>2106</v>
      </c>
      <c r="I164" s="15">
        <v>99</v>
      </c>
      <c r="J164" s="77">
        <v>5</v>
      </c>
      <c r="K164" s="92"/>
    </row>
    <row r="165" spans="1:11" ht="20.399999999999999" x14ac:dyDescent="0.25">
      <c r="A165" s="300" t="s">
        <v>1906</v>
      </c>
      <c r="B165" s="300" t="s">
        <v>2107</v>
      </c>
      <c r="C165" s="300" t="s">
        <v>2108</v>
      </c>
      <c r="D165" s="16">
        <v>44987</v>
      </c>
      <c r="E165" s="16"/>
      <c r="F165" s="300" t="s">
        <v>2109</v>
      </c>
      <c r="G165" s="300"/>
      <c r="H165" s="300" t="s">
        <v>2110</v>
      </c>
      <c r="I165" s="15">
        <v>450.11</v>
      </c>
      <c r="J165" s="77">
        <v>5</v>
      </c>
      <c r="K165" s="92"/>
    </row>
    <row r="166" spans="1:11" ht="20.399999999999999" x14ac:dyDescent="0.25">
      <c r="A166" s="300" t="s">
        <v>1906</v>
      </c>
      <c r="B166" s="300" t="s">
        <v>2111</v>
      </c>
      <c r="C166" s="300" t="s">
        <v>2111</v>
      </c>
      <c r="D166" s="16">
        <v>44987</v>
      </c>
      <c r="E166" s="16"/>
      <c r="F166" s="300" t="s">
        <v>2112</v>
      </c>
      <c r="G166" s="300"/>
      <c r="H166" s="300" t="s">
        <v>1953</v>
      </c>
      <c r="I166" s="15">
        <v>10</v>
      </c>
      <c r="J166" s="77">
        <v>5</v>
      </c>
      <c r="K166" s="92"/>
    </row>
    <row r="167" spans="1:11" ht="20.399999999999999" x14ac:dyDescent="0.25">
      <c r="A167" s="300" t="s">
        <v>1906</v>
      </c>
      <c r="B167" s="300" t="s">
        <v>2113</v>
      </c>
      <c r="C167" s="300" t="s">
        <v>2114</v>
      </c>
      <c r="D167" s="16">
        <v>44987</v>
      </c>
      <c r="E167" s="16"/>
      <c r="F167" s="300" t="s">
        <v>2115</v>
      </c>
      <c r="G167" s="300" t="s">
        <v>1980</v>
      </c>
      <c r="H167" s="300" t="s">
        <v>1981</v>
      </c>
      <c r="I167" s="15">
        <v>319.23</v>
      </c>
      <c r="J167" s="77">
        <v>4</v>
      </c>
      <c r="K167" s="92"/>
    </row>
    <row r="168" spans="1:11" ht="20.399999999999999" x14ac:dyDescent="0.25">
      <c r="A168" s="300" t="s">
        <v>1906</v>
      </c>
      <c r="B168" s="300" t="s">
        <v>2116</v>
      </c>
      <c r="C168" s="300" t="s">
        <v>2117</v>
      </c>
      <c r="D168" s="16">
        <v>44999</v>
      </c>
      <c r="E168" s="16"/>
      <c r="F168" s="300" t="s">
        <v>2118</v>
      </c>
      <c r="G168" s="300" t="s">
        <v>2119</v>
      </c>
      <c r="H168" s="300" t="s">
        <v>2120</v>
      </c>
      <c r="I168" s="15">
        <v>15.9</v>
      </c>
      <c r="J168" s="77">
        <v>5</v>
      </c>
      <c r="K168" s="92"/>
    </row>
    <row r="169" spans="1:11" ht="30.6" x14ac:dyDescent="0.25">
      <c r="A169" s="300" t="s">
        <v>1906</v>
      </c>
      <c r="B169" s="300" t="s">
        <v>2121</v>
      </c>
      <c r="C169" s="300" t="s">
        <v>2122</v>
      </c>
      <c r="D169" s="16">
        <v>45014</v>
      </c>
      <c r="E169" s="16"/>
      <c r="F169" s="300" t="s">
        <v>2123</v>
      </c>
      <c r="G169" s="300" t="s">
        <v>2124</v>
      </c>
      <c r="H169" s="300" t="s">
        <v>2125</v>
      </c>
      <c r="I169" s="15">
        <v>65.45</v>
      </c>
      <c r="J169" s="77">
        <v>5</v>
      </c>
      <c r="K169" s="92"/>
    </row>
    <row r="170" spans="1:11" ht="13.2" x14ac:dyDescent="0.25">
      <c r="A170" s="300" t="s">
        <v>1906</v>
      </c>
      <c r="B170" s="300" t="s">
        <v>2126</v>
      </c>
      <c r="C170" s="300" t="s">
        <v>2127</v>
      </c>
      <c r="D170" s="16">
        <v>45001</v>
      </c>
      <c r="E170" s="16"/>
      <c r="F170" s="300" t="s">
        <v>2128</v>
      </c>
      <c r="G170" s="300" t="s">
        <v>2129</v>
      </c>
      <c r="H170" s="300" t="s">
        <v>2130</v>
      </c>
      <c r="I170" s="15">
        <v>29.7</v>
      </c>
      <c r="J170" s="77">
        <v>5</v>
      </c>
      <c r="K170" s="92"/>
    </row>
    <row r="171" spans="1:11" ht="30.6" x14ac:dyDescent="0.25">
      <c r="A171" s="300" t="s">
        <v>1906</v>
      </c>
      <c r="B171" s="300" t="s">
        <v>2131</v>
      </c>
      <c r="C171" s="300" t="s">
        <v>2132</v>
      </c>
      <c r="D171" s="16">
        <v>44987</v>
      </c>
      <c r="E171" s="16"/>
      <c r="F171" s="300" t="s">
        <v>2133</v>
      </c>
      <c r="G171" s="300" t="s">
        <v>1920</v>
      </c>
      <c r="H171" s="300" t="s">
        <v>1921</v>
      </c>
      <c r="I171" s="15">
        <v>276</v>
      </c>
      <c r="J171" s="77">
        <v>4</v>
      </c>
      <c r="K171" s="92"/>
    </row>
    <row r="172" spans="1:11" ht="30.6" x14ac:dyDescent="0.25">
      <c r="A172" s="300" t="s">
        <v>1906</v>
      </c>
      <c r="B172" s="300" t="s">
        <v>2134</v>
      </c>
      <c r="C172" s="300" t="s">
        <v>2135</v>
      </c>
      <c r="D172" s="16">
        <v>44987</v>
      </c>
      <c r="E172" s="16"/>
      <c r="F172" s="300" t="s">
        <v>2136</v>
      </c>
      <c r="G172" s="300" t="s">
        <v>1985</v>
      </c>
      <c r="H172" s="300" t="s">
        <v>1986</v>
      </c>
      <c r="I172" s="15">
        <v>434.1</v>
      </c>
      <c r="J172" s="77">
        <v>4</v>
      </c>
      <c r="K172" s="92"/>
    </row>
    <row r="173" spans="1:11" ht="20.399999999999999" x14ac:dyDescent="0.25">
      <c r="A173" s="300" t="s">
        <v>1906</v>
      </c>
      <c r="B173" s="300" t="s">
        <v>2137</v>
      </c>
      <c r="C173" s="300" t="s">
        <v>2138</v>
      </c>
      <c r="D173" s="16">
        <v>44987</v>
      </c>
      <c r="E173" s="16"/>
      <c r="F173" s="300" t="s">
        <v>2139</v>
      </c>
      <c r="G173" s="300" t="s">
        <v>2105</v>
      </c>
      <c r="H173" s="300" t="s">
        <v>2106</v>
      </c>
      <c r="I173" s="15">
        <v>45</v>
      </c>
      <c r="J173" s="77">
        <v>5</v>
      </c>
      <c r="K173" s="92"/>
    </row>
    <row r="174" spans="1:11" ht="20.399999999999999" x14ac:dyDescent="0.25">
      <c r="A174" s="300" t="s">
        <v>1906</v>
      </c>
      <c r="B174" s="300" t="s">
        <v>2140</v>
      </c>
      <c r="C174" s="300" t="s">
        <v>2141</v>
      </c>
      <c r="D174" s="16">
        <v>44991</v>
      </c>
      <c r="E174" s="16"/>
      <c r="F174" s="300" t="s">
        <v>2142</v>
      </c>
      <c r="G174" s="300" t="s">
        <v>2143</v>
      </c>
      <c r="H174" s="300" t="s">
        <v>2144</v>
      </c>
      <c r="I174" s="15">
        <v>139.9</v>
      </c>
      <c r="J174" s="77">
        <v>5</v>
      </c>
      <c r="K174" s="92"/>
    </row>
    <row r="175" spans="1:11" ht="40.799999999999997" x14ac:dyDescent="0.25">
      <c r="A175" s="300" t="s">
        <v>1906</v>
      </c>
      <c r="B175" s="300" t="s">
        <v>2145</v>
      </c>
      <c r="C175" s="300" t="s">
        <v>2146</v>
      </c>
      <c r="D175" s="16">
        <v>44991</v>
      </c>
      <c r="E175" s="16"/>
      <c r="F175" s="300" t="s">
        <v>2147</v>
      </c>
      <c r="G175" s="300" t="s">
        <v>1996</v>
      </c>
      <c r="H175" s="300" t="s">
        <v>1997</v>
      </c>
      <c r="I175" s="15">
        <v>391.22</v>
      </c>
      <c r="J175" s="77">
        <v>4</v>
      </c>
      <c r="K175" s="92"/>
    </row>
    <row r="176" spans="1:11" ht="40.799999999999997" x14ac:dyDescent="0.25">
      <c r="A176" s="300" t="s">
        <v>1906</v>
      </c>
      <c r="B176" s="300" t="s">
        <v>2148</v>
      </c>
      <c r="C176" s="300" t="s">
        <v>2149</v>
      </c>
      <c r="D176" s="16">
        <v>45006</v>
      </c>
      <c r="E176" s="16"/>
      <c r="F176" s="300" t="s">
        <v>2150</v>
      </c>
      <c r="G176" s="300" t="s">
        <v>1996</v>
      </c>
      <c r="H176" s="300" t="s">
        <v>1997</v>
      </c>
      <c r="I176" s="15">
        <v>272.63</v>
      </c>
      <c r="J176" s="77">
        <v>4</v>
      </c>
      <c r="K176" s="92"/>
    </row>
    <row r="177" spans="1:11" ht="81.599999999999994" x14ac:dyDescent="0.25">
      <c r="A177" s="300" t="s">
        <v>1906</v>
      </c>
      <c r="B177" s="300"/>
      <c r="C177" s="300"/>
      <c r="D177" s="16"/>
      <c r="E177" s="16"/>
      <c r="F177" s="305" t="s">
        <v>14639</v>
      </c>
      <c r="G177" s="300"/>
      <c r="H177" s="300"/>
      <c r="I177" s="15"/>
      <c r="J177" s="77"/>
      <c r="K177" s="92"/>
    </row>
    <row r="178" spans="1:11" ht="40.799999999999997" x14ac:dyDescent="0.25">
      <c r="A178" s="300" t="s">
        <v>1906</v>
      </c>
      <c r="B178" s="300" t="s">
        <v>2151</v>
      </c>
      <c r="C178" s="300" t="s">
        <v>2152</v>
      </c>
      <c r="D178" s="16">
        <v>44992</v>
      </c>
      <c r="E178" s="16"/>
      <c r="F178" s="300" t="s">
        <v>2153</v>
      </c>
      <c r="G178" s="300" t="s">
        <v>2154</v>
      </c>
      <c r="H178" s="300" t="s">
        <v>2155</v>
      </c>
      <c r="I178" s="303">
        <v>2010</v>
      </c>
      <c r="J178" s="77">
        <v>2</v>
      </c>
      <c r="K178" s="92"/>
    </row>
    <row r="179" spans="1:11" ht="30.6" x14ac:dyDescent="0.25">
      <c r="A179" s="300" t="s">
        <v>1906</v>
      </c>
      <c r="B179" s="300" t="s">
        <v>2156</v>
      </c>
      <c r="C179" s="300" t="s">
        <v>2157</v>
      </c>
      <c r="D179" s="16">
        <v>45014</v>
      </c>
      <c r="E179" s="16"/>
      <c r="F179" s="300" t="s">
        <v>2158</v>
      </c>
      <c r="G179" s="300" t="s">
        <v>2159</v>
      </c>
      <c r="H179" s="300" t="s">
        <v>2160</v>
      </c>
      <c r="I179" s="303">
        <v>127.19</v>
      </c>
      <c r="J179" s="77">
        <v>2</v>
      </c>
      <c r="K179" s="92"/>
    </row>
    <row r="180" spans="1:11" ht="30.6" x14ac:dyDescent="0.25">
      <c r="A180" s="300" t="s">
        <v>1906</v>
      </c>
      <c r="B180" s="300" t="s">
        <v>2161</v>
      </c>
      <c r="C180" s="300" t="s">
        <v>2162</v>
      </c>
      <c r="D180" s="16">
        <v>45014</v>
      </c>
      <c r="E180" s="16"/>
      <c r="F180" s="300" t="s">
        <v>2163</v>
      </c>
      <c r="G180" s="300" t="s">
        <v>2159</v>
      </c>
      <c r="H180" s="300" t="s">
        <v>2160</v>
      </c>
      <c r="I180" s="303">
        <v>154.22999999999999</v>
      </c>
      <c r="J180" s="77">
        <v>2</v>
      </c>
      <c r="K180" s="92"/>
    </row>
    <row r="181" spans="1:11" ht="71.400000000000006" x14ac:dyDescent="0.25">
      <c r="A181" s="300" t="s">
        <v>1906</v>
      </c>
      <c r="B181" s="300"/>
      <c r="C181" s="300"/>
      <c r="D181" s="16"/>
      <c r="E181" s="16"/>
      <c r="F181" s="305" t="s">
        <v>2164</v>
      </c>
      <c r="G181" s="300"/>
      <c r="H181" s="305"/>
      <c r="I181" s="303"/>
      <c r="J181" s="77"/>
      <c r="K181" s="92"/>
    </row>
    <row r="182" spans="1:11" ht="20.399999999999999" x14ac:dyDescent="0.25">
      <c r="A182" s="300" t="s">
        <v>1906</v>
      </c>
      <c r="B182" s="300" t="s">
        <v>2165</v>
      </c>
      <c r="C182" s="300" t="s">
        <v>2166</v>
      </c>
      <c r="D182" s="16">
        <v>44992</v>
      </c>
      <c r="E182" s="16"/>
      <c r="F182" s="300" t="s">
        <v>2167</v>
      </c>
      <c r="G182" s="300" t="s">
        <v>2168</v>
      </c>
      <c r="H182" s="300" t="s">
        <v>2169</v>
      </c>
      <c r="I182" s="303">
        <v>55</v>
      </c>
      <c r="J182" s="77">
        <v>5</v>
      </c>
      <c r="K182" s="92"/>
    </row>
    <row r="183" spans="1:11" ht="20.399999999999999" x14ac:dyDescent="0.25">
      <c r="A183" s="300" t="s">
        <v>1906</v>
      </c>
      <c r="B183" s="300" t="s">
        <v>2170</v>
      </c>
      <c r="C183" s="300" t="s">
        <v>2171</v>
      </c>
      <c r="D183" s="16">
        <v>45022</v>
      </c>
      <c r="E183" s="16"/>
      <c r="F183" s="300" t="s">
        <v>2172</v>
      </c>
      <c r="G183" s="300"/>
      <c r="H183" s="300" t="s">
        <v>2173</v>
      </c>
      <c r="I183" s="303">
        <v>116</v>
      </c>
      <c r="J183" s="77">
        <v>5</v>
      </c>
      <c r="K183" s="92"/>
    </row>
    <row r="184" spans="1:11" ht="20.399999999999999" x14ac:dyDescent="0.25">
      <c r="A184" s="300" t="s">
        <v>1906</v>
      </c>
      <c r="B184" s="300" t="s">
        <v>2174</v>
      </c>
      <c r="C184" s="300" t="s">
        <v>2175</v>
      </c>
      <c r="D184" s="16">
        <v>45022</v>
      </c>
      <c r="E184" s="16"/>
      <c r="F184" s="300" t="s">
        <v>2172</v>
      </c>
      <c r="G184" s="300"/>
      <c r="H184" s="300" t="s">
        <v>2176</v>
      </c>
      <c r="I184" s="303">
        <v>136</v>
      </c>
      <c r="J184" s="77">
        <v>5</v>
      </c>
      <c r="K184" s="92"/>
    </row>
    <row r="185" spans="1:11" ht="20.399999999999999" x14ac:dyDescent="0.25">
      <c r="A185" s="300" t="s">
        <v>1906</v>
      </c>
      <c r="B185" s="300" t="s">
        <v>2177</v>
      </c>
      <c r="C185" s="300" t="s">
        <v>2178</v>
      </c>
      <c r="D185" s="16">
        <v>45022</v>
      </c>
      <c r="E185" s="16"/>
      <c r="F185" s="300" t="s">
        <v>2172</v>
      </c>
      <c r="G185" s="300"/>
      <c r="H185" s="300" t="s">
        <v>2179</v>
      </c>
      <c r="I185" s="303">
        <v>136</v>
      </c>
      <c r="J185" s="77">
        <v>5</v>
      </c>
      <c r="K185" s="92"/>
    </row>
    <row r="186" spans="1:11" ht="20.399999999999999" x14ac:dyDescent="0.25">
      <c r="A186" s="300" t="s">
        <v>1906</v>
      </c>
      <c r="B186" s="300" t="s">
        <v>2180</v>
      </c>
      <c r="C186" s="300" t="s">
        <v>2181</v>
      </c>
      <c r="D186" s="16">
        <v>44992</v>
      </c>
      <c r="E186" s="16"/>
      <c r="F186" s="300" t="s">
        <v>2182</v>
      </c>
      <c r="G186" s="300" t="s">
        <v>2183</v>
      </c>
      <c r="H186" s="300" t="s">
        <v>2184</v>
      </c>
      <c r="I186" s="303">
        <v>400.66</v>
      </c>
      <c r="J186" s="77">
        <v>3</v>
      </c>
      <c r="K186" s="92"/>
    </row>
    <row r="187" spans="1:11" ht="71.400000000000006" x14ac:dyDescent="0.25">
      <c r="A187" s="300" t="s">
        <v>1906</v>
      </c>
      <c r="B187" s="300"/>
      <c r="C187" s="300"/>
      <c r="D187" s="16"/>
      <c r="E187" s="16"/>
      <c r="F187" s="305" t="s">
        <v>2185</v>
      </c>
      <c r="G187" s="300"/>
      <c r="H187" s="300"/>
      <c r="I187" s="306"/>
      <c r="J187" s="77"/>
      <c r="K187" s="92"/>
    </row>
    <row r="188" spans="1:11" ht="20.399999999999999" x14ac:dyDescent="0.25">
      <c r="A188" s="300" t="s">
        <v>1906</v>
      </c>
      <c r="B188" s="300" t="s">
        <v>2186</v>
      </c>
      <c r="C188" s="300" t="s">
        <v>2187</v>
      </c>
      <c r="D188" s="16">
        <v>44992</v>
      </c>
      <c r="E188" s="16"/>
      <c r="F188" s="300" t="s">
        <v>2188</v>
      </c>
      <c r="G188" s="300" t="s">
        <v>2189</v>
      </c>
      <c r="H188" s="300" t="s">
        <v>2190</v>
      </c>
      <c r="I188" s="303">
        <v>49</v>
      </c>
      <c r="J188" s="77">
        <v>5</v>
      </c>
      <c r="K188" s="92"/>
    </row>
    <row r="189" spans="1:11" ht="20.399999999999999" x14ac:dyDescent="0.25">
      <c r="A189" s="300" t="s">
        <v>1906</v>
      </c>
      <c r="B189" s="300" t="s">
        <v>2191</v>
      </c>
      <c r="C189" s="300" t="s">
        <v>2192</v>
      </c>
      <c r="D189" s="16">
        <v>44992</v>
      </c>
      <c r="E189" s="16"/>
      <c r="F189" s="300" t="s">
        <v>2193</v>
      </c>
      <c r="G189" s="300" t="s">
        <v>2194</v>
      </c>
      <c r="H189" s="300" t="s">
        <v>2195</v>
      </c>
      <c r="I189" s="303">
        <v>43.5</v>
      </c>
      <c r="J189" s="77">
        <v>5</v>
      </c>
      <c r="K189" s="92"/>
    </row>
    <row r="190" spans="1:11" ht="20.399999999999999" x14ac:dyDescent="0.25">
      <c r="A190" s="300" t="s">
        <v>1906</v>
      </c>
      <c r="B190" s="300" t="s">
        <v>2196</v>
      </c>
      <c r="C190" s="300" t="s">
        <v>2197</v>
      </c>
      <c r="D190" s="16">
        <v>45012</v>
      </c>
      <c r="E190" s="16"/>
      <c r="F190" s="300" t="s">
        <v>2198</v>
      </c>
      <c r="G190" s="300"/>
      <c r="H190" s="300" t="s">
        <v>2199</v>
      </c>
      <c r="I190" s="303">
        <v>116</v>
      </c>
      <c r="J190" s="77">
        <v>5</v>
      </c>
      <c r="K190" s="92"/>
    </row>
    <row r="191" spans="1:11" ht="20.399999999999999" x14ac:dyDescent="0.25">
      <c r="A191" s="300" t="s">
        <v>1906</v>
      </c>
      <c r="B191" s="300" t="s">
        <v>2200</v>
      </c>
      <c r="C191" s="300" t="s">
        <v>2201</v>
      </c>
      <c r="D191" s="16">
        <v>45012</v>
      </c>
      <c r="E191" s="16"/>
      <c r="F191" s="300" t="s">
        <v>2198</v>
      </c>
      <c r="G191" s="300"/>
      <c r="H191" s="300" t="s">
        <v>2202</v>
      </c>
      <c r="I191" s="303">
        <v>116</v>
      </c>
      <c r="J191" s="77">
        <v>5</v>
      </c>
      <c r="K191" s="92"/>
    </row>
    <row r="192" spans="1:11" ht="20.399999999999999" x14ac:dyDescent="0.25">
      <c r="A192" s="300" t="s">
        <v>1906</v>
      </c>
      <c r="B192" s="300" t="s">
        <v>2203</v>
      </c>
      <c r="C192" s="300" t="s">
        <v>2204</v>
      </c>
      <c r="D192" s="16">
        <v>45012</v>
      </c>
      <c r="E192" s="16"/>
      <c r="F192" s="300" t="s">
        <v>2198</v>
      </c>
      <c r="G192" s="300"/>
      <c r="H192" s="300" t="s">
        <v>2205</v>
      </c>
      <c r="I192" s="303">
        <v>136</v>
      </c>
      <c r="J192" s="77">
        <v>5</v>
      </c>
      <c r="K192" s="92"/>
    </row>
    <row r="193" spans="1:11" ht="30.6" x14ac:dyDescent="0.25">
      <c r="A193" s="300" t="s">
        <v>1906</v>
      </c>
      <c r="B193" s="300" t="s">
        <v>2206</v>
      </c>
      <c r="C193" s="300" t="s">
        <v>2207</v>
      </c>
      <c r="D193" s="16">
        <v>44993</v>
      </c>
      <c r="E193" s="16"/>
      <c r="F193" s="300" t="s">
        <v>2208</v>
      </c>
      <c r="G193" s="300" t="s">
        <v>2001</v>
      </c>
      <c r="H193" s="300" t="s">
        <v>2002</v>
      </c>
      <c r="I193" s="303">
        <v>59.4</v>
      </c>
      <c r="J193" s="77">
        <v>4</v>
      </c>
      <c r="K193" s="92"/>
    </row>
    <row r="194" spans="1:11" ht="30.6" x14ac:dyDescent="0.25">
      <c r="A194" s="300" t="s">
        <v>1906</v>
      </c>
      <c r="B194" s="300" t="s">
        <v>2209</v>
      </c>
      <c r="C194" s="300" t="s">
        <v>2210</v>
      </c>
      <c r="D194" s="16">
        <v>44993</v>
      </c>
      <c r="E194" s="16"/>
      <c r="F194" s="300" t="s">
        <v>2211</v>
      </c>
      <c r="G194" s="300" t="s">
        <v>2212</v>
      </c>
      <c r="H194" s="300" t="s">
        <v>2213</v>
      </c>
      <c r="I194" s="303">
        <v>400</v>
      </c>
      <c r="J194" s="77">
        <v>5</v>
      </c>
      <c r="K194" s="92"/>
    </row>
    <row r="195" spans="1:11" ht="102" x14ac:dyDescent="0.25">
      <c r="A195" s="300" t="s">
        <v>1906</v>
      </c>
      <c r="B195" s="300"/>
      <c r="C195" s="300"/>
      <c r="D195" s="16"/>
      <c r="E195" s="16"/>
      <c r="F195" s="300" t="s">
        <v>2214</v>
      </c>
      <c r="G195" s="300"/>
      <c r="H195" s="300"/>
      <c r="I195" s="303"/>
      <c r="J195" s="77"/>
      <c r="K195" s="92"/>
    </row>
    <row r="196" spans="1:11" ht="20.399999999999999" x14ac:dyDescent="0.25">
      <c r="A196" s="300" t="s">
        <v>1906</v>
      </c>
      <c r="B196" s="300" t="s">
        <v>2215</v>
      </c>
      <c r="C196" s="300" t="s">
        <v>2216</v>
      </c>
      <c r="D196" s="16">
        <v>44994</v>
      </c>
      <c r="E196" s="16"/>
      <c r="F196" s="300" t="s">
        <v>2217</v>
      </c>
      <c r="G196" s="300" t="s">
        <v>1963</v>
      </c>
      <c r="H196" s="300" t="s">
        <v>1964</v>
      </c>
      <c r="I196" s="303">
        <v>7643.7</v>
      </c>
      <c r="J196" s="77">
        <v>3</v>
      </c>
      <c r="K196" s="92"/>
    </row>
    <row r="197" spans="1:11" ht="20.399999999999999" x14ac:dyDescent="0.25">
      <c r="A197" s="300" t="s">
        <v>1906</v>
      </c>
      <c r="B197" s="300" t="s">
        <v>2218</v>
      </c>
      <c r="C197" s="300" t="s">
        <v>2219</v>
      </c>
      <c r="D197" s="16">
        <v>45001</v>
      </c>
      <c r="E197" s="16"/>
      <c r="F197" s="300" t="s">
        <v>2220</v>
      </c>
      <c r="G197" s="300"/>
      <c r="H197" s="300" t="s">
        <v>2221</v>
      </c>
      <c r="I197" s="303">
        <v>6600</v>
      </c>
      <c r="J197" s="77">
        <v>3</v>
      </c>
      <c r="K197" s="92"/>
    </row>
    <row r="198" spans="1:11" ht="30.6" x14ac:dyDescent="0.25">
      <c r="A198" s="300" t="s">
        <v>1906</v>
      </c>
      <c r="B198" s="300" t="s">
        <v>2222</v>
      </c>
      <c r="C198" s="300" t="s">
        <v>2223</v>
      </c>
      <c r="D198" s="16">
        <v>45014</v>
      </c>
      <c r="E198" s="16"/>
      <c r="F198" s="300" t="s">
        <v>2224</v>
      </c>
      <c r="G198" s="300"/>
      <c r="H198" s="300" t="s">
        <v>2221</v>
      </c>
      <c r="I198" s="303">
        <v>420</v>
      </c>
      <c r="J198" s="77">
        <v>3</v>
      </c>
      <c r="K198" s="92"/>
    </row>
    <row r="199" spans="1:11" ht="20.399999999999999" x14ac:dyDescent="0.25">
      <c r="A199" s="300" t="s">
        <v>1906</v>
      </c>
      <c r="B199" s="300" t="s">
        <v>2225</v>
      </c>
      <c r="C199" s="300" t="s">
        <v>2226</v>
      </c>
      <c r="D199" s="16">
        <v>45014</v>
      </c>
      <c r="E199" s="16"/>
      <c r="F199" s="300" t="s">
        <v>2227</v>
      </c>
      <c r="G199" s="300" t="s">
        <v>1963</v>
      </c>
      <c r="H199" s="300" t="s">
        <v>1964</v>
      </c>
      <c r="I199" s="303">
        <v>438.65</v>
      </c>
      <c r="J199" s="77">
        <v>3</v>
      </c>
      <c r="K199" s="92"/>
    </row>
    <row r="200" spans="1:11" ht="20.399999999999999" x14ac:dyDescent="0.25">
      <c r="A200" s="300" t="s">
        <v>1906</v>
      </c>
      <c r="B200" s="300" t="s">
        <v>2228</v>
      </c>
      <c r="C200" s="300" t="s">
        <v>2229</v>
      </c>
      <c r="D200" s="16">
        <v>45014</v>
      </c>
      <c r="E200" s="16"/>
      <c r="F200" s="300" t="s">
        <v>2230</v>
      </c>
      <c r="G200" s="300" t="s">
        <v>2231</v>
      </c>
      <c r="H200" s="300" t="s">
        <v>2232</v>
      </c>
      <c r="I200" s="303">
        <v>9.76</v>
      </c>
      <c r="J200" s="77">
        <v>3</v>
      </c>
      <c r="K200" s="92"/>
    </row>
    <row r="201" spans="1:11" ht="30.6" x14ac:dyDescent="0.25">
      <c r="A201" s="300" t="s">
        <v>1906</v>
      </c>
      <c r="B201" s="300" t="s">
        <v>2233</v>
      </c>
      <c r="C201" s="300" t="s">
        <v>2234</v>
      </c>
      <c r="D201" s="16">
        <v>45014</v>
      </c>
      <c r="E201" s="16"/>
      <c r="F201" s="300" t="s">
        <v>2235</v>
      </c>
      <c r="G201" s="300" t="s">
        <v>2231</v>
      </c>
      <c r="H201" s="300" t="s">
        <v>2232</v>
      </c>
      <c r="I201" s="303">
        <v>114.84</v>
      </c>
      <c r="J201" s="77">
        <v>3</v>
      </c>
      <c r="K201" s="92"/>
    </row>
    <row r="202" spans="1:11" ht="20.399999999999999" x14ac:dyDescent="0.25">
      <c r="A202" s="300" t="s">
        <v>1906</v>
      </c>
      <c r="B202" s="300" t="s">
        <v>2111</v>
      </c>
      <c r="C202" s="300"/>
      <c r="D202" s="16">
        <v>45014</v>
      </c>
      <c r="E202" s="16"/>
      <c r="F202" s="300" t="s">
        <v>2236</v>
      </c>
      <c r="G202" s="300"/>
      <c r="H202" s="300" t="s">
        <v>2237</v>
      </c>
      <c r="I202" s="15">
        <v>1000</v>
      </c>
      <c r="J202" s="77">
        <v>3</v>
      </c>
      <c r="K202" s="92"/>
    </row>
    <row r="203" spans="1:11" ht="30.6" x14ac:dyDescent="0.25">
      <c r="A203" s="300" t="s">
        <v>1906</v>
      </c>
      <c r="B203" s="300" t="s">
        <v>2238</v>
      </c>
      <c r="C203" s="300" t="s">
        <v>2239</v>
      </c>
      <c r="D203" s="16">
        <v>45022</v>
      </c>
      <c r="E203" s="16"/>
      <c r="F203" s="300" t="s">
        <v>2240</v>
      </c>
      <c r="G203" s="300"/>
      <c r="H203" s="300" t="s">
        <v>2241</v>
      </c>
      <c r="I203" s="15">
        <v>0</v>
      </c>
      <c r="J203" s="77">
        <v>3</v>
      </c>
      <c r="K203" s="92"/>
    </row>
    <row r="204" spans="1:11" ht="30.6" x14ac:dyDescent="0.25">
      <c r="A204" s="300" t="s">
        <v>1906</v>
      </c>
      <c r="B204" s="300" t="s">
        <v>2242</v>
      </c>
      <c r="C204" s="300"/>
      <c r="D204" s="16">
        <v>45022</v>
      </c>
      <c r="E204" s="16"/>
      <c r="F204" s="300" t="s">
        <v>2243</v>
      </c>
      <c r="G204" s="300"/>
      <c r="H204" s="300" t="s">
        <v>2237</v>
      </c>
      <c r="I204" s="15">
        <v>-703.35</v>
      </c>
      <c r="J204" s="77">
        <v>3</v>
      </c>
      <c r="K204" s="92"/>
    </row>
    <row r="205" spans="1:11" ht="20.399999999999999" x14ac:dyDescent="0.25">
      <c r="A205" s="300" t="s">
        <v>1906</v>
      </c>
      <c r="B205" s="300" t="s">
        <v>2244</v>
      </c>
      <c r="C205" s="300" t="s">
        <v>2245</v>
      </c>
      <c r="D205" s="16">
        <v>45022</v>
      </c>
      <c r="E205" s="16"/>
      <c r="F205" s="300" t="s">
        <v>2246</v>
      </c>
      <c r="G205" s="300" t="s">
        <v>2247</v>
      </c>
      <c r="H205" s="300" t="s">
        <v>2248</v>
      </c>
      <c r="I205" s="303">
        <v>487</v>
      </c>
      <c r="J205" s="77">
        <v>3</v>
      </c>
      <c r="K205" s="92"/>
    </row>
    <row r="206" spans="1:11" ht="20.399999999999999" x14ac:dyDescent="0.25">
      <c r="A206" s="300" t="s">
        <v>1906</v>
      </c>
      <c r="B206" s="300" t="s">
        <v>2249</v>
      </c>
      <c r="C206" s="300" t="s">
        <v>2250</v>
      </c>
      <c r="D206" s="16">
        <v>45022</v>
      </c>
      <c r="E206" s="16"/>
      <c r="F206" s="300" t="s">
        <v>2251</v>
      </c>
      <c r="G206" s="300" t="s">
        <v>2021</v>
      </c>
      <c r="H206" s="300" t="s">
        <v>2022</v>
      </c>
      <c r="I206" s="303">
        <v>276.8</v>
      </c>
      <c r="J206" s="77">
        <v>3</v>
      </c>
      <c r="K206" s="92"/>
    </row>
    <row r="207" spans="1:11" ht="20.399999999999999" x14ac:dyDescent="0.25">
      <c r="A207" s="300" t="s">
        <v>1906</v>
      </c>
      <c r="B207" s="300" t="s">
        <v>2252</v>
      </c>
      <c r="C207" s="300" t="s">
        <v>2253</v>
      </c>
      <c r="D207" s="16">
        <v>45035</v>
      </c>
      <c r="E207" s="16"/>
      <c r="F207" s="300" t="s">
        <v>2254</v>
      </c>
      <c r="G207" s="300" t="s">
        <v>2255</v>
      </c>
      <c r="H207" s="300" t="s">
        <v>2256</v>
      </c>
      <c r="I207" s="303">
        <v>240</v>
      </c>
      <c r="J207" s="77">
        <v>3</v>
      </c>
      <c r="K207" s="92"/>
    </row>
    <row r="208" spans="1:11" ht="91.8" x14ac:dyDescent="0.25">
      <c r="A208" s="300" t="s">
        <v>1906</v>
      </c>
      <c r="B208" s="300"/>
      <c r="C208" s="300"/>
      <c r="D208" s="16"/>
      <c r="E208" s="16"/>
      <c r="F208" s="300" t="s">
        <v>2257</v>
      </c>
      <c r="G208" s="300"/>
      <c r="H208" s="300"/>
      <c r="I208" s="303"/>
      <c r="J208" s="77"/>
      <c r="K208" s="92"/>
    </row>
    <row r="209" spans="1:11" ht="20.399999999999999" x14ac:dyDescent="0.25">
      <c r="A209" s="300" t="s">
        <v>1906</v>
      </c>
      <c r="B209" s="300" t="s">
        <v>2242</v>
      </c>
      <c r="C209" s="300"/>
      <c r="D209" s="16">
        <v>45027</v>
      </c>
      <c r="E209" s="16"/>
      <c r="F209" s="300" t="s">
        <v>2258</v>
      </c>
      <c r="G209" s="300"/>
      <c r="H209" s="300" t="s">
        <v>2237</v>
      </c>
      <c r="I209" s="15">
        <v>1000</v>
      </c>
      <c r="J209" s="77">
        <v>3</v>
      </c>
      <c r="K209" s="92"/>
    </row>
    <row r="210" spans="1:11" ht="40.799999999999997" x14ac:dyDescent="0.25">
      <c r="A210" s="300" t="s">
        <v>1906</v>
      </c>
      <c r="B210" s="300" t="s">
        <v>2259</v>
      </c>
      <c r="C210" s="300" t="s">
        <v>2260</v>
      </c>
      <c r="D210" s="16">
        <v>45048</v>
      </c>
      <c r="E210" s="16"/>
      <c r="F210" s="300" t="s">
        <v>2261</v>
      </c>
      <c r="G210" s="300"/>
      <c r="H210" s="300" t="s">
        <v>2262</v>
      </c>
      <c r="I210" s="15">
        <v>0</v>
      </c>
      <c r="J210" s="77">
        <v>3</v>
      </c>
      <c r="K210" s="92"/>
    </row>
    <row r="211" spans="1:11" ht="40.799999999999997" x14ac:dyDescent="0.25">
      <c r="A211" s="300" t="s">
        <v>1906</v>
      </c>
      <c r="B211" s="300" t="s">
        <v>2263</v>
      </c>
      <c r="C211" s="300" t="s">
        <v>2264</v>
      </c>
      <c r="D211" s="16">
        <v>45048</v>
      </c>
      <c r="E211" s="16"/>
      <c r="F211" s="300" t="s">
        <v>2265</v>
      </c>
      <c r="G211" s="300"/>
      <c r="H211" s="300" t="s">
        <v>2266</v>
      </c>
      <c r="I211" s="15">
        <v>0</v>
      </c>
      <c r="J211" s="77">
        <v>3</v>
      </c>
      <c r="K211" s="92"/>
    </row>
    <row r="212" spans="1:11" ht="40.799999999999997" x14ac:dyDescent="0.25">
      <c r="A212" s="300" t="s">
        <v>1906</v>
      </c>
      <c r="B212" s="300" t="s">
        <v>2267</v>
      </c>
      <c r="C212" s="300" t="s">
        <v>2268</v>
      </c>
      <c r="D212" s="16">
        <v>45048</v>
      </c>
      <c r="E212" s="16"/>
      <c r="F212" s="300" t="s">
        <v>2269</v>
      </c>
      <c r="G212" s="300"/>
      <c r="H212" s="300" t="s">
        <v>2270</v>
      </c>
      <c r="I212" s="15">
        <v>0</v>
      </c>
      <c r="J212" s="77">
        <v>3</v>
      </c>
      <c r="K212" s="92"/>
    </row>
    <row r="213" spans="1:11" ht="40.799999999999997" x14ac:dyDescent="0.25">
      <c r="A213" s="300" t="s">
        <v>1906</v>
      </c>
      <c r="B213" s="300" t="s">
        <v>2242</v>
      </c>
      <c r="C213" s="300"/>
      <c r="D213" s="16">
        <v>45033</v>
      </c>
      <c r="E213" s="16"/>
      <c r="F213" s="300" t="s">
        <v>2271</v>
      </c>
      <c r="G213" s="300"/>
      <c r="H213" s="300" t="s">
        <v>2237</v>
      </c>
      <c r="I213" s="15">
        <v>-384.53</v>
      </c>
      <c r="J213" s="77">
        <v>3</v>
      </c>
      <c r="K213" s="92"/>
    </row>
    <row r="214" spans="1:11" ht="30.6" x14ac:dyDescent="0.25">
      <c r="A214" s="300" t="s">
        <v>1906</v>
      </c>
      <c r="B214" s="300" t="s">
        <v>2272</v>
      </c>
      <c r="C214" s="300" t="s">
        <v>2273</v>
      </c>
      <c r="D214" s="16">
        <v>45005</v>
      </c>
      <c r="E214" s="16"/>
      <c r="F214" s="300" t="s">
        <v>2274</v>
      </c>
      <c r="G214" s="300" t="s">
        <v>2275</v>
      </c>
      <c r="H214" s="300" t="s">
        <v>2276</v>
      </c>
      <c r="I214" s="303">
        <v>53.33</v>
      </c>
      <c r="J214" s="77">
        <v>2</v>
      </c>
      <c r="K214" s="92"/>
    </row>
    <row r="215" spans="1:11" ht="30.6" x14ac:dyDescent="0.25">
      <c r="A215" s="300" t="s">
        <v>1906</v>
      </c>
      <c r="B215" s="300" t="s">
        <v>2272</v>
      </c>
      <c r="C215" s="300" t="s">
        <v>2273</v>
      </c>
      <c r="D215" s="16">
        <v>45005</v>
      </c>
      <c r="E215" s="16"/>
      <c r="F215" s="300" t="s">
        <v>2274</v>
      </c>
      <c r="G215" s="300" t="s">
        <v>2275</v>
      </c>
      <c r="H215" s="300" t="s">
        <v>2276</v>
      </c>
      <c r="I215" s="303">
        <v>746.67</v>
      </c>
      <c r="J215" s="77">
        <v>3</v>
      </c>
      <c r="K215" s="92"/>
    </row>
    <row r="216" spans="1:11" ht="20.399999999999999" x14ac:dyDescent="0.25">
      <c r="A216" s="300" t="s">
        <v>1906</v>
      </c>
      <c r="B216" s="300" t="s">
        <v>2277</v>
      </c>
      <c r="C216" s="300" t="s">
        <v>2278</v>
      </c>
      <c r="D216" s="16">
        <v>45000</v>
      </c>
      <c r="E216" s="16"/>
      <c r="F216" s="300" t="s">
        <v>2279</v>
      </c>
      <c r="G216" s="300" t="s">
        <v>1963</v>
      </c>
      <c r="H216" s="300" t="s">
        <v>1964</v>
      </c>
      <c r="I216" s="303">
        <v>2485.94</v>
      </c>
      <c r="J216" s="77">
        <v>3</v>
      </c>
      <c r="K216" s="92"/>
    </row>
    <row r="217" spans="1:11" ht="30.6" x14ac:dyDescent="0.25">
      <c r="A217" s="300" t="s">
        <v>1906</v>
      </c>
      <c r="B217" s="300" t="s">
        <v>2280</v>
      </c>
      <c r="C217" s="300" t="s">
        <v>2281</v>
      </c>
      <c r="D217" s="16">
        <v>45014</v>
      </c>
      <c r="E217" s="16"/>
      <c r="F217" s="300" t="s">
        <v>2282</v>
      </c>
      <c r="G217" s="300" t="s">
        <v>2275</v>
      </c>
      <c r="H217" s="300" t="s">
        <v>2276</v>
      </c>
      <c r="I217" s="303">
        <v>100</v>
      </c>
      <c r="J217" s="77">
        <v>3</v>
      </c>
      <c r="K217" s="92"/>
    </row>
    <row r="218" spans="1:11" ht="30.6" x14ac:dyDescent="0.25">
      <c r="A218" s="300" t="s">
        <v>1906</v>
      </c>
      <c r="B218" s="300" t="s">
        <v>2280</v>
      </c>
      <c r="C218" s="300" t="s">
        <v>2281</v>
      </c>
      <c r="D218" s="16">
        <v>45014</v>
      </c>
      <c r="E218" s="16"/>
      <c r="F218" s="300" t="s">
        <v>2282</v>
      </c>
      <c r="G218" s="300" t="s">
        <v>2275</v>
      </c>
      <c r="H218" s="300" t="s">
        <v>2276</v>
      </c>
      <c r="I218" s="303">
        <v>20</v>
      </c>
      <c r="J218" s="77">
        <v>2</v>
      </c>
      <c r="K218" s="92"/>
    </row>
    <row r="219" spans="1:11" ht="30.6" x14ac:dyDescent="0.25">
      <c r="A219" s="300" t="s">
        <v>1906</v>
      </c>
      <c r="B219" s="300" t="s">
        <v>2283</v>
      </c>
      <c r="C219" s="300" t="s">
        <v>2284</v>
      </c>
      <c r="D219" s="16">
        <v>44994</v>
      </c>
      <c r="E219" s="16"/>
      <c r="F219" s="300" t="s">
        <v>2285</v>
      </c>
      <c r="G219" s="300" t="s">
        <v>2275</v>
      </c>
      <c r="H219" s="300" t="s">
        <v>2276</v>
      </c>
      <c r="I219" s="303">
        <v>9520</v>
      </c>
      <c r="J219" s="77">
        <v>3</v>
      </c>
      <c r="K219" s="92"/>
    </row>
    <row r="220" spans="1:11" ht="30.6" x14ac:dyDescent="0.25">
      <c r="A220" s="300" t="s">
        <v>1906</v>
      </c>
      <c r="B220" s="300" t="s">
        <v>2283</v>
      </c>
      <c r="C220" s="300" t="s">
        <v>2284</v>
      </c>
      <c r="D220" s="16">
        <v>44994</v>
      </c>
      <c r="E220" s="16"/>
      <c r="F220" s="300" t="s">
        <v>2285</v>
      </c>
      <c r="G220" s="300" t="s">
        <v>2275</v>
      </c>
      <c r="H220" s="300" t="s">
        <v>2276</v>
      </c>
      <c r="I220" s="303">
        <v>680</v>
      </c>
      <c r="J220" s="77">
        <v>2</v>
      </c>
      <c r="K220" s="92"/>
    </row>
    <row r="221" spans="1:11" ht="30.6" x14ac:dyDescent="0.25">
      <c r="A221" s="300" t="s">
        <v>1906</v>
      </c>
      <c r="B221" s="300" t="s">
        <v>2286</v>
      </c>
      <c r="C221" s="300" t="s">
        <v>2287</v>
      </c>
      <c r="D221" s="16">
        <v>45019</v>
      </c>
      <c r="E221" s="16"/>
      <c r="F221" s="300" t="s">
        <v>2288</v>
      </c>
      <c r="G221" s="300" t="s">
        <v>2289</v>
      </c>
      <c r="H221" s="300" t="s">
        <v>2232</v>
      </c>
      <c r="I221" s="303">
        <v>68.8</v>
      </c>
      <c r="J221" s="77">
        <v>3</v>
      </c>
      <c r="K221" s="92"/>
    </row>
    <row r="222" spans="1:11" ht="30.6" x14ac:dyDescent="0.25">
      <c r="A222" s="300" t="s">
        <v>1906</v>
      </c>
      <c r="B222" s="300" t="s">
        <v>2286</v>
      </c>
      <c r="C222" s="300" t="s">
        <v>2287</v>
      </c>
      <c r="D222" s="16">
        <v>45019</v>
      </c>
      <c r="E222" s="16"/>
      <c r="F222" s="300" t="s">
        <v>2288</v>
      </c>
      <c r="G222" s="300" t="s">
        <v>2289</v>
      </c>
      <c r="H222" s="300" t="s">
        <v>2232</v>
      </c>
      <c r="I222" s="303">
        <v>9.82</v>
      </c>
      <c r="J222" s="77">
        <v>2</v>
      </c>
      <c r="K222" s="92"/>
    </row>
    <row r="223" spans="1:11" ht="30.6" x14ac:dyDescent="0.25">
      <c r="A223" s="300" t="s">
        <v>1906</v>
      </c>
      <c r="B223" s="300" t="s">
        <v>2290</v>
      </c>
      <c r="C223" s="300" t="s">
        <v>2291</v>
      </c>
      <c r="D223" s="16">
        <v>45019</v>
      </c>
      <c r="E223" s="16"/>
      <c r="F223" s="300" t="s">
        <v>2292</v>
      </c>
      <c r="G223" s="300" t="s">
        <v>2289</v>
      </c>
      <c r="H223" s="300" t="s">
        <v>2232</v>
      </c>
      <c r="I223" s="303">
        <v>68.8</v>
      </c>
      <c r="J223" s="77">
        <v>3</v>
      </c>
      <c r="K223" s="92"/>
    </row>
    <row r="224" spans="1:11" ht="19.2" customHeight="1" x14ac:dyDescent="0.25">
      <c r="A224" s="300" t="s">
        <v>1906</v>
      </c>
      <c r="B224" s="300" t="s">
        <v>2293</v>
      </c>
      <c r="C224" s="300" t="s">
        <v>2294</v>
      </c>
      <c r="D224" s="16">
        <v>45236</v>
      </c>
      <c r="E224" s="16"/>
      <c r="F224" s="300" t="s">
        <v>2295</v>
      </c>
      <c r="G224" s="300" t="s">
        <v>2275</v>
      </c>
      <c r="H224" s="300" t="s">
        <v>2276</v>
      </c>
      <c r="I224" s="303">
        <v>911</v>
      </c>
      <c r="J224" s="77">
        <v>3</v>
      </c>
      <c r="K224" s="92"/>
    </row>
    <row r="225" spans="1:11" ht="20.399999999999999" x14ac:dyDescent="0.25">
      <c r="A225" s="300" t="s">
        <v>1906</v>
      </c>
      <c r="B225" s="300" t="s">
        <v>2296</v>
      </c>
      <c r="C225" s="300" t="s">
        <v>2297</v>
      </c>
      <c r="D225" s="16">
        <v>45034</v>
      </c>
      <c r="E225" s="16"/>
      <c r="F225" s="300" t="s">
        <v>2298</v>
      </c>
      <c r="G225" s="300" t="s">
        <v>2299</v>
      </c>
      <c r="H225" s="300" t="s">
        <v>2300</v>
      </c>
      <c r="I225" s="303">
        <v>360</v>
      </c>
      <c r="J225" s="77">
        <v>3</v>
      </c>
      <c r="K225" s="92"/>
    </row>
    <row r="226" spans="1:11" ht="20.399999999999999" x14ac:dyDescent="0.25">
      <c r="A226" s="300" t="s">
        <v>1906</v>
      </c>
      <c r="B226" s="300" t="s">
        <v>2301</v>
      </c>
      <c r="C226" s="300" t="s">
        <v>2302</v>
      </c>
      <c r="D226" s="16">
        <v>45034</v>
      </c>
      <c r="E226" s="16"/>
      <c r="F226" s="300" t="s">
        <v>2303</v>
      </c>
      <c r="G226" s="300" t="s">
        <v>2304</v>
      </c>
      <c r="H226" s="300" t="s">
        <v>2305</v>
      </c>
      <c r="I226" s="303">
        <v>360</v>
      </c>
      <c r="J226" s="77">
        <v>3</v>
      </c>
      <c r="K226" s="92"/>
    </row>
    <row r="227" spans="1:11" ht="20.399999999999999" x14ac:dyDescent="0.25">
      <c r="A227" s="300" t="s">
        <v>1906</v>
      </c>
      <c r="B227" s="300" t="s">
        <v>2306</v>
      </c>
      <c r="C227" s="300" t="s">
        <v>2307</v>
      </c>
      <c r="D227" s="16">
        <v>45035</v>
      </c>
      <c r="E227" s="16"/>
      <c r="F227" s="300" t="s">
        <v>2308</v>
      </c>
      <c r="G227" s="300" t="s">
        <v>2247</v>
      </c>
      <c r="H227" s="300" t="s">
        <v>2248</v>
      </c>
      <c r="I227" s="303">
        <v>240</v>
      </c>
      <c r="J227" s="77">
        <v>3</v>
      </c>
      <c r="K227" s="92"/>
    </row>
    <row r="228" spans="1:11" ht="20.399999999999999" x14ac:dyDescent="0.25">
      <c r="A228" s="300" t="s">
        <v>1906</v>
      </c>
      <c r="B228" s="300" t="s">
        <v>2309</v>
      </c>
      <c r="C228" s="300" t="s">
        <v>2310</v>
      </c>
      <c r="D228" s="16">
        <v>45035</v>
      </c>
      <c r="E228" s="16"/>
      <c r="F228" s="300" t="s">
        <v>2311</v>
      </c>
      <c r="G228" s="300" t="s">
        <v>2255</v>
      </c>
      <c r="H228" s="300" t="s">
        <v>2256</v>
      </c>
      <c r="I228" s="303">
        <v>360</v>
      </c>
      <c r="J228" s="77">
        <v>3</v>
      </c>
      <c r="K228" s="92"/>
    </row>
    <row r="229" spans="1:11" ht="30.6" x14ac:dyDescent="0.25">
      <c r="A229" s="300" t="s">
        <v>1906</v>
      </c>
      <c r="B229" s="300" t="s">
        <v>2312</v>
      </c>
      <c r="C229" s="300" t="s">
        <v>2313</v>
      </c>
      <c r="D229" s="16">
        <v>45043</v>
      </c>
      <c r="E229" s="16"/>
      <c r="F229" s="300" t="s">
        <v>2314</v>
      </c>
      <c r="G229" s="300"/>
      <c r="H229" s="300" t="s">
        <v>2315</v>
      </c>
      <c r="I229" s="303">
        <v>21.73</v>
      </c>
      <c r="J229" s="77">
        <v>3</v>
      </c>
      <c r="K229" s="92"/>
    </row>
    <row r="230" spans="1:11" ht="30.6" x14ac:dyDescent="0.25">
      <c r="A230" s="300" t="s">
        <v>1906</v>
      </c>
      <c r="B230" s="300" t="s">
        <v>2316</v>
      </c>
      <c r="C230" s="300" t="s">
        <v>2317</v>
      </c>
      <c r="D230" s="16">
        <v>45043</v>
      </c>
      <c r="E230" s="16"/>
      <c r="F230" s="300" t="s">
        <v>2314</v>
      </c>
      <c r="G230" s="300"/>
      <c r="H230" s="300" t="s">
        <v>2318</v>
      </c>
      <c r="I230" s="303">
        <v>21.65</v>
      </c>
      <c r="J230" s="77">
        <v>3</v>
      </c>
      <c r="K230" s="92"/>
    </row>
    <row r="231" spans="1:11" ht="30.6" x14ac:dyDescent="0.25">
      <c r="A231" s="300" t="s">
        <v>1906</v>
      </c>
      <c r="B231" s="300" t="s">
        <v>2319</v>
      </c>
      <c r="C231" s="300" t="s">
        <v>2320</v>
      </c>
      <c r="D231" s="16">
        <v>45043</v>
      </c>
      <c r="E231" s="16"/>
      <c r="F231" s="300" t="s">
        <v>2314</v>
      </c>
      <c r="G231" s="300"/>
      <c r="H231" s="300" t="s">
        <v>2321</v>
      </c>
      <c r="I231" s="303">
        <v>21.22</v>
      </c>
      <c r="J231" s="77">
        <v>3</v>
      </c>
      <c r="K231" s="92"/>
    </row>
    <row r="232" spans="1:11" ht="112.2" x14ac:dyDescent="0.25">
      <c r="A232" s="300" t="s">
        <v>1906</v>
      </c>
      <c r="B232" s="300"/>
      <c r="C232" s="300"/>
      <c r="D232" s="16"/>
      <c r="E232" s="16"/>
      <c r="F232" s="300" t="s">
        <v>2322</v>
      </c>
      <c r="G232" s="300"/>
      <c r="H232" s="300"/>
      <c r="I232" s="303"/>
      <c r="J232" s="77"/>
      <c r="K232" s="92"/>
    </row>
    <row r="233" spans="1:11" ht="30.6" x14ac:dyDescent="0.25">
      <c r="A233" s="300" t="s">
        <v>1906</v>
      </c>
      <c r="B233" s="300" t="s">
        <v>2323</v>
      </c>
      <c r="C233" s="300" t="s">
        <v>2324</v>
      </c>
      <c r="D233" s="16">
        <v>44994</v>
      </c>
      <c r="E233" s="16"/>
      <c r="F233" s="300" t="s">
        <v>2325</v>
      </c>
      <c r="G233" s="300" t="s">
        <v>2326</v>
      </c>
      <c r="H233" s="300" t="s">
        <v>2327</v>
      </c>
      <c r="I233" s="303">
        <v>13498.3</v>
      </c>
      <c r="J233" s="77">
        <v>3</v>
      </c>
      <c r="K233" s="92"/>
    </row>
    <row r="234" spans="1:11" ht="112.2" x14ac:dyDescent="0.25">
      <c r="A234" s="300" t="s">
        <v>1906</v>
      </c>
      <c r="B234" s="300"/>
      <c r="C234" s="300"/>
      <c r="D234" s="16"/>
      <c r="E234" s="16"/>
      <c r="F234" s="300" t="s">
        <v>2328</v>
      </c>
      <c r="G234" s="300"/>
      <c r="H234" s="300"/>
      <c r="I234" s="15"/>
      <c r="J234" s="77"/>
      <c r="K234" s="92"/>
    </row>
    <row r="235" spans="1:11" ht="20.399999999999999" x14ac:dyDescent="0.25">
      <c r="A235" s="300" t="s">
        <v>1906</v>
      </c>
      <c r="B235" s="300" t="s">
        <v>2329</v>
      </c>
      <c r="C235" s="300" t="s">
        <v>2330</v>
      </c>
      <c r="D235" s="16">
        <v>45117</v>
      </c>
      <c r="E235" s="16"/>
      <c r="F235" s="300" t="s">
        <v>2331</v>
      </c>
      <c r="G235" s="300" t="s">
        <v>2332</v>
      </c>
      <c r="H235" s="300" t="s">
        <v>2333</v>
      </c>
      <c r="I235" s="15">
        <v>207.48</v>
      </c>
      <c r="J235" s="77">
        <v>2</v>
      </c>
      <c r="K235" s="92"/>
    </row>
    <row r="236" spans="1:11" ht="30.6" x14ac:dyDescent="0.25">
      <c r="A236" s="300" t="s">
        <v>1906</v>
      </c>
      <c r="B236" s="300" t="s">
        <v>2334</v>
      </c>
      <c r="C236" s="300" t="s">
        <v>2335</v>
      </c>
      <c r="D236" s="16">
        <v>44994</v>
      </c>
      <c r="E236" s="16"/>
      <c r="F236" s="300" t="s">
        <v>2336</v>
      </c>
      <c r="G236" s="300" t="s">
        <v>1963</v>
      </c>
      <c r="H236" s="300" t="s">
        <v>1964</v>
      </c>
      <c r="I236" s="15">
        <v>2447.83</v>
      </c>
      <c r="J236" s="77">
        <v>3</v>
      </c>
      <c r="K236" s="92"/>
    </row>
    <row r="237" spans="1:11" ht="40.799999999999997" x14ac:dyDescent="0.25">
      <c r="A237" s="300" t="s">
        <v>1906</v>
      </c>
      <c r="B237" s="300" t="s">
        <v>2337</v>
      </c>
      <c r="C237" s="300" t="s">
        <v>300</v>
      </c>
      <c r="D237" s="16">
        <v>44987</v>
      </c>
      <c r="E237" s="16"/>
      <c r="F237" s="300" t="s">
        <v>2338</v>
      </c>
      <c r="G237" s="300"/>
      <c r="H237" s="300" t="s">
        <v>2339</v>
      </c>
      <c r="I237" s="15">
        <v>7520</v>
      </c>
      <c r="J237" s="77">
        <v>3</v>
      </c>
      <c r="K237" s="92"/>
    </row>
    <row r="238" spans="1:11" ht="40.799999999999997" x14ac:dyDescent="0.25">
      <c r="A238" s="300" t="s">
        <v>1906</v>
      </c>
      <c r="B238" s="300" t="s">
        <v>2340</v>
      </c>
      <c r="C238" s="300" t="s">
        <v>2341</v>
      </c>
      <c r="D238" s="16">
        <v>44991</v>
      </c>
      <c r="E238" s="16"/>
      <c r="F238" s="300" t="s">
        <v>2342</v>
      </c>
      <c r="G238" s="300" t="s">
        <v>1963</v>
      </c>
      <c r="H238" s="300" t="s">
        <v>1964</v>
      </c>
      <c r="I238" s="303">
        <v>2635</v>
      </c>
      <c r="J238" s="77">
        <v>3</v>
      </c>
      <c r="K238" s="92"/>
    </row>
    <row r="239" spans="1:11" ht="30.6" x14ac:dyDescent="0.25">
      <c r="A239" s="300" t="s">
        <v>1906</v>
      </c>
      <c r="B239" s="300" t="s">
        <v>2343</v>
      </c>
      <c r="C239" s="300" t="s">
        <v>2344</v>
      </c>
      <c r="D239" s="16">
        <v>44999</v>
      </c>
      <c r="E239" s="16"/>
      <c r="F239" s="300" t="s">
        <v>2345</v>
      </c>
      <c r="G239" s="300" t="s">
        <v>2346</v>
      </c>
      <c r="H239" s="300" t="s">
        <v>2347</v>
      </c>
      <c r="I239" s="15">
        <v>266.98</v>
      </c>
      <c r="J239" s="77">
        <v>3</v>
      </c>
      <c r="K239" s="92"/>
    </row>
    <row r="240" spans="1:11" ht="20.399999999999999" x14ac:dyDescent="0.25">
      <c r="A240" s="300" t="s">
        <v>1906</v>
      </c>
      <c r="B240" s="300" t="s">
        <v>2348</v>
      </c>
      <c r="C240" s="300" t="s">
        <v>2349</v>
      </c>
      <c r="D240" s="16">
        <v>45089</v>
      </c>
      <c r="E240" s="16"/>
      <c r="F240" s="300" t="s">
        <v>2350</v>
      </c>
      <c r="G240" s="300" t="s">
        <v>2351</v>
      </c>
      <c r="H240" s="300" t="s">
        <v>2352</v>
      </c>
      <c r="I240" s="15">
        <v>208</v>
      </c>
      <c r="J240" s="77">
        <v>2</v>
      </c>
      <c r="K240" s="92"/>
    </row>
    <row r="241" spans="1:11" ht="20.399999999999999" x14ac:dyDescent="0.25">
      <c r="A241" s="300" t="s">
        <v>1906</v>
      </c>
      <c r="B241" s="300" t="s">
        <v>2353</v>
      </c>
      <c r="C241" s="300" t="s">
        <v>2354</v>
      </c>
      <c r="D241" s="16">
        <v>44994</v>
      </c>
      <c r="E241" s="16"/>
      <c r="F241" s="300" t="s">
        <v>2355</v>
      </c>
      <c r="G241" s="300" t="s">
        <v>2356</v>
      </c>
      <c r="H241" s="300" t="s">
        <v>2357</v>
      </c>
      <c r="I241" s="15">
        <v>4512.5</v>
      </c>
      <c r="J241" s="77">
        <v>3</v>
      </c>
      <c r="K241" s="92"/>
    </row>
    <row r="242" spans="1:11" ht="13.2" x14ac:dyDescent="0.25">
      <c r="A242" s="300" t="s">
        <v>1906</v>
      </c>
      <c r="B242" s="300" t="s">
        <v>2358</v>
      </c>
      <c r="C242" s="300" t="s">
        <v>2353</v>
      </c>
      <c r="D242" s="16">
        <v>45040</v>
      </c>
      <c r="E242" s="16"/>
      <c r="F242" s="300" t="s">
        <v>2359</v>
      </c>
      <c r="G242" s="300"/>
      <c r="H242" s="300" t="s">
        <v>2360</v>
      </c>
      <c r="I242" s="15">
        <v>902.5</v>
      </c>
      <c r="J242" s="77">
        <v>3</v>
      </c>
      <c r="K242" s="92"/>
    </row>
    <row r="243" spans="1:11" ht="30.6" x14ac:dyDescent="0.25">
      <c r="A243" s="300" t="s">
        <v>1906</v>
      </c>
      <c r="B243" s="300" t="s">
        <v>2361</v>
      </c>
      <c r="C243" s="300" t="s">
        <v>2362</v>
      </c>
      <c r="D243" s="16">
        <v>45015</v>
      </c>
      <c r="E243" s="16"/>
      <c r="F243" s="300" t="s">
        <v>2363</v>
      </c>
      <c r="G243" s="300"/>
      <c r="H243" s="300" t="s">
        <v>2364</v>
      </c>
      <c r="I243" s="15">
        <v>800</v>
      </c>
      <c r="J243" s="77">
        <v>3</v>
      </c>
      <c r="K243" s="92"/>
    </row>
    <row r="244" spans="1:11" ht="20.399999999999999" x14ac:dyDescent="0.25">
      <c r="A244" s="300" t="s">
        <v>1906</v>
      </c>
      <c r="B244" s="300" t="s">
        <v>2365</v>
      </c>
      <c r="C244" s="300" t="s">
        <v>2366</v>
      </c>
      <c r="D244" s="16">
        <v>45012</v>
      </c>
      <c r="E244" s="16"/>
      <c r="F244" s="300" t="s">
        <v>2367</v>
      </c>
      <c r="G244" s="300" t="s">
        <v>2368</v>
      </c>
      <c r="H244" s="300" t="s">
        <v>2369</v>
      </c>
      <c r="I244" s="15">
        <v>1000</v>
      </c>
      <c r="J244" s="77">
        <v>3</v>
      </c>
      <c r="K244" s="92"/>
    </row>
    <row r="245" spans="1:11" ht="20.399999999999999" x14ac:dyDescent="0.25">
      <c r="A245" s="300" t="s">
        <v>1906</v>
      </c>
      <c r="B245" s="300" t="s">
        <v>2370</v>
      </c>
      <c r="C245" s="300" t="s">
        <v>2371</v>
      </c>
      <c r="D245" s="16">
        <v>44994</v>
      </c>
      <c r="E245" s="16"/>
      <c r="F245" s="300" t="s">
        <v>2372</v>
      </c>
      <c r="G245" s="300" t="s">
        <v>1935</v>
      </c>
      <c r="H245" s="300" t="s">
        <v>1936</v>
      </c>
      <c r="I245" s="15">
        <v>4945.75</v>
      </c>
      <c r="J245" s="77">
        <v>4</v>
      </c>
      <c r="K245" s="92"/>
    </row>
    <row r="246" spans="1:11" ht="13.2" x14ac:dyDescent="0.25">
      <c r="A246" s="300" t="s">
        <v>1906</v>
      </c>
      <c r="B246" s="300" t="s">
        <v>2373</v>
      </c>
      <c r="C246" s="300" t="s">
        <v>2374</v>
      </c>
      <c r="D246" s="16">
        <v>44994</v>
      </c>
      <c r="E246" s="16"/>
      <c r="F246" s="300" t="s">
        <v>2375</v>
      </c>
      <c r="G246" s="300" t="s">
        <v>1915</v>
      </c>
      <c r="H246" s="300" t="s">
        <v>1916</v>
      </c>
      <c r="I246" s="15">
        <v>144</v>
      </c>
      <c r="J246" s="77">
        <v>4</v>
      </c>
      <c r="K246" s="92"/>
    </row>
    <row r="247" spans="1:11" ht="20.399999999999999" x14ac:dyDescent="0.25">
      <c r="A247" s="300" t="s">
        <v>1906</v>
      </c>
      <c r="B247" s="300" t="s">
        <v>2376</v>
      </c>
      <c r="C247" s="300" t="s">
        <v>2377</v>
      </c>
      <c r="D247" s="16">
        <v>44994</v>
      </c>
      <c r="E247" s="16"/>
      <c r="F247" s="300" t="s">
        <v>2378</v>
      </c>
      <c r="G247" s="300" t="s">
        <v>2074</v>
      </c>
      <c r="H247" s="300" t="s">
        <v>2075</v>
      </c>
      <c r="I247" s="15">
        <v>77.650000000000006</v>
      </c>
      <c r="J247" s="77">
        <v>4</v>
      </c>
      <c r="K247" s="92"/>
    </row>
    <row r="248" spans="1:11" ht="20.399999999999999" x14ac:dyDescent="0.25">
      <c r="A248" s="300" t="s">
        <v>1906</v>
      </c>
      <c r="B248" s="300" t="s">
        <v>2379</v>
      </c>
      <c r="C248" s="300" t="s">
        <v>2380</v>
      </c>
      <c r="D248" s="16">
        <v>44995</v>
      </c>
      <c r="E248" s="16"/>
      <c r="F248" s="300" t="s">
        <v>2381</v>
      </c>
      <c r="G248" s="300" t="s">
        <v>1963</v>
      </c>
      <c r="H248" s="300" t="s">
        <v>1964</v>
      </c>
      <c r="I248" s="15">
        <v>250</v>
      </c>
      <c r="J248" s="77">
        <v>3</v>
      </c>
      <c r="K248" s="92"/>
    </row>
    <row r="249" spans="1:11" ht="71.400000000000006" x14ac:dyDescent="0.25">
      <c r="A249" s="300" t="s">
        <v>1906</v>
      </c>
      <c r="B249" s="300"/>
      <c r="C249" s="300"/>
      <c r="D249" s="16"/>
      <c r="E249" s="16"/>
      <c r="F249" s="305" t="s">
        <v>2382</v>
      </c>
      <c r="G249" s="300"/>
      <c r="H249" s="300"/>
      <c r="I249" s="15"/>
      <c r="J249" s="77"/>
      <c r="K249" s="92"/>
    </row>
    <row r="250" spans="1:11" ht="20.399999999999999" x14ac:dyDescent="0.25">
      <c r="A250" s="300" t="s">
        <v>1906</v>
      </c>
      <c r="B250" s="300" t="s">
        <v>2383</v>
      </c>
      <c r="C250" s="300" t="s">
        <v>2384</v>
      </c>
      <c r="D250" s="16">
        <v>44998</v>
      </c>
      <c r="E250" s="16"/>
      <c r="F250" s="300" t="s">
        <v>2385</v>
      </c>
      <c r="G250" s="300" t="s">
        <v>2386</v>
      </c>
      <c r="H250" s="300" t="s">
        <v>2387</v>
      </c>
      <c r="I250" s="15">
        <v>76.7</v>
      </c>
      <c r="J250" s="77">
        <v>5</v>
      </c>
      <c r="K250" s="92"/>
    </row>
    <row r="251" spans="1:11" ht="30.6" x14ac:dyDescent="0.25">
      <c r="A251" s="300" t="s">
        <v>1906</v>
      </c>
      <c r="B251" s="300" t="s">
        <v>2388</v>
      </c>
      <c r="C251" s="300" t="s">
        <v>2389</v>
      </c>
      <c r="D251" s="16">
        <v>44998</v>
      </c>
      <c r="E251" s="16"/>
      <c r="F251" s="300" t="s">
        <v>2390</v>
      </c>
      <c r="G251" s="300" t="s">
        <v>2016</v>
      </c>
      <c r="H251" s="300" t="s">
        <v>2017</v>
      </c>
      <c r="I251" s="303">
        <v>2289.8000000000002</v>
      </c>
      <c r="J251" s="77">
        <v>5</v>
      </c>
      <c r="K251" s="92"/>
    </row>
    <row r="252" spans="1:11" ht="30.6" x14ac:dyDescent="0.25">
      <c r="A252" s="300" t="s">
        <v>1906</v>
      </c>
      <c r="B252" s="300" t="s">
        <v>2391</v>
      </c>
      <c r="C252" s="300" t="s">
        <v>2392</v>
      </c>
      <c r="D252" s="16">
        <v>45000</v>
      </c>
      <c r="E252" s="16"/>
      <c r="F252" s="300" t="s">
        <v>2393</v>
      </c>
      <c r="G252" s="300" t="s">
        <v>2394</v>
      </c>
      <c r="H252" s="300" t="s">
        <v>2395</v>
      </c>
      <c r="I252" s="303">
        <v>1200</v>
      </c>
      <c r="J252" s="77">
        <v>5</v>
      </c>
      <c r="K252" s="92"/>
    </row>
    <row r="253" spans="1:11" ht="20.399999999999999" x14ac:dyDescent="0.25">
      <c r="A253" s="300" t="s">
        <v>1906</v>
      </c>
      <c r="B253" s="300" t="s">
        <v>2396</v>
      </c>
      <c r="C253" s="300" t="s">
        <v>2397</v>
      </c>
      <c r="D253" s="16">
        <v>44998</v>
      </c>
      <c r="E253" s="16"/>
      <c r="F253" s="300" t="s">
        <v>2398</v>
      </c>
      <c r="G253" s="300"/>
      <c r="H253" s="300" t="s">
        <v>2399</v>
      </c>
      <c r="I253" s="303">
        <v>72</v>
      </c>
      <c r="J253" s="77">
        <v>5</v>
      </c>
      <c r="K253" s="92"/>
    </row>
    <row r="254" spans="1:11" ht="20.399999999999999" x14ac:dyDescent="0.25">
      <c r="A254" s="300" t="s">
        <v>1906</v>
      </c>
      <c r="B254" s="300" t="s">
        <v>2400</v>
      </c>
      <c r="C254" s="300" t="s">
        <v>2401</v>
      </c>
      <c r="D254" s="16">
        <v>44998</v>
      </c>
      <c r="E254" s="16"/>
      <c r="F254" s="300" t="s">
        <v>2398</v>
      </c>
      <c r="G254" s="300"/>
      <c r="H254" s="300" t="s">
        <v>2402</v>
      </c>
      <c r="I254" s="303">
        <v>72</v>
      </c>
      <c r="J254" s="77">
        <v>5</v>
      </c>
      <c r="K254" s="92"/>
    </row>
    <row r="255" spans="1:11" ht="20.399999999999999" x14ac:dyDescent="0.25">
      <c r="A255" s="300" t="s">
        <v>1906</v>
      </c>
      <c r="B255" s="300" t="s">
        <v>2403</v>
      </c>
      <c r="C255" s="300" t="s">
        <v>2404</v>
      </c>
      <c r="D255" s="16">
        <v>44998</v>
      </c>
      <c r="E255" s="16"/>
      <c r="F255" s="300" t="s">
        <v>2398</v>
      </c>
      <c r="G255" s="300"/>
      <c r="H255" s="300" t="s">
        <v>2405</v>
      </c>
      <c r="I255" s="303">
        <v>72</v>
      </c>
      <c r="J255" s="77">
        <v>5</v>
      </c>
      <c r="K255" s="92"/>
    </row>
    <row r="256" spans="1:11" ht="20.399999999999999" x14ac:dyDescent="0.25">
      <c r="A256" s="300" t="s">
        <v>1906</v>
      </c>
      <c r="B256" s="300" t="s">
        <v>2406</v>
      </c>
      <c r="C256" s="300" t="s">
        <v>2407</v>
      </c>
      <c r="D256" s="16">
        <v>44998</v>
      </c>
      <c r="E256" s="16"/>
      <c r="F256" s="300" t="s">
        <v>2398</v>
      </c>
      <c r="G256" s="300"/>
      <c r="H256" s="300" t="s">
        <v>2408</v>
      </c>
      <c r="I256" s="303">
        <v>72</v>
      </c>
      <c r="J256" s="77">
        <v>5</v>
      </c>
      <c r="K256" s="92"/>
    </row>
    <row r="257" spans="1:11" ht="20.399999999999999" x14ac:dyDescent="0.25">
      <c r="A257" s="300" t="s">
        <v>1906</v>
      </c>
      <c r="B257" s="300" t="s">
        <v>2409</v>
      </c>
      <c r="C257" s="300" t="s">
        <v>2410</v>
      </c>
      <c r="D257" s="16">
        <v>44998</v>
      </c>
      <c r="E257" s="16"/>
      <c r="F257" s="300" t="s">
        <v>2398</v>
      </c>
      <c r="G257" s="300"/>
      <c r="H257" s="300" t="s">
        <v>2411</v>
      </c>
      <c r="I257" s="303">
        <v>72</v>
      </c>
      <c r="J257" s="77">
        <v>5</v>
      </c>
      <c r="K257" s="92"/>
    </row>
    <row r="258" spans="1:11" ht="20.399999999999999" x14ac:dyDescent="0.25">
      <c r="A258" s="300" t="s">
        <v>1906</v>
      </c>
      <c r="B258" s="300" t="s">
        <v>2412</v>
      </c>
      <c r="C258" s="300" t="s">
        <v>2413</v>
      </c>
      <c r="D258" s="16">
        <v>44998</v>
      </c>
      <c r="E258" s="16"/>
      <c r="F258" s="300" t="s">
        <v>2398</v>
      </c>
      <c r="G258" s="300"/>
      <c r="H258" s="300" t="s">
        <v>2414</v>
      </c>
      <c r="I258" s="303">
        <v>72</v>
      </c>
      <c r="J258" s="77">
        <v>5</v>
      </c>
      <c r="K258" s="92"/>
    </row>
    <row r="259" spans="1:11" ht="20.399999999999999" x14ac:dyDescent="0.25">
      <c r="A259" s="300" t="s">
        <v>1906</v>
      </c>
      <c r="B259" s="300" t="s">
        <v>2415</v>
      </c>
      <c r="C259" s="300" t="s">
        <v>2416</v>
      </c>
      <c r="D259" s="16">
        <v>44998</v>
      </c>
      <c r="E259" s="16"/>
      <c r="F259" s="300" t="s">
        <v>2398</v>
      </c>
      <c r="G259" s="300"/>
      <c r="H259" s="300" t="s">
        <v>2417</v>
      </c>
      <c r="I259" s="303">
        <v>72</v>
      </c>
      <c r="J259" s="77">
        <v>5</v>
      </c>
      <c r="K259" s="92"/>
    </row>
    <row r="260" spans="1:11" ht="20.399999999999999" x14ac:dyDescent="0.25">
      <c r="A260" s="300" t="s">
        <v>1906</v>
      </c>
      <c r="B260" s="300" t="s">
        <v>2418</v>
      </c>
      <c r="C260" s="300" t="s">
        <v>2419</v>
      </c>
      <c r="D260" s="16">
        <v>44998</v>
      </c>
      <c r="E260" s="16"/>
      <c r="F260" s="300" t="s">
        <v>2398</v>
      </c>
      <c r="G260" s="300"/>
      <c r="H260" s="300" t="s">
        <v>2420</v>
      </c>
      <c r="I260" s="303">
        <v>72</v>
      </c>
      <c r="J260" s="77">
        <v>5</v>
      </c>
      <c r="K260" s="92"/>
    </row>
    <row r="261" spans="1:11" ht="20.399999999999999" x14ac:dyDescent="0.25">
      <c r="A261" s="300" t="s">
        <v>1906</v>
      </c>
      <c r="B261" s="300" t="s">
        <v>2421</v>
      </c>
      <c r="C261" s="300" t="s">
        <v>2422</v>
      </c>
      <c r="D261" s="16">
        <v>44998</v>
      </c>
      <c r="E261" s="16"/>
      <c r="F261" s="300" t="s">
        <v>2398</v>
      </c>
      <c r="G261" s="300"/>
      <c r="H261" s="300" t="s">
        <v>2423</v>
      </c>
      <c r="I261" s="303">
        <v>72</v>
      </c>
      <c r="J261" s="77">
        <v>5</v>
      </c>
      <c r="K261" s="92"/>
    </row>
    <row r="262" spans="1:11" ht="20.399999999999999" x14ac:dyDescent="0.25">
      <c r="A262" s="300" t="s">
        <v>1906</v>
      </c>
      <c r="B262" s="300" t="s">
        <v>2424</v>
      </c>
      <c r="C262" s="300" t="s">
        <v>2425</v>
      </c>
      <c r="D262" s="16">
        <v>44998</v>
      </c>
      <c r="E262" s="16"/>
      <c r="F262" s="300" t="s">
        <v>2398</v>
      </c>
      <c r="G262" s="300"/>
      <c r="H262" s="300" t="s">
        <v>2426</v>
      </c>
      <c r="I262" s="303">
        <v>72</v>
      </c>
      <c r="J262" s="77">
        <v>5</v>
      </c>
      <c r="K262" s="92"/>
    </row>
    <row r="263" spans="1:11" ht="20.399999999999999" x14ac:dyDescent="0.25">
      <c r="A263" s="300" t="s">
        <v>1906</v>
      </c>
      <c r="B263" s="300" t="s">
        <v>2427</v>
      </c>
      <c r="C263" s="300" t="s">
        <v>2428</v>
      </c>
      <c r="D263" s="16">
        <v>44998</v>
      </c>
      <c r="E263" s="16"/>
      <c r="F263" s="300" t="s">
        <v>2398</v>
      </c>
      <c r="G263" s="300"/>
      <c r="H263" s="300" t="s">
        <v>2429</v>
      </c>
      <c r="I263" s="303">
        <v>72</v>
      </c>
      <c r="J263" s="77">
        <v>5</v>
      </c>
      <c r="K263" s="92"/>
    </row>
    <row r="264" spans="1:11" ht="20.399999999999999" x14ac:dyDescent="0.25">
      <c r="A264" s="300" t="s">
        <v>1906</v>
      </c>
      <c r="B264" s="300" t="s">
        <v>2430</v>
      </c>
      <c r="C264" s="300" t="s">
        <v>2431</v>
      </c>
      <c r="D264" s="16">
        <v>44998</v>
      </c>
      <c r="E264" s="16"/>
      <c r="F264" s="300" t="s">
        <v>2398</v>
      </c>
      <c r="G264" s="300"/>
      <c r="H264" s="300" t="s">
        <v>2432</v>
      </c>
      <c r="I264" s="303">
        <v>72</v>
      </c>
      <c r="J264" s="77">
        <v>5</v>
      </c>
      <c r="K264" s="92"/>
    </row>
    <row r="265" spans="1:11" ht="20.399999999999999" x14ac:dyDescent="0.25">
      <c r="A265" s="300" t="s">
        <v>1906</v>
      </c>
      <c r="B265" s="300" t="s">
        <v>2433</v>
      </c>
      <c r="C265" s="300" t="s">
        <v>2434</v>
      </c>
      <c r="D265" s="16">
        <v>44998</v>
      </c>
      <c r="E265" s="16"/>
      <c r="F265" s="300" t="s">
        <v>2398</v>
      </c>
      <c r="G265" s="300"/>
      <c r="H265" s="300" t="s">
        <v>2435</v>
      </c>
      <c r="I265" s="303">
        <v>72</v>
      </c>
      <c r="J265" s="77">
        <v>5</v>
      </c>
      <c r="K265" s="92"/>
    </row>
    <row r="266" spans="1:11" ht="20.399999999999999" x14ac:dyDescent="0.25">
      <c r="A266" s="300" t="s">
        <v>1906</v>
      </c>
      <c r="B266" s="300" t="s">
        <v>2436</v>
      </c>
      <c r="C266" s="300" t="s">
        <v>2437</v>
      </c>
      <c r="D266" s="16">
        <v>44998</v>
      </c>
      <c r="E266" s="16"/>
      <c r="F266" s="300" t="s">
        <v>2398</v>
      </c>
      <c r="G266" s="300"/>
      <c r="H266" s="300" t="s">
        <v>2438</v>
      </c>
      <c r="I266" s="303">
        <v>72</v>
      </c>
      <c r="J266" s="77">
        <v>5</v>
      </c>
      <c r="K266" s="92"/>
    </row>
    <row r="267" spans="1:11" ht="20.399999999999999" x14ac:dyDescent="0.25">
      <c r="A267" s="300" t="s">
        <v>1906</v>
      </c>
      <c r="B267" s="300" t="s">
        <v>2439</v>
      </c>
      <c r="C267" s="300" t="s">
        <v>2440</v>
      </c>
      <c r="D267" s="16">
        <v>44998</v>
      </c>
      <c r="E267" s="16"/>
      <c r="F267" s="300" t="s">
        <v>2398</v>
      </c>
      <c r="G267" s="300"/>
      <c r="H267" s="300" t="s">
        <v>2441</v>
      </c>
      <c r="I267" s="303">
        <v>72</v>
      </c>
      <c r="J267" s="77">
        <v>5</v>
      </c>
      <c r="K267" s="92"/>
    </row>
    <row r="268" spans="1:11" ht="20.399999999999999" x14ac:dyDescent="0.25">
      <c r="A268" s="300" t="s">
        <v>1906</v>
      </c>
      <c r="B268" s="300" t="s">
        <v>2442</v>
      </c>
      <c r="C268" s="300" t="s">
        <v>2443</v>
      </c>
      <c r="D268" s="16">
        <v>44998</v>
      </c>
      <c r="E268" s="16"/>
      <c r="F268" s="300" t="s">
        <v>2398</v>
      </c>
      <c r="G268" s="300"/>
      <c r="H268" s="300" t="s">
        <v>2444</v>
      </c>
      <c r="I268" s="303">
        <v>72</v>
      </c>
      <c r="J268" s="77">
        <v>5</v>
      </c>
      <c r="K268" s="92"/>
    </row>
    <row r="269" spans="1:11" ht="20.399999999999999" x14ac:dyDescent="0.25">
      <c r="A269" s="300" t="s">
        <v>1906</v>
      </c>
      <c r="B269" s="300" t="s">
        <v>2445</v>
      </c>
      <c r="C269" s="300" t="s">
        <v>2446</v>
      </c>
      <c r="D269" s="16">
        <v>44998</v>
      </c>
      <c r="E269" s="16"/>
      <c r="F269" s="300" t="s">
        <v>2398</v>
      </c>
      <c r="G269" s="300"/>
      <c r="H269" s="300" t="s">
        <v>2447</v>
      </c>
      <c r="I269" s="303">
        <v>72</v>
      </c>
      <c r="J269" s="77">
        <v>5</v>
      </c>
      <c r="K269" s="92"/>
    </row>
    <row r="270" spans="1:11" ht="20.399999999999999" x14ac:dyDescent="0.25">
      <c r="A270" s="300" t="s">
        <v>1906</v>
      </c>
      <c r="B270" s="300" t="s">
        <v>2448</v>
      </c>
      <c r="C270" s="300" t="s">
        <v>2449</v>
      </c>
      <c r="D270" s="16">
        <v>44998</v>
      </c>
      <c r="E270" s="16"/>
      <c r="F270" s="300" t="s">
        <v>2398</v>
      </c>
      <c r="G270" s="300" t="s">
        <v>77</v>
      </c>
      <c r="H270" s="300" t="s">
        <v>2450</v>
      </c>
      <c r="I270" s="303">
        <v>72</v>
      </c>
      <c r="J270" s="77">
        <v>5</v>
      </c>
      <c r="K270" s="92"/>
    </row>
    <row r="271" spans="1:11" ht="20.399999999999999" x14ac:dyDescent="0.25">
      <c r="A271" s="300" t="s">
        <v>1906</v>
      </c>
      <c r="B271" s="300" t="s">
        <v>2451</v>
      </c>
      <c r="C271" s="300" t="s">
        <v>2452</v>
      </c>
      <c r="D271" s="16">
        <v>44998</v>
      </c>
      <c r="E271" s="16"/>
      <c r="F271" s="300" t="s">
        <v>2398</v>
      </c>
      <c r="G271" s="300"/>
      <c r="H271" s="300" t="s">
        <v>2453</v>
      </c>
      <c r="I271" s="303">
        <v>72</v>
      </c>
      <c r="J271" s="77">
        <v>5</v>
      </c>
      <c r="K271" s="92"/>
    </row>
    <row r="272" spans="1:11" ht="20.399999999999999" x14ac:dyDescent="0.25">
      <c r="A272" s="300" t="s">
        <v>1906</v>
      </c>
      <c r="B272" s="300" t="s">
        <v>2454</v>
      </c>
      <c r="C272" s="300" t="s">
        <v>2455</v>
      </c>
      <c r="D272" s="16">
        <v>44998</v>
      </c>
      <c r="E272" s="16"/>
      <c r="F272" s="300" t="s">
        <v>2398</v>
      </c>
      <c r="G272" s="300"/>
      <c r="H272" s="300" t="s">
        <v>2456</v>
      </c>
      <c r="I272" s="303">
        <v>72</v>
      </c>
      <c r="J272" s="77">
        <v>5</v>
      </c>
      <c r="K272" s="92"/>
    </row>
    <row r="273" spans="1:11" ht="20.399999999999999" x14ac:dyDescent="0.25">
      <c r="A273" s="300" t="s">
        <v>1906</v>
      </c>
      <c r="B273" s="300" t="s">
        <v>2457</v>
      </c>
      <c r="C273" s="300" t="s">
        <v>2458</v>
      </c>
      <c r="D273" s="16">
        <v>44998</v>
      </c>
      <c r="E273" s="16"/>
      <c r="F273" s="300" t="s">
        <v>2398</v>
      </c>
      <c r="G273" s="300"/>
      <c r="H273" s="300" t="s">
        <v>2459</v>
      </c>
      <c r="I273" s="303">
        <v>90</v>
      </c>
      <c r="J273" s="77">
        <v>5</v>
      </c>
      <c r="K273" s="92"/>
    </row>
    <row r="274" spans="1:11" ht="20.399999999999999" x14ac:dyDescent="0.25">
      <c r="A274" s="300" t="s">
        <v>1906</v>
      </c>
      <c r="B274" s="300" t="s">
        <v>2460</v>
      </c>
      <c r="C274" s="300" t="s">
        <v>2461</v>
      </c>
      <c r="D274" s="16">
        <v>44998</v>
      </c>
      <c r="E274" s="16"/>
      <c r="F274" s="300" t="s">
        <v>2398</v>
      </c>
      <c r="G274" s="300"/>
      <c r="H274" s="300" t="s">
        <v>2462</v>
      </c>
      <c r="I274" s="303">
        <v>90</v>
      </c>
      <c r="J274" s="77">
        <v>5</v>
      </c>
      <c r="K274" s="92"/>
    </row>
    <row r="275" spans="1:11" ht="20.399999999999999" x14ac:dyDescent="0.25">
      <c r="A275" s="300" t="s">
        <v>1906</v>
      </c>
      <c r="B275" s="300" t="s">
        <v>2463</v>
      </c>
      <c r="C275" s="300" t="s">
        <v>2464</v>
      </c>
      <c r="D275" s="16">
        <v>44998</v>
      </c>
      <c r="E275" s="16"/>
      <c r="F275" s="300" t="s">
        <v>2398</v>
      </c>
      <c r="G275" s="300"/>
      <c r="H275" s="300" t="s">
        <v>2465</v>
      </c>
      <c r="I275" s="303">
        <v>90</v>
      </c>
      <c r="J275" s="77">
        <v>5</v>
      </c>
      <c r="K275" s="92"/>
    </row>
    <row r="276" spans="1:11" ht="20.399999999999999" x14ac:dyDescent="0.25">
      <c r="A276" s="300" t="s">
        <v>1906</v>
      </c>
      <c r="B276" s="300" t="s">
        <v>2466</v>
      </c>
      <c r="C276" s="300" t="s">
        <v>2467</v>
      </c>
      <c r="D276" s="16">
        <v>44998</v>
      </c>
      <c r="E276" s="16"/>
      <c r="F276" s="300" t="s">
        <v>2398</v>
      </c>
      <c r="G276" s="300"/>
      <c r="H276" s="300" t="s">
        <v>2468</v>
      </c>
      <c r="I276" s="303">
        <v>90</v>
      </c>
      <c r="J276" s="77">
        <v>5</v>
      </c>
      <c r="K276" s="92"/>
    </row>
    <row r="277" spans="1:11" ht="20.399999999999999" x14ac:dyDescent="0.25">
      <c r="A277" s="300" t="s">
        <v>1906</v>
      </c>
      <c r="B277" s="300" t="s">
        <v>2469</v>
      </c>
      <c r="C277" s="300" t="s">
        <v>2470</v>
      </c>
      <c r="D277" s="16">
        <v>44998</v>
      </c>
      <c r="E277" s="16"/>
      <c r="F277" s="300" t="s">
        <v>2398</v>
      </c>
      <c r="G277" s="300"/>
      <c r="H277" s="300" t="s">
        <v>2471</v>
      </c>
      <c r="I277" s="303">
        <v>101</v>
      </c>
      <c r="J277" s="77">
        <v>5</v>
      </c>
      <c r="K277" s="92"/>
    </row>
    <row r="278" spans="1:11" ht="20.399999999999999" x14ac:dyDescent="0.25">
      <c r="A278" s="300" t="s">
        <v>1906</v>
      </c>
      <c r="B278" s="300" t="s">
        <v>2472</v>
      </c>
      <c r="C278" s="300" t="s">
        <v>2473</v>
      </c>
      <c r="D278" s="16">
        <v>44998</v>
      </c>
      <c r="E278" s="16"/>
      <c r="F278" s="300" t="s">
        <v>2398</v>
      </c>
      <c r="G278" s="300"/>
      <c r="H278" s="300" t="s">
        <v>2474</v>
      </c>
      <c r="I278" s="303">
        <v>101</v>
      </c>
      <c r="J278" s="77">
        <v>5</v>
      </c>
      <c r="K278" s="92"/>
    </row>
    <row r="279" spans="1:11" ht="20.399999999999999" x14ac:dyDescent="0.25">
      <c r="A279" s="300" t="s">
        <v>1906</v>
      </c>
      <c r="B279" s="300" t="s">
        <v>2475</v>
      </c>
      <c r="C279" s="300" t="s">
        <v>2476</v>
      </c>
      <c r="D279" s="16">
        <v>44998</v>
      </c>
      <c r="E279" s="16"/>
      <c r="F279" s="300" t="s">
        <v>2398</v>
      </c>
      <c r="G279" s="300"/>
      <c r="H279" s="300" t="s">
        <v>2477</v>
      </c>
      <c r="I279" s="303">
        <v>101</v>
      </c>
      <c r="J279" s="77">
        <v>5</v>
      </c>
      <c r="K279" s="92"/>
    </row>
    <row r="280" spans="1:11" ht="20.399999999999999" x14ac:dyDescent="0.25">
      <c r="A280" s="300" t="s">
        <v>1906</v>
      </c>
      <c r="B280" s="300" t="s">
        <v>2478</v>
      </c>
      <c r="C280" s="300" t="s">
        <v>2479</v>
      </c>
      <c r="D280" s="16">
        <v>44998</v>
      </c>
      <c r="E280" s="16"/>
      <c r="F280" s="300" t="s">
        <v>2398</v>
      </c>
      <c r="G280" s="300"/>
      <c r="H280" s="300" t="s">
        <v>2096</v>
      </c>
      <c r="I280" s="303">
        <v>101</v>
      </c>
      <c r="J280" s="77">
        <v>5</v>
      </c>
      <c r="K280" s="92"/>
    </row>
    <row r="281" spans="1:11" ht="20.399999999999999" x14ac:dyDescent="0.25">
      <c r="A281" s="300" t="s">
        <v>1906</v>
      </c>
      <c r="B281" s="300" t="s">
        <v>2480</v>
      </c>
      <c r="C281" s="300" t="s">
        <v>2481</v>
      </c>
      <c r="D281" s="16">
        <v>44998</v>
      </c>
      <c r="E281" s="16"/>
      <c r="F281" s="300" t="s">
        <v>2398</v>
      </c>
      <c r="G281" s="300"/>
      <c r="H281" s="300" t="s">
        <v>2482</v>
      </c>
      <c r="I281" s="303">
        <v>101</v>
      </c>
      <c r="J281" s="77">
        <v>5</v>
      </c>
      <c r="K281" s="92"/>
    </row>
    <row r="282" spans="1:11" ht="20.399999999999999" x14ac:dyDescent="0.25">
      <c r="A282" s="300" t="s">
        <v>1906</v>
      </c>
      <c r="B282" s="300" t="s">
        <v>2483</v>
      </c>
      <c r="C282" s="300" t="s">
        <v>2484</v>
      </c>
      <c r="D282" s="16">
        <v>44991</v>
      </c>
      <c r="E282" s="16"/>
      <c r="F282" s="300" t="s">
        <v>2485</v>
      </c>
      <c r="G282" s="300"/>
      <c r="H282" s="300" t="s">
        <v>2486</v>
      </c>
      <c r="I282" s="303">
        <v>109.18</v>
      </c>
      <c r="J282" s="77">
        <v>5</v>
      </c>
      <c r="K282" s="92"/>
    </row>
    <row r="283" spans="1:11" ht="30.6" x14ac:dyDescent="0.25">
      <c r="A283" s="300" t="s">
        <v>1906</v>
      </c>
      <c r="B283" s="301" t="s">
        <v>2487</v>
      </c>
      <c r="C283" s="301" t="s">
        <v>2488</v>
      </c>
      <c r="D283" s="302">
        <v>44974</v>
      </c>
      <c r="E283" s="302"/>
      <c r="F283" s="301" t="s">
        <v>2489</v>
      </c>
      <c r="G283" s="301" t="s">
        <v>2490</v>
      </c>
      <c r="H283" s="301" t="s">
        <v>2491</v>
      </c>
      <c r="I283" s="303">
        <v>1440</v>
      </c>
      <c r="J283" s="304">
        <v>3</v>
      </c>
      <c r="K283" s="92"/>
    </row>
    <row r="284" spans="1:11" ht="30.6" x14ac:dyDescent="0.25">
      <c r="A284" s="300" t="s">
        <v>1906</v>
      </c>
      <c r="B284" s="300" t="s">
        <v>2492</v>
      </c>
      <c r="C284" s="300" t="s">
        <v>2493</v>
      </c>
      <c r="D284" s="16">
        <v>44998</v>
      </c>
      <c r="E284" s="16"/>
      <c r="F284" s="300" t="s">
        <v>2494</v>
      </c>
      <c r="G284" s="300" t="s">
        <v>2490</v>
      </c>
      <c r="H284" s="300" t="s">
        <v>2491</v>
      </c>
      <c r="I284" s="303">
        <v>-720</v>
      </c>
      <c r="J284" s="77">
        <v>3</v>
      </c>
      <c r="K284" s="92"/>
    </row>
    <row r="285" spans="1:11" ht="102" x14ac:dyDescent="0.25">
      <c r="A285" s="300" t="s">
        <v>1906</v>
      </c>
      <c r="B285" s="300"/>
      <c r="C285" s="300"/>
      <c r="D285" s="16"/>
      <c r="E285" s="16"/>
      <c r="F285" s="300" t="s">
        <v>2495</v>
      </c>
      <c r="G285" s="300"/>
      <c r="H285" s="305"/>
      <c r="I285" s="303"/>
      <c r="J285" s="77"/>
      <c r="K285" s="92"/>
    </row>
    <row r="286" spans="1:11" ht="30.6" x14ac:dyDescent="0.25">
      <c r="A286" s="300" t="s">
        <v>1906</v>
      </c>
      <c r="B286" s="300" t="s">
        <v>2496</v>
      </c>
      <c r="C286" s="300" t="s">
        <v>2497</v>
      </c>
      <c r="D286" s="16">
        <v>44999</v>
      </c>
      <c r="E286" s="16"/>
      <c r="F286" s="300" t="s">
        <v>2498</v>
      </c>
      <c r="G286" s="300" t="s">
        <v>2499</v>
      </c>
      <c r="H286" s="300" t="s">
        <v>2500</v>
      </c>
      <c r="I286" s="303">
        <v>986</v>
      </c>
      <c r="J286" s="77">
        <v>2</v>
      </c>
      <c r="K286" s="92"/>
    </row>
    <row r="287" spans="1:11" ht="20.399999999999999" x14ac:dyDescent="0.25">
      <c r="A287" s="300" t="s">
        <v>1906</v>
      </c>
      <c r="B287" s="300" t="s">
        <v>2501</v>
      </c>
      <c r="C287" s="300" t="s">
        <v>2502</v>
      </c>
      <c r="D287" s="16">
        <v>45001</v>
      </c>
      <c r="E287" s="16"/>
      <c r="F287" s="300" t="s">
        <v>2503</v>
      </c>
      <c r="G287" s="300" t="s">
        <v>2332</v>
      </c>
      <c r="H287" s="300" t="s">
        <v>2333</v>
      </c>
      <c r="I287" s="303">
        <v>264</v>
      </c>
      <c r="J287" s="77">
        <v>2</v>
      </c>
      <c r="K287" s="92"/>
    </row>
    <row r="288" spans="1:11" ht="20.399999999999999" x14ac:dyDescent="0.25">
      <c r="A288" s="300" t="s">
        <v>1906</v>
      </c>
      <c r="B288" s="300" t="s">
        <v>2504</v>
      </c>
      <c r="C288" s="300" t="s">
        <v>2505</v>
      </c>
      <c r="D288" s="16">
        <v>45043</v>
      </c>
      <c r="E288" s="16"/>
      <c r="F288" s="300" t="s">
        <v>2506</v>
      </c>
      <c r="G288" s="300" t="s">
        <v>2499</v>
      </c>
      <c r="H288" s="300" t="s">
        <v>2500</v>
      </c>
      <c r="I288" s="303">
        <v>1120</v>
      </c>
      <c r="J288" s="77">
        <v>3</v>
      </c>
      <c r="K288" s="92"/>
    </row>
    <row r="289" spans="1:11" ht="112.2" x14ac:dyDescent="0.25">
      <c r="A289" s="300" t="s">
        <v>1906</v>
      </c>
      <c r="B289" s="300"/>
      <c r="C289" s="300"/>
      <c r="D289" s="16"/>
      <c r="E289" s="16"/>
      <c r="F289" s="300" t="s">
        <v>2507</v>
      </c>
      <c r="G289" s="300"/>
      <c r="H289" s="300"/>
      <c r="I289" s="303"/>
      <c r="J289" s="77"/>
      <c r="K289" s="92"/>
    </row>
    <row r="290" spans="1:11" ht="20.399999999999999" x14ac:dyDescent="0.25">
      <c r="A290" s="300" t="s">
        <v>1906</v>
      </c>
      <c r="B290" s="300" t="s">
        <v>2508</v>
      </c>
      <c r="C290" s="300" t="s">
        <v>2509</v>
      </c>
      <c r="D290" s="16">
        <v>45000</v>
      </c>
      <c r="E290" s="16"/>
      <c r="F290" s="300" t="s">
        <v>2510</v>
      </c>
      <c r="G290" s="300"/>
      <c r="H290" s="300" t="s">
        <v>2511</v>
      </c>
      <c r="I290" s="303">
        <v>341.2</v>
      </c>
      <c r="J290" s="77">
        <v>3</v>
      </c>
      <c r="K290" s="92"/>
    </row>
    <row r="291" spans="1:11" ht="30.6" x14ac:dyDescent="0.25">
      <c r="A291" s="300" t="s">
        <v>1906</v>
      </c>
      <c r="B291" s="300" t="s">
        <v>2512</v>
      </c>
      <c r="C291" s="300" t="s">
        <v>2513</v>
      </c>
      <c r="D291" s="16">
        <v>45000</v>
      </c>
      <c r="E291" s="16"/>
      <c r="F291" s="300" t="s">
        <v>2514</v>
      </c>
      <c r="G291" s="300" t="s">
        <v>2105</v>
      </c>
      <c r="H291" s="300" t="s">
        <v>2106</v>
      </c>
      <c r="I291" s="303">
        <v>112</v>
      </c>
      <c r="J291" s="77">
        <v>5</v>
      </c>
      <c r="K291" s="92"/>
    </row>
    <row r="292" spans="1:11" ht="13.2" x14ac:dyDescent="0.25">
      <c r="A292" s="300" t="s">
        <v>1906</v>
      </c>
      <c r="B292" s="300" t="s">
        <v>2515</v>
      </c>
      <c r="C292" s="300" t="s">
        <v>2516</v>
      </c>
      <c r="D292" s="16">
        <v>45000</v>
      </c>
      <c r="E292" s="16"/>
      <c r="F292" s="300" t="s">
        <v>2517</v>
      </c>
      <c r="G292" s="300" t="s">
        <v>2518</v>
      </c>
      <c r="H292" s="300" t="s">
        <v>2364</v>
      </c>
      <c r="I292" s="303">
        <v>605</v>
      </c>
      <c r="J292" s="77">
        <v>2</v>
      </c>
      <c r="K292" s="92"/>
    </row>
    <row r="293" spans="1:11" ht="13.2" x14ac:dyDescent="0.25">
      <c r="A293" s="300" t="s">
        <v>1906</v>
      </c>
      <c r="B293" s="300" t="s">
        <v>2519</v>
      </c>
      <c r="C293" s="300" t="s">
        <v>2520</v>
      </c>
      <c r="D293" s="16">
        <v>45000</v>
      </c>
      <c r="E293" s="16"/>
      <c r="F293" s="300" t="s">
        <v>2517</v>
      </c>
      <c r="G293" s="300" t="s">
        <v>2521</v>
      </c>
      <c r="H293" s="300" t="s">
        <v>2522</v>
      </c>
      <c r="I293" s="303">
        <v>710</v>
      </c>
      <c r="J293" s="77">
        <v>2</v>
      </c>
      <c r="K293" s="92"/>
    </row>
    <row r="294" spans="1:11" ht="20.399999999999999" x14ac:dyDescent="0.25">
      <c r="A294" s="300" t="s">
        <v>1906</v>
      </c>
      <c r="B294" s="300" t="s">
        <v>2523</v>
      </c>
      <c r="C294" s="300" t="s">
        <v>2524</v>
      </c>
      <c r="D294" s="16">
        <v>45000</v>
      </c>
      <c r="E294" s="16"/>
      <c r="F294" s="300" t="s">
        <v>2525</v>
      </c>
      <c r="G294" s="300" t="s">
        <v>2043</v>
      </c>
      <c r="H294" s="300" t="s">
        <v>2044</v>
      </c>
      <c r="I294" s="303">
        <v>320</v>
      </c>
      <c r="J294" s="77">
        <v>2</v>
      </c>
      <c r="K294" s="92"/>
    </row>
    <row r="295" spans="1:11" ht="112.2" x14ac:dyDescent="0.25">
      <c r="A295" s="300" t="s">
        <v>1906</v>
      </c>
      <c r="B295" s="300"/>
      <c r="C295" s="300"/>
      <c r="D295" s="16"/>
      <c r="E295" s="16"/>
      <c r="F295" s="300" t="s">
        <v>2526</v>
      </c>
      <c r="G295" s="300"/>
      <c r="H295" s="300"/>
      <c r="I295" s="303"/>
      <c r="J295" s="77"/>
      <c r="K295" s="92"/>
    </row>
    <row r="296" spans="1:11" ht="20.399999999999999" x14ac:dyDescent="0.25">
      <c r="A296" s="300" t="s">
        <v>1906</v>
      </c>
      <c r="B296" s="300" t="s">
        <v>2527</v>
      </c>
      <c r="C296" s="300" t="s">
        <v>2528</v>
      </c>
      <c r="D296" s="16">
        <v>45000</v>
      </c>
      <c r="E296" s="16"/>
      <c r="F296" s="300" t="s">
        <v>2529</v>
      </c>
      <c r="G296" s="300" t="s">
        <v>2530</v>
      </c>
      <c r="H296" s="300" t="s">
        <v>2531</v>
      </c>
      <c r="I296" s="303">
        <v>294.12</v>
      </c>
      <c r="J296" s="77">
        <v>3</v>
      </c>
      <c r="K296" s="92"/>
    </row>
    <row r="297" spans="1:11" ht="20.399999999999999" x14ac:dyDescent="0.25">
      <c r="A297" s="300" t="s">
        <v>1906</v>
      </c>
      <c r="B297" s="300" t="s">
        <v>2532</v>
      </c>
      <c r="C297" s="300" t="s">
        <v>2533</v>
      </c>
      <c r="D297" s="16">
        <v>45015</v>
      </c>
      <c r="E297" s="16"/>
      <c r="F297" s="300" t="s">
        <v>2534</v>
      </c>
      <c r="G297" s="300"/>
      <c r="H297" s="300" t="s">
        <v>2535</v>
      </c>
      <c r="I297" s="303">
        <v>600</v>
      </c>
      <c r="J297" s="77">
        <v>3</v>
      </c>
      <c r="K297" s="92"/>
    </row>
    <row r="298" spans="1:11" ht="20.399999999999999" x14ac:dyDescent="0.25">
      <c r="A298" s="300" t="s">
        <v>1906</v>
      </c>
      <c r="B298" s="300" t="s">
        <v>2536</v>
      </c>
      <c r="C298" s="300">
        <v>10323030</v>
      </c>
      <c r="D298" s="16">
        <v>45035</v>
      </c>
      <c r="E298" s="16"/>
      <c r="F298" s="300" t="s">
        <v>2537</v>
      </c>
      <c r="G298" s="300" t="s">
        <v>2538</v>
      </c>
      <c r="H298" s="300" t="s">
        <v>2539</v>
      </c>
      <c r="I298" s="303">
        <v>36.299999999999997</v>
      </c>
      <c r="J298" s="77">
        <v>3</v>
      </c>
      <c r="K298" s="92"/>
    </row>
    <row r="299" spans="1:11" ht="20.399999999999999" x14ac:dyDescent="0.25">
      <c r="A299" s="300" t="s">
        <v>1906</v>
      </c>
      <c r="B299" s="300" t="s">
        <v>2540</v>
      </c>
      <c r="C299" s="300" t="s">
        <v>2541</v>
      </c>
      <c r="D299" s="16">
        <v>45036</v>
      </c>
      <c r="E299" s="16"/>
      <c r="F299" s="300" t="s">
        <v>2542</v>
      </c>
      <c r="G299" s="300" t="s">
        <v>2538</v>
      </c>
      <c r="H299" s="300" t="s">
        <v>2539</v>
      </c>
      <c r="I299" s="303">
        <v>1881</v>
      </c>
      <c r="J299" s="77">
        <v>3</v>
      </c>
      <c r="K299" s="92"/>
    </row>
    <row r="300" spans="1:11" ht="102" x14ac:dyDescent="0.25">
      <c r="A300" s="300" t="s">
        <v>1906</v>
      </c>
      <c r="B300" s="300"/>
      <c r="C300" s="300"/>
      <c r="D300" s="16"/>
      <c r="E300" s="16"/>
      <c r="F300" s="300" t="s">
        <v>2543</v>
      </c>
      <c r="G300" s="300"/>
      <c r="H300" s="300"/>
      <c r="I300" s="303"/>
      <c r="J300" s="77"/>
      <c r="K300" s="92"/>
    </row>
    <row r="301" spans="1:11" ht="20.399999999999999" x14ac:dyDescent="0.25">
      <c r="A301" s="300" t="s">
        <v>1906</v>
      </c>
      <c r="B301" s="300" t="s">
        <v>2544</v>
      </c>
      <c r="C301" s="300" t="s">
        <v>2103</v>
      </c>
      <c r="D301" s="16">
        <v>45000</v>
      </c>
      <c r="E301" s="16"/>
      <c r="F301" s="300" t="s">
        <v>2545</v>
      </c>
      <c r="G301" s="300" t="s">
        <v>2095</v>
      </c>
      <c r="H301" s="300" t="s">
        <v>2096</v>
      </c>
      <c r="I301" s="303">
        <v>600</v>
      </c>
      <c r="J301" s="77">
        <v>3</v>
      </c>
      <c r="K301" s="92"/>
    </row>
    <row r="302" spans="1:11" ht="30.6" x14ac:dyDescent="0.25">
      <c r="A302" s="300" t="s">
        <v>1906</v>
      </c>
      <c r="B302" s="300" t="s">
        <v>2546</v>
      </c>
      <c r="C302" s="300"/>
      <c r="D302" s="16">
        <v>44970</v>
      </c>
      <c r="E302" s="16"/>
      <c r="F302" s="300" t="s">
        <v>2547</v>
      </c>
      <c r="G302" s="14" t="s">
        <v>2043</v>
      </c>
      <c r="H302" s="14" t="s">
        <v>2044</v>
      </c>
      <c r="I302" s="15">
        <v>3442</v>
      </c>
      <c r="J302" s="77">
        <v>3</v>
      </c>
      <c r="K302" s="92"/>
    </row>
    <row r="303" spans="1:11" ht="40.799999999999997" x14ac:dyDescent="0.25">
      <c r="A303" s="300" t="s">
        <v>1906</v>
      </c>
      <c r="B303" s="14" t="s">
        <v>2548</v>
      </c>
      <c r="C303" s="14" t="s">
        <v>2549</v>
      </c>
      <c r="D303" s="16">
        <v>44998</v>
      </c>
      <c r="E303" s="16"/>
      <c r="F303" s="14" t="s">
        <v>2550</v>
      </c>
      <c r="G303" s="14" t="s">
        <v>2043</v>
      </c>
      <c r="H303" s="14" t="s">
        <v>2044</v>
      </c>
      <c r="I303" s="15">
        <v>4087.5</v>
      </c>
      <c r="J303" s="77">
        <v>3</v>
      </c>
      <c r="K303" s="92"/>
    </row>
    <row r="304" spans="1:11" ht="40.799999999999997" x14ac:dyDescent="0.25">
      <c r="A304" s="300" t="s">
        <v>1906</v>
      </c>
      <c r="B304" s="14" t="s">
        <v>2548</v>
      </c>
      <c r="C304" s="14" t="s">
        <v>2549</v>
      </c>
      <c r="D304" s="16">
        <v>45041</v>
      </c>
      <c r="E304" s="16"/>
      <c r="F304" s="14" t="s">
        <v>2551</v>
      </c>
      <c r="G304" s="14" t="s">
        <v>2043</v>
      </c>
      <c r="H304" s="14" t="s">
        <v>2044</v>
      </c>
      <c r="I304" s="15">
        <v>-850.5</v>
      </c>
      <c r="J304" s="77">
        <v>3</v>
      </c>
      <c r="K304" s="92"/>
    </row>
    <row r="305" spans="1:11" ht="71.400000000000006" x14ac:dyDescent="0.25">
      <c r="A305" s="300" t="s">
        <v>1906</v>
      </c>
      <c r="B305" s="300"/>
      <c r="C305" s="300"/>
      <c r="D305" s="16"/>
      <c r="E305" s="16"/>
      <c r="F305" s="305" t="s">
        <v>2552</v>
      </c>
      <c r="G305" s="300"/>
      <c r="H305" s="300"/>
      <c r="I305" s="303"/>
      <c r="J305" s="77"/>
      <c r="K305" s="92"/>
    </row>
    <row r="306" spans="1:11" ht="20.399999999999999" x14ac:dyDescent="0.25">
      <c r="A306" s="300" t="s">
        <v>1906</v>
      </c>
      <c r="B306" s="300" t="s">
        <v>2553</v>
      </c>
      <c r="C306" s="300" t="s">
        <v>2554</v>
      </c>
      <c r="D306" s="16">
        <v>45000</v>
      </c>
      <c r="E306" s="16"/>
      <c r="F306" s="300" t="s">
        <v>2555</v>
      </c>
      <c r="G306" s="300" t="s">
        <v>2194</v>
      </c>
      <c r="H306" s="300" t="s">
        <v>2195</v>
      </c>
      <c r="I306" s="303">
        <v>97</v>
      </c>
      <c r="J306" s="77">
        <v>5</v>
      </c>
      <c r="K306" s="92"/>
    </row>
    <row r="307" spans="1:11" ht="20.399999999999999" x14ac:dyDescent="0.25">
      <c r="A307" s="300" t="s">
        <v>1906</v>
      </c>
      <c r="B307" s="300" t="s">
        <v>2556</v>
      </c>
      <c r="C307" s="300" t="s">
        <v>2557</v>
      </c>
      <c r="D307" s="16">
        <v>45012</v>
      </c>
      <c r="E307" s="16"/>
      <c r="F307" s="300" t="s">
        <v>2558</v>
      </c>
      <c r="G307" s="300"/>
      <c r="H307" s="300" t="s">
        <v>2559</v>
      </c>
      <c r="I307" s="303">
        <v>116</v>
      </c>
      <c r="J307" s="77">
        <v>5</v>
      </c>
      <c r="K307" s="92"/>
    </row>
    <row r="308" spans="1:11" ht="20.399999999999999" x14ac:dyDescent="0.25">
      <c r="A308" s="300" t="s">
        <v>1906</v>
      </c>
      <c r="B308" s="300" t="s">
        <v>2560</v>
      </c>
      <c r="C308" s="300" t="s">
        <v>2561</v>
      </c>
      <c r="D308" s="16">
        <v>45012</v>
      </c>
      <c r="E308" s="16"/>
      <c r="F308" s="300" t="s">
        <v>2558</v>
      </c>
      <c r="G308" s="300"/>
      <c r="H308" s="300" t="s">
        <v>2562</v>
      </c>
      <c r="I308" s="303">
        <v>116</v>
      </c>
      <c r="J308" s="77">
        <v>5</v>
      </c>
      <c r="K308" s="92"/>
    </row>
    <row r="309" spans="1:11" ht="20.399999999999999" x14ac:dyDescent="0.25">
      <c r="A309" s="300" t="s">
        <v>1906</v>
      </c>
      <c r="B309" s="300" t="s">
        <v>2563</v>
      </c>
      <c r="C309" s="300" t="s">
        <v>2564</v>
      </c>
      <c r="D309" s="16">
        <v>45012</v>
      </c>
      <c r="E309" s="16"/>
      <c r="F309" s="300" t="s">
        <v>2558</v>
      </c>
      <c r="G309" s="300"/>
      <c r="H309" s="300" t="s">
        <v>2565</v>
      </c>
      <c r="I309" s="303">
        <v>116</v>
      </c>
      <c r="J309" s="77">
        <v>5</v>
      </c>
      <c r="K309" s="92"/>
    </row>
    <row r="310" spans="1:11" ht="20.399999999999999" x14ac:dyDescent="0.25">
      <c r="A310" s="300" t="s">
        <v>1906</v>
      </c>
      <c r="B310" s="300" t="s">
        <v>2566</v>
      </c>
      <c r="C310" s="300" t="s">
        <v>2567</v>
      </c>
      <c r="D310" s="16">
        <v>45012</v>
      </c>
      <c r="E310" s="16"/>
      <c r="F310" s="300" t="s">
        <v>2558</v>
      </c>
      <c r="G310" s="300"/>
      <c r="H310" s="300" t="s">
        <v>2176</v>
      </c>
      <c r="I310" s="303">
        <v>116</v>
      </c>
      <c r="J310" s="77">
        <v>5</v>
      </c>
      <c r="K310" s="92"/>
    </row>
    <row r="311" spans="1:11" ht="20.399999999999999" x14ac:dyDescent="0.25">
      <c r="A311" s="300" t="s">
        <v>1906</v>
      </c>
      <c r="B311" s="300" t="s">
        <v>2568</v>
      </c>
      <c r="C311" s="300" t="s">
        <v>2569</v>
      </c>
      <c r="D311" s="16">
        <v>45012</v>
      </c>
      <c r="E311" s="16"/>
      <c r="F311" s="300" t="s">
        <v>2558</v>
      </c>
      <c r="G311" s="300"/>
      <c r="H311" s="300" t="s">
        <v>2199</v>
      </c>
      <c r="I311" s="303">
        <v>162</v>
      </c>
      <c r="J311" s="77">
        <v>5</v>
      </c>
      <c r="K311" s="92"/>
    </row>
    <row r="312" spans="1:11" ht="71.400000000000006" x14ac:dyDescent="0.25">
      <c r="A312" s="300" t="s">
        <v>1906</v>
      </c>
      <c r="B312" s="300"/>
      <c r="C312" s="300"/>
      <c r="D312" s="16"/>
      <c r="E312" s="16"/>
      <c r="F312" s="305" t="s">
        <v>2570</v>
      </c>
      <c r="G312" s="300"/>
      <c r="H312" s="300"/>
      <c r="I312" s="15"/>
      <c r="J312" s="77"/>
      <c r="K312" s="92"/>
    </row>
    <row r="313" spans="1:11" ht="30.6" x14ac:dyDescent="0.25">
      <c r="A313" s="300" t="s">
        <v>1906</v>
      </c>
      <c r="B313" s="300" t="s">
        <v>2571</v>
      </c>
      <c r="C313" s="300" t="s">
        <v>2572</v>
      </c>
      <c r="D313" s="16">
        <v>45006</v>
      </c>
      <c r="E313" s="16"/>
      <c r="F313" s="300" t="s">
        <v>2573</v>
      </c>
      <c r="G313" s="300"/>
      <c r="H313" s="300" t="s">
        <v>2574</v>
      </c>
      <c r="I313" s="303">
        <v>55</v>
      </c>
      <c r="J313" s="77">
        <v>5</v>
      </c>
      <c r="K313" s="92"/>
    </row>
    <row r="314" spans="1:11" ht="30.6" x14ac:dyDescent="0.25">
      <c r="A314" s="300" t="s">
        <v>1906</v>
      </c>
      <c r="B314" s="300" t="s">
        <v>2575</v>
      </c>
      <c r="C314" s="300" t="s">
        <v>2576</v>
      </c>
      <c r="D314" s="16">
        <v>45006</v>
      </c>
      <c r="E314" s="16"/>
      <c r="F314" s="300" t="s">
        <v>2573</v>
      </c>
      <c r="G314" s="300"/>
      <c r="H314" s="300" t="s">
        <v>2577</v>
      </c>
      <c r="I314" s="303">
        <v>55</v>
      </c>
      <c r="J314" s="77">
        <v>5</v>
      </c>
      <c r="K314" s="92"/>
    </row>
    <row r="315" spans="1:11" ht="30.6" x14ac:dyDescent="0.25">
      <c r="A315" s="300" t="s">
        <v>1906</v>
      </c>
      <c r="B315" s="300" t="s">
        <v>2578</v>
      </c>
      <c r="C315" s="300" t="s">
        <v>2579</v>
      </c>
      <c r="D315" s="16">
        <v>45006</v>
      </c>
      <c r="E315" s="16"/>
      <c r="F315" s="300" t="s">
        <v>2573</v>
      </c>
      <c r="G315" s="300"/>
      <c r="H315" s="300" t="s">
        <v>2580</v>
      </c>
      <c r="I315" s="303">
        <v>55</v>
      </c>
      <c r="J315" s="77">
        <v>5</v>
      </c>
      <c r="K315" s="92"/>
    </row>
    <row r="316" spans="1:11" ht="30.6" x14ac:dyDescent="0.25">
      <c r="A316" s="300" t="s">
        <v>1906</v>
      </c>
      <c r="B316" s="300" t="s">
        <v>2581</v>
      </c>
      <c r="C316" s="300" t="s">
        <v>2582</v>
      </c>
      <c r="D316" s="16">
        <v>45006</v>
      </c>
      <c r="E316" s="16"/>
      <c r="F316" s="300" t="s">
        <v>2573</v>
      </c>
      <c r="G316" s="300"/>
      <c r="H316" s="300" t="s">
        <v>2577</v>
      </c>
      <c r="I316" s="303">
        <v>55</v>
      </c>
      <c r="J316" s="77">
        <v>5</v>
      </c>
      <c r="K316" s="92"/>
    </row>
    <row r="317" spans="1:11" ht="30.6" x14ac:dyDescent="0.25">
      <c r="A317" s="300" t="s">
        <v>1906</v>
      </c>
      <c r="B317" s="300" t="s">
        <v>2583</v>
      </c>
      <c r="C317" s="300" t="s">
        <v>2584</v>
      </c>
      <c r="D317" s="16">
        <v>45006</v>
      </c>
      <c r="E317" s="16"/>
      <c r="F317" s="300" t="s">
        <v>2573</v>
      </c>
      <c r="G317" s="300"/>
      <c r="H317" s="300" t="s">
        <v>2432</v>
      </c>
      <c r="I317" s="303">
        <v>55</v>
      </c>
      <c r="J317" s="77">
        <v>5</v>
      </c>
      <c r="K317" s="92"/>
    </row>
    <row r="318" spans="1:11" ht="30.6" x14ac:dyDescent="0.25">
      <c r="A318" s="300" t="s">
        <v>1906</v>
      </c>
      <c r="B318" s="300" t="s">
        <v>2585</v>
      </c>
      <c r="C318" s="300" t="s">
        <v>2586</v>
      </c>
      <c r="D318" s="16">
        <v>45006</v>
      </c>
      <c r="E318" s="16"/>
      <c r="F318" s="300" t="s">
        <v>2573</v>
      </c>
      <c r="G318" s="300"/>
      <c r="H318" s="300" t="s">
        <v>2587</v>
      </c>
      <c r="I318" s="303">
        <v>55</v>
      </c>
      <c r="J318" s="77">
        <v>5</v>
      </c>
      <c r="K318" s="92"/>
    </row>
    <row r="319" spans="1:11" ht="30.6" x14ac:dyDescent="0.25">
      <c r="A319" s="300" t="s">
        <v>1906</v>
      </c>
      <c r="B319" s="300" t="s">
        <v>2588</v>
      </c>
      <c r="C319" s="300" t="s">
        <v>2589</v>
      </c>
      <c r="D319" s="16">
        <v>45006</v>
      </c>
      <c r="E319" s="16"/>
      <c r="F319" s="300" t="s">
        <v>2573</v>
      </c>
      <c r="G319" s="300"/>
      <c r="H319" s="300" t="s">
        <v>2590</v>
      </c>
      <c r="I319" s="303">
        <v>55</v>
      </c>
      <c r="J319" s="77">
        <v>5</v>
      </c>
      <c r="K319" s="92"/>
    </row>
    <row r="320" spans="1:11" ht="30.6" x14ac:dyDescent="0.25">
      <c r="A320" s="300" t="s">
        <v>1906</v>
      </c>
      <c r="B320" s="300" t="s">
        <v>2591</v>
      </c>
      <c r="C320" s="300" t="s">
        <v>2592</v>
      </c>
      <c r="D320" s="16">
        <v>45006</v>
      </c>
      <c r="E320" s="16"/>
      <c r="F320" s="300" t="s">
        <v>2573</v>
      </c>
      <c r="G320" s="300"/>
      <c r="H320" s="300" t="s">
        <v>2405</v>
      </c>
      <c r="I320" s="303">
        <v>55</v>
      </c>
      <c r="J320" s="77">
        <v>5</v>
      </c>
      <c r="K320" s="92"/>
    </row>
    <row r="321" spans="1:11" ht="30.6" x14ac:dyDescent="0.25">
      <c r="A321" s="300" t="s">
        <v>1906</v>
      </c>
      <c r="B321" s="300" t="s">
        <v>2593</v>
      </c>
      <c r="C321" s="300" t="s">
        <v>2594</v>
      </c>
      <c r="D321" s="16">
        <v>45006</v>
      </c>
      <c r="E321" s="16"/>
      <c r="F321" s="300" t="s">
        <v>2573</v>
      </c>
      <c r="G321" s="300"/>
      <c r="H321" s="300" t="s">
        <v>2435</v>
      </c>
      <c r="I321" s="303">
        <v>55</v>
      </c>
      <c r="J321" s="77">
        <v>5</v>
      </c>
      <c r="K321" s="92"/>
    </row>
    <row r="322" spans="1:11" ht="30.6" x14ac:dyDescent="0.25">
      <c r="A322" s="300" t="s">
        <v>1906</v>
      </c>
      <c r="B322" s="300" t="s">
        <v>2595</v>
      </c>
      <c r="C322" s="300" t="s">
        <v>2596</v>
      </c>
      <c r="D322" s="16">
        <v>45006</v>
      </c>
      <c r="E322" s="16"/>
      <c r="F322" s="300" t="s">
        <v>2573</v>
      </c>
      <c r="G322" s="300"/>
      <c r="H322" s="300" t="s">
        <v>2597</v>
      </c>
      <c r="I322" s="303">
        <v>55</v>
      </c>
      <c r="J322" s="77">
        <v>5</v>
      </c>
      <c r="K322" s="92"/>
    </row>
    <row r="323" spans="1:11" ht="30.6" x14ac:dyDescent="0.25">
      <c r="A323" s="300" t="s">
        <v>1906</v>
      </c>
      <c r="B323" s="300" t="s">
        <v>2598</v>
      </c>
      <c r="C323" s="300" t="s">
        <v>2599</v>
      </c>
      <c r="D323" s="16">
        <v>45006</v>
      </c>
      <c r="E323" s="16"/>
      <c r="F323" s="300" t="s">
        <v>2573</v>
      </c>
      <c r="G323" s="300"/>
      <c r="H323" s="300" t="s">
        <v>2600</v>
      </c>
      <c r="I323" s="303">
        <v>55</v>
      </c>
      <c r="J323" s="77">
        <v>5</v>
      </c>
      <c r="K323" s="92"/>
    </row>
    <row r="324" spans="1:11" ht="30.6" x14ac:dyDescent="0.25">
      <c r="A324" s="300" t="s">
        <v>1906</v>
      </c>
      <c r="B324" s="300" t="s">
        <v>2601</v>
      </c>
      <c r="C324" s="300" t="s">
        <v>2602</v>
      </c>
      <c r="D324" s="16">
        <v>45006</v>
      </c>
      <c r="E324" s="16"/>
      <c r="F324" s="300" t="s">
        <v>2573</v>
      </c>
      <c r="G324" s="300"/>
      <c r="H324" s="300" t="s">
        <v>2603</v>
      </c>
      <c r="I324" s="303">
        <v>55</v>
      </c>
      <c r="J324" s="77">
        <v>5</v>
      </c>
      <c r="K324" s="92"/>
    </row>
    <row r="325" spans="1:11" ht="30.6" x14ac:dyDescent="0.25">
      <c r="A325" s="300" t="s">
        <v>1906</v>
      </c>
      <c r="B325" s="300" t="s">
        <v>2604</v>
      </c>
      <c r="C325" s="300" t="s">
        <v>2605</v>
      </c>
      <c r="D325" s="16">
        <v>45006</v>
      </c>
      <c r="E325" s="16"/>
      <c r="F325" s="300" t="s">
        <v>2573</v>
      </c>
      <c r="G325" s="300"/>
      <c r="H325" s="300" t="s">
        <v>2438</v>
      </c>
      <c r="I325" s="303">
        <v>55</v>
      </c>
      <c r="J325" s="77">
        <v>5</v>
      </c>
      <c r="K325" s="92"/>
    </row>
    <row r="326" spans="1:11" ht="30.6" x14ac:dyDescent="0.25">
      <c r="A326" s="300" t="s">
        <v>1906</v>
      </c>
      <c r="B326" s="300" t="s">
        <v>2606</v>
      </c>
      <c r="C326" s="300" t="s">
        <v>2607</v>
      </c>
      <c r="D326" s="16">
        <v>45006</v>
      </c>
      <c r="E326" s="16"/>
      <c r="F326" s="300" t="s">
        <v>2573</v>
      </c>
      <c r="G326" s="300"/>
      <c r="H326" s="300" t="s">
        <v>2608</v>
      </c>
      <c r="I326" s="303">
        <v>55</v>
      </c>
      <c r="J326" s="77">
        <v>5</v>
      </c>
      <c r="K326" s="92"/>
    </row>
    <row r="327" spans="1:11" ht="30.6" x14ac:dyDescent="0.25">
      <c r="A327" s="300" t="s">
        <v>1906</v>
      </c>
      <c r="B327" s="300" t="s">
        <v>2609</v>
      </c>
      <c r="C327" s="300" t="s">
        <v>2610</v>
      </c>
      <c r="D327" s="16">
        <v>45006</v>
      </c>
      <c r="E327" s="16"/>
      <c r="F327" s="300" t="s">
        <v>2573</v>
      </c>
      <c r="G327" s="300"/>
      <c r="H327" s="300" t="s">
        <v>2611</v>
      </c>
      <c r="I327" s="303">
        <v>70</v>
      </c>
      <c r="J327" s="77">
        <v>5</v>
      </c>
      <c r="K327" s="92"/>
    </row>
    <row r="328" spans="1:11" ht="30.6" x14ac:dyDescent="0.25">
      <c r="A328" s="300" t="s">
        <v>1906</v>
      </c>
      <c r="B328" s="300" t="s">
        <v>2612</v>
      </c>
      <c r="C328" s="300" t="s">
        <v>2613</v>
      </c>
      <c r="D328" s="16">
        <v>45006</v>
      </c>
      <c r="E328" s="16"/>
      <c r="F328" s="300" t="s">
        <v>2573</v>
      </c>
      <c r="G328" s="300"/>
      <c r="H328" s="300" t="s">
        <v>2614</v>
      </c>
      <c r="I328" s="303">
        <v>70</v>
      </c>
      <c r="J328" s="77">
        <v>5</v>
      </c>
      <c r="K328" s="92"/>
    </row>
    <row r="329" spans="1:11" ht="30.6" x14ac:dyDescent="0.25">
      <c r="A329" s="300" t="s">
        <v>1906</v>
      </c>
      <c r="B329" s="300" t="s">
        <v>2615</v>
      </c>
      <c r="C329" s="300" t="s">
        <v>2616</v>
      </c>
      <c r="D329" s="16">
        <v>45006</v>
      </c>
      <c r="E329" s="16"/>
      <c r="F329" s="300" t="s">
        <v>2573</v>
      </c>
      <c r="G329" s="300"/>
      <c r="H329" s="300" t="s">
        <v>2447</v>
      </c>
      <c r="I329" s="303">
        <v>70</v>
      </c>
      <c r="J329" s="77">
        <v>5</v>
      </c>
      <c r="K329" s="92"/>
    </row>
    <row r="330" spans="1:11" ht="30.6" x14ac:dyDescent="0.25">
      <c r="A330" s="300" t="s">
        <v>1906</v>
      </c>
      <c r="B330" s="300" t="s">
        <v>2617</v>
      </c>
      <c r="C330" s="300" t="s">
        <v>2618</v>
      </c>
      <c r="D330" s="16">
        <v>45006</v>
      </c>
      <c r="E330" s="16"/>
      <c r="F330" s="300" t="s">
        <v>2573</v>
      </c>
      <c r="G330" s="300"/>
      <c r="H330" s="300" t="s">
        <v>2471</v>
      </c>
      <c r="I330" s="303">
        <v>87</v>
      </c>
      <c r="J330" s="77">
        <v>5</v>
      </c>
      <c r="K330" s="92"/>
    </row>
    <row r="331" spans="1:11" ht="30.6" x14ac:dyDescent="0.25">
      <c r="A331" s="300" t="s">
        <v>1906</v>
      </c>
      <c r="B331" s="300" t="s">
        <v>2619</v>
      </c>
      <c r="C331" s="300" t="s">
        <v>2620</v>
      </c>
      <c r="D331" s="16">
        <v>45006</v>
      </c>
      <c r="E331" s="16"/>
      <c r="F331" s="300" t="s">
        <v>2573</v>
      </c>
      <c r="G331" s="300"/>
      <c r="H331" s="300" t="s">
        <v>2621</v>
      </c>
      <c r="I331" s="303">
        <v>87</v>
      </c>
      <c r="J331" s="77">
        <v>5</v>
      </c>
      <c r="K331" s="92"/>
    </row>
    <row r="332" spans="1:11" ht="30.6" x14ac:dyDescent="0.25">
      <c r="A332" s="300" t="s">
        <v>1906</v>
      </c>
      <c r="B332" s="300" t="s">
        <v>2622</v>
      </c>
      <c r="C332" s="300" t="s">
        <v>2623</v>
      </c>
      <c r="D332" s="16">
        <v>45006</v>
      </c>
      <c r="E332" s="16"/>
      <c r="F332" s="300" t="s">
        <v>2573</v>
      </c>
      <c r="G332" s="300"/>
      <c r="H332" s="300" t="s">
        <v>2408</v>
      </c>
      <c r="I332" s="303">
        <v>87</v>
      </c>
      <c r="J332" s="77">
        <v>5</v>
      </c>
      <c r="K332" s="92"/>
    </row>
    <row r="333" spans="1:11" ht="40.799999999999997" x14ac:dyDescent="0.25">
      <c r="A333" s="300" t="s">
        <v>1906</v>
      </c>
      <c r="B333" s="300" t="s">
        <v>2624</v>
      </c>
      <c r="C333" s="300" t="s">
        <v>2625</v>
      </c>
      <c r="D333" s="16">
        <v>45006</v>
      </c>
      <c r="E333" s="16"/>
      <c r="F333" s="300" t="s">
        <v>2626</v>
      </c>
      <c r="G333" s="300" t="s">
        <v>2627</v>
      </c>
      <c r="H333" s="300" t="s">
        <v>2628</v>
      </c>
      <c r="I333" s="303">
        <v>580</v>
      </c>
      <c r="J333" s="77">
        <v>5</v>
      </c>
      <c r="K333" s="92"/>
    </row>
    <row r="334" spans="1:11" ht="61.2" x14ac:dyDescent="0.25">
      <c r="A334" s="300" t="s">
        <v>1906</v>
      </c>
      <c r="B334" s="300" t="s">
        <v>2624</v>
      </c>
      <c r="C334" s="300" t="s">
        <v>2625</v>
      </c>
      <c r="D334" s="16">
        <v>44996</v>
      </c>
      <c r="E334" s="16">
        <v>45006</v>
      </c>
      <c r="F334" s="300" t="s">
        <v>2629</v>
      </c>
      <c r="G334" s="300" t="s">
        <v>2627</v>
      </c>
      <c r="H334" s="300" t="s">
        <v>2628</v>
      </c>
      <c r="I334" s="303">
        <v>27</v>
      </c>
      <c r="J334" s="77">
        <v>5</v>
      </c>
      <c r="K334" s="92"/>
    </row>
    <row r="335" spans="1:11" ht="61.2" x14ac:dyDescent="0.25">
      <c r="A335" s="300" t="s">
        <v>1906</v>
      </c>
      <c r="B335" s="300" t="s">
        <v>2624</v>
      </c>
      <c r="C335" s="300" t="s">
        <v>2625</v>
      </c>
      <c r="D335" s="16">
        <v>44990</v>
      </c>
      <c r="E335" s="16">
        <v>45006</v>
      </c>
      <c r="F335" s="300" t="s">
        <v>2630</v>
      </c>
      <c r="G335" s="300" t="s">
        <v>2627</v>
      </c>
      <c r="H335" s="300" t="s">
        <v>2628</v>
      </c>
      <c r="I335" s="303">
        <v>16.649999999999999</v>
      </c>
      <c r="J335" s="77">
        <v>5</v>
      </c>
      <c r="K335" s="92"/>
    </row>
    <row r="336" spans="1:11" ht="71.400000000000006" x14ac:dyDescent="0.25">
      <c r="A336" s="300" t="s">
        <v>1906</v>
      </c>
      <c r="B336" s="300" t="s">
        <v>2624</v>
      </c>
      <c r="C336" s="300" t="s">
        <v>2625</v>
      </c>
      <c r="D336" s="16">
        <v>44992</v>
      </c>
      <c r="E336" s="16">
        <v>45006</v>
      </c>
      <c r="F336" s="300" t="s">
        <v>2631</v>
      </c>
      <c r="G336" s="300" t="s">
        <v>2627</v>
      </c>
      <c r="H336" s="300" t="s">
        <v>2628</v>
      </c>
      <c r="I336" s="303">
        <v>5.55</v>
      </c>
      <c r="J336" s="77">
        <v>5</v>
      </c>
      <c r="K336" s="92"/>
    </row>
    <row r="337" spans="1:11" ht="61.2" x14ac:dyDescent="0.25">
      <c r="A337" s="300" t="s">
        <v>1906</v>
      </c>
      <c r="B337" s="300" t="s">
        <v>2624</v>
      </c>
      <c r="C337" s="300" t="s">
        <v>2625</v>
      </c>
      <c r="D337" s="16">
        <v>44992</v>
      </c>
      <c r="E337" s="16">
        <v>45006</v>
      </c>
      <c r="F337" s="300" t="s">
        <v>2632</v>
      </c>
      <c r="G337" s="300" t="s">
        <v>2627</v>
      </c>
      <c r="H337" s="300" t="s">
        <v>2628</v>
      </c>
      <c r="I337" s="303">
        <v>13.6</v>
      </c>
      <c r="J337" s="77">
        <v>5</v>
      </c>
      <c r="K337" s="92"/>
    </row>
    <row r="338" spans="1:11" ht="71.400000000000006" x14ac:dyDescent="0.25">
      <c r="A338" s="300" t="s">
        <v>1906</v>
      </c>
      <c r="B338" s="300" t="s">
        <v>2624</v>
      </c>
      <c r="C338" s="300" t="s">
        <v>2625</v>
      </c>
      <c r="D338" s="16">
        <v>44995</v>
      </c>
      <c r="E338" s="16">
        <v>45006</v>
      </c>
      <c r="F338" s="300" t="s">
        <v>2633</v>
      </c>
      <c r="G338" s="300" t="s">
        <v>2627</v>
      </c>
      <c r="H338" s="300" t="s">
        <v>2628</v>
      </c>
      <c r="I338" s="303">
        <v>17</v>
      </c>
      <c r="J338" s="77">
        <v>5</v>
      </c>
      <c r="K338" s="92"/>
    </row>
    <row r="339" spans="1:11" ht="61.2" x14ac:dyDescent="0.25">
      <c r="A339" s="300" t="s">
        <v>1906</v>
      </c>
      <c r="B339" s="300" t="s">
        <v>2624</v>
      </c>
      <c r="C339" s="300" t="s">
        <v>2625</v>
      </c>
      <c r="D339" s="16">
        <v>44992</v>
      </c>
      <c r="E339" s="16">
        <v>45006</v>
      </c>
      <c r="F339" s="300" t="s">
        <v>2634</v>
      </c>
      <c r="G339" s="300" t="s">
        <v>2627</v>
      </c>
      <c r="H339" s="300" t="s">
        <v>2628</v>
      </c>
      <c r="I339" s="303">
        <v>10</v>
      </c>
      <c r="J339" s="77">
        <v>5</v>
      </c>
      <c r="K339" s="92"/>
    </row>
    <row r="340" spans="1:11" ht="20.399999999999999" x14ac:dyDescent="0.25">
      <c r="A340" s="300" t="s">
        <v>1906</v>
      </c>
      <c r="B340" s="300" t="s">
        <v>2635</v>
      </c>
      <c r="C340" s="300" t="s">
        <v>2152</v>
      </c>
      <c r="D340" s="16">
        <v>45053</v>
      </c>
      <c r="E340" s="16"/>
      <c r="F340" s="300" t="s">
        <v>2636</v>
      </c>
      <c r="G340" s="300" t="s">
        <v>2627</v>
      </c>
      <c r="H340" s="300" t="s">
        <v>2628</v>
      </c>
      <c r="I340" s="303">
        <v>-4.05</v>
      </c>
      <c r="J340" s="77">
        <v>5</v>
      </c>
      <c r="K340" s="92"/>
    </row>
    <row r="341" spans="1:11" ht="13.2" x14ac:dyDescent="0.25">
      <c r="A341" s="300" t="s">
        <v>1906</v>
      </c>
      <c r="B341" s="300" t="s">
        <v>2637</v>
      </c>
      <c r="C341" s="300" t="s">
        <v>2093</v>
      </c>
      <c r="D341" s="16">
        <v>45008</v>
      </c>
      <c r="E341" s="16"/>
      <c r="F341" s="300" t="s">
        <v>2638</v>
      </c>
      <c r="G341" s="300" t="s">
        <v>2639</v>
      </c>
      <c r="H341" s="300" t="s">
        <v>2640</v>
      </c>
      <c r="I341" s="303">
        <v>110</v>
      </c>
      <c r="J341" s="77">
        <v>5</v>
      </c>
      <c r="K341" s="92"/>
    </row>
    <row r="342" spans="1:11" ht="20.399999999999999" x14ac:dyDescent="0.25">
      <c r="A342" s="300" t="s">
        <v>1906</v>
      </c>
      <c r="B342" s="300" t="s">
        <v>2641</v>
      </c>
      <c r="C342" s="300" t="s">
        <v>2642</v>
      </c>
      <c r="D342" s="16">
        <v>45012</v>
      </c>
      <c r="E342" s="16"/>
      <c r="F342" s="300" t="s">
        <v>2643</v>
      </c>
      <c r="G342" s="300" t="s">
        <v>2644</v>
      </c>
      <c r="H342" s="300" t="s">
        <v>2645</v>
      </c>
      <c r="I342" s="303">
        <v>1430</v>
      </c>
      <c r="J342" s="77">
        <v>5</v>
      </c>
      <c r="K342" s="92"/>
    </row>
    <row r="343" spans="1:11" ht="71.400000000000006" x14ac:dyDescent="0.25">
      <c r="A343" s="300" t="s">
        <v>1906</v>
      </c>
      <c r="B343" s="300"/>
      <c r="C343" s="300"/>
      <c r="D343" s="16"/>
      <c r="E343" s="16"/>
      <c r="F343" s="305" t="s">
        <v>14640</v>
      </c>
      <c r="G343" s="300"/>
      <c r="H343" s="300"/>
      <c r="I343" s="15"/>
      <c r="J343" s="77"/>
      <c r="K343" s="92"/>
    </row>
    <row r="344" spans="1:11" ht="20.399999999999999" x14ac:dyDescent="0.25">
      <c r="A344" s="300" t="s">
        <v>1906</v>
      </c>
      <c r="B344" s="300" t="s">
        <v>2646</v>
      </c>
      <c r="C344" s="300" t="s">
        <v>2647</v>
      </c>
      <c r="D344" s="16">
        <v>45006</v>
      </c>
      <c r="E344" s="16"/>
      <c r="F344" s="300" t="s">
        <v>2648</v>
      </c>
      <c r="G344" s="300" t="s">
        <v>2649</v>
      </c>
      <c r="H344" s="300" t="s">
        <v>2650</v>
      </c>
      <c r="I344" s="303">
        <v>164</v>
      </c>
      <c r="J344" s="77">
        <v>5</v>
      </c>
      <c r="K344" s="92"/>
    </row>
    <row r="345" spans="1:11" ht="20.399999999999999" x14ac:dyDescent="0.25">
      <c r="A345" s="300" t="s">
        <v>1906</v>
      </c>
      <c r="B345" s="300" t="s">
        <v>2651</v>
      </c>
      <c r="C345" s="300" t="s">
        <v>2652</v>
      </c>
      <c r="D345" s="16">
        <v>45022</v>
      </c>
      <c r="E345" s="16"/>
      <c r="F345" s="300" t="s">
        <v>2653</v>
      </c>
      <c r="G345" s="300"/>
      <c r="H345" s="300" t="s">
        <v>2654</v>
      </c>
      <c r="I345" s="303">
        <v>123</v>
      </c>
      <c r="J345" s="77">
        <v>5</v>
      </c>
      <c r="K345" s="92"/>
    </row>
    <row r="346" spans="1:11" ht="20.399999999999999" x14ac:dyDescent="0.25">
      <c r="A346" s="300" t="s">
        <v>1906</v>
      </c>
      <c r="B346" s="300" t="s">
        <v>2655</v>
      </c>
      <c r="C346" s="300" t="s">
        <v>2656</v>
      </c>
      <c r="D346" s="16">
        <v>45022</v>
      </c>
      <c r="E346" s="16"/>
      <c r="F346" s="300" t="s">
        <v>2653</v>
      </c>
      <c r="G346" s="300"/>
      <c r="H346" s="300" t="s">
        <v>2657</v>
      </c>
      <c r="I346" s="303">
        <v>123</v>
      </c>
      <c r="J346" s="77">
        <v>5</v>
      </c>
      <c r="K346" s="92"/>
    </row>
    <row r="347" spans="1:11" ht="20.399999999999999" x14ac:dyDescent="0.25">
      <c r="A347" s="300" t="s">
        <v>1906</v>
      </c>
      <c r="B347" s="300" t="s">
        <v>2658</v>
      </c>
      <c r="C347" s="300" t="s">
        <v>2659</v>
      </c>
      <c r="D347" s="16">
        <v>45022</v>
      </c>
      <c r="E347" s="16"/>
      <c r="F347" s="300" t="s">
        <v>2653</v>
      </c>
      <c r="G347" s="300"/>
      <c r="H347" s="300" t="s">
        <v>2660</v>
      </c>
      <c r="I347" s="303">
        <v>138</v>
      </c>
      <c r="J347" s="77">
        <v>5</v>
      </c>
      <c r="K347" s="92"/>
    </row>
    <row r="348" spans="1:11" ht="20.399999999999999" x14ac:dyDescent="0.25">
      <c r="A348" s="300" t="s">
        <v>1906</v>
      </c>
      <c r="B348" s="300" t="s">
        <v>2661</v>
      </c>
      <c r="C348" s="300" t="s">
        <v>2662</v>
      </c>
      <c r="D348" s="16">
        <v>45022</v>
      </c>
      <c r="E348" s="16"/>
      <c r="F348" s="300" t="s">
        <v>2653</v>
      </c>
      <c r="G348" s="300"/>
      <c r="H348" s="300" t="s">
        <v>2663</v>
      </c>
      <c r="I348" s="303">
        <v>138</v>
      </c>
      <c r="J348" s="77">
        <v>5</v>
      </c>
      <c r="K348" s="92"/>
    </row>
    <row r="349" spans="1:11" ht="71.400000000000006" x14ac:dyDescent="0.25">
      <c r="A349" s="300" t="s">
        <v>1906</v>
      </c>
      <c r="B349" s="300"/>
      <c r="C349" s="300"/>
      <c r="D349" s="16"/>
      <c r="E349" s="16"/>
      <c r="F349" s="305" t="s">
        <v>14641</v>
      </c>
      <c r="G349" s="300"/>
      <c r="H349" s="300"/>
      <c r="I349" s="15"/>
      <c r="J349" s="77"/>
      <c r="K349" s="92"/>
    </row>
    <row r="350" spans="1:11" ht="20.399999999999999" x14ac:dyDescent="0.25">
      <c r="A350" s="300" t="s">
        <v>1906</v>
      </c>
      <c r="B350" s="300" t="s">
        <v>2664</v>
      </c>
      <c r="C350" s="300" t="s">
        <v>2665</v>
      </c>
      <c r="D350" s="16">
        <v>45006</v>
      </c>
      <c r="E350" s="16"/>
      <c r="F350" s="300" t="s">
        <v>2666</v>
      </c>
      <c r="G350" s="300"/>
      <c r="H350" s="300" t="s">
        <v>2667</v>
      </c>
      <c r="I350" s="303">
        <v>109</v>
      </c>
      <c r="J350" s="77">
        <v>5</v>
      </c>
      <c r="K350" s="92"/>
    </row>
    <row r="351" spans="1:11" ht="20.399999999999999" x14ac:dyDescent="0.25">
      <c r="A351" s="300" t="s">
        <v>1906</v>
      </c>
      <c r="B351" s="300" t="s">
        <v>2668</v>
      </c>
      <c r="C351" s="300" t="s">
        <v>2669</v>
      </c>
      <c r="D351" s="16">
        <v>45006</v>
      </c>
      <c r="E351" s="16"/>
      <c r="F351" s="300" t="s">
        <v>2666</v>
      </c>
      <c r="G351" s="300"/>
      <c r="H351" s="300" t="s">
        <v>2670</v>
      </c>
      <c r="I351" s="303">
        <v>109</v>
      </c>
      <c r="J351" s="77">
        <v>5</v>
      </c>
      <c r="K351" s="92"/>
    </row>
    <row r="352" spans="1:11" ht="20.399999999999999" x14ac:dyDescent="0.25">
      <c r="A352" s="300" t="s">
        <v>1906</v>
      </c>
      <c r="B352" s="300" t="s">
        <v>2671</v>
      </c>
      <c r="C352" s="300" t="s">
        <v>2672</v>
      </c>
      <c r="D352" s="16">
        <v>45006</v>
      </c>
      <c r="E352" s="16"/>
      <c r="F352" s="300" t="s">
        <v>2666</v>
      </c>
      <c r="G352" s="300"/>
      <c r="H352" s="300" t="s">
        <v>2673</v>
      </c>
      <c r="I352" s="303">
        <v>109</v>
      </c>
      <c r="J352" s="77">
        <v>5</v>
      </c>
      <c r="K352" s="92"/>
    </row>
    <row r="353" spans="1:11" ht="20.399999999999999" x14ac:dyDescent="0.25">
      <c r="A353" s="300" t="s">
        <v>1906</v>
      </c>
      <c r="B353" s="300" t="s">
        <v>2674</v>
      </c>
      <c r="C353" s="300" t="s">
        <v>2675</v>
      </c>
      <c r="D353" s="16">
        <v>45006</v>
      </c>
      <c r="E353" s="16"/>
      <c r="F353" s="300" t="s">
        <v>2666</v>
      </c>
      <c r="G353" s="300"/>
      <c r="H353" s="300" t="s">
        <v>2676</v>
      </c>
      <c r="I353" s="303">
        <v>109</v>
      </c>
      <c r="J353" s="77">
        <v>5</v>
      </c>
      <c r="K353" s="92"/>
    </row>
    <row r="354" spans="1:11" ht="71.400000000000006" x14ac:dyDescent="0.25">
      <c r="A354" s="300" t="s">
        <v>1906</v>
      </c>
      <c r="B354" s="300"/>
      <c r="C354" s="300"/>
      <c r="D354" s="16"/>
      <c r="E354" s="16"/>
      <c r="F354" s="305" t="s">
        <v>14642</v>
      </c>
      <c r="G354" s="300"/>
      <c r="H354" s="300"/>
      <c r="I354" s="15"/>
      <c r="J354" s="77"/>
      <c r="K354" s="92"/>
    </row>
    <row r="355" spans="1:11" ht="20.399999999999999" x14ac:dyDescent="0.25">
      <c r="A355" s="300" t="s">
        <v>1906</v>
      </c>
      <c r="B355" s="300" t="s">
        <v>2677</v>
      </c>
      <c r="C355" s="300" t="s">
        <v>2678</v>
      </c>
      <c r="D355" s="16">
        <v>45006</v>
      </c>
      <c r="E355" s="16"/>
      <c r="F355" s="300" t="s">
        <v>2679</v>
      </c>
      <c r="G355" s="300"/>
      <c r="H355" s="300" t="s">
        <v>2179</v>
      </c>
      <c r="I355" s="303">
        <v>123</v>
      </c>
      <c r="J355" s="77">
        <v>5</v>
      </c>
      <c r="K355" s="92"/>
    </row>
    <row r="356" spans="1:11" ht="20.399999999999999" x14ac:dyDescent="0.25">
      <c r="A356" s="300" t="s">
        <v>1906</v>
      </c>
      <c r="B356" s="300" t="s">
        <v>2680</v>
      </c>
      <c r="C356" s="300" t="s">
        <v>2681</v>
      </c>
      <c r="D356" s="16">
        <v>45006</v>
      </c>
      <c r="E356" s="16"/>
      <c r="F356" s="300" t="s">
        <v>2679</v>
      </c>
      <c r="G356" s="300"/>
      <c r="H356" s="300" t="s">
        <v>2682</v>
      </c>
      <c r="I356" s="303">
        <v>123</v>
      </c>
      <c r="J356" s="77">
        <v>5</v>
      </c>
      <c r="K356" s="92"/>
    </row>
    <row r="357" spans="1:11" ht="20.399999999999999" x14ac:dyDescent="0.25">
      <c r="A357" s="300" t="s">
        <v>1906</v>
      </c>
      <c r="B357" s="300" t="s">
        <v>2683</v>
      </c>
      <c r="C357" s="300" t="s">
        <v>2684</v>
      </c>
      <c r="D357" s="16">
        <v>45006</v>
      </c>
      <c r="E357" s="16"/>
      <c r="F357" s="300" t="s">
        <v>2679</v>
      </c>
      <c r="G357" s="300"/>
      <c r="H357" s="300" t="s">
        <v>2685</v>
      </c>
      <c r="I357" s="303">
        <v>123</v>
      </c>
      <c r="J357" s="77">
        <v>5</v>
      </c>
      <c r="K357" s="92"/>
    </row>
    <row r="358" spans="1:11" ht="71.400000000000006" x14ac:dyDescent="0.25">
      <c r="A358" s="300" t="s">
        <v>1906</v>
      </c>
      <c r="B358" s="300"/>
      <c r="C358" s="300"/>
      <c r="D358" s="16"/>
      <c r="E358" s="16"/>
      <c r="F358" s="305" t="s">
        <v>14643</v>
      </c>
      <c r="G358" s="300"/>
      <c r="H358" s="300"/>
      <c r="I358" s="15"/>
      <c r="J358" s="77"/>
      <c r="K358" s="92"/>
    </row>
    <row r="359" spans="1:11" ht="20.399999999999999" x14ac:dyDescent="0.25">
      <c r="A359" s="300" t="s">
        <v>1906</v>
      </c>
      <c r="B359" s="300" t="s">
        <v>2686</v>
      </c>
      <c r="C359" s="300" t="s">
        <v>2687</v>
      </c>
      <c r="D359" s="16">
        <v>45006</v>
      </c>
      <c r="E359" s="16"/>
      <c r="F359" s="300" t="s">
        <v>2688</v>
      </c>
      <c r="G359" s="300"/>
      <c r="H359" s="300" t="s">
        <v>2689</v>
      </c>
      <c r="I359" s="303">
        <v>109</v>
      </c>
      <c r="J359" s="77">
        <v>5</v>
      </c>
      <c r="K359" s="92"/>
    </row>
    <row r="360" spans="1:11" ht="20.399999999999999" x14ac:dyDescent="0.25">
      <c r="A360" s="300" t="s">
        <v>1906</v>
      </c>
      <c r="B360" s="300" t="s">
        <v>2690</v>
      </c>
      <c r="C360" s="300" t="s">
        <v>2691</v>
      </c>
      <c r="D360" s="16">
        <v>45006</v>
      </c>
      <c r="E360" s="16"/>
      <c r="F360" s="300" t="s">
        <v>2688</v>
      </c>
      <c r="G360" s="300"/>
      <c r="H360" s="300" t="s">
        <v>2692</v>
      </c>
      <c r="I360" s="303">
        <v>109</v>
      </c>
      <c r="J360" s="77">
        <v>5</v>
      </c>
      <c r="K360" s="92"/>
    </row>
    <row r="361" spans="1:11" ht="20.399999999999999" x14ac:dyDescent="0.25">
      <c r="A361" s="300" t="s">
        <v>1906</v>
      </c>
      <c r="B361" s="300" t="s">
        <v>2693</v>
      </c>
      <c r="C361" s="300" t="s">
        <v>2694</v>
      </c>
      <c r="D361" s="16">
        <v>45006</v>
      </c>
      <c r="E361" s="16"/>
      <c r="F361" s="300" t="s">
        <v>2688</v>
      </c>
      <c r="G361" s="300"/>
      <c r="H361" s="300" t="s">
        <v>2695</v>
      </c>
      <c r="I361" s="303">
        <v>109</v>
      </c>
      <c r="J361" s="77">
        <v>5</v>
      </c>
      <c r="K361" s="92"/>
    </row>
    <row r="362" spans="1:11" ht="20.399999999999999" x14ac:dyDescent="0.25">
      <c r="A362" s="300" t="s">
        <v>1906</v>
      </c>
      <c r="B362" s="300" t="s">
        <v>2696</v>
      </c>
      <c r="C362" s="300" t="s">
        <v>2697</v>
      </c>
      <c r="D362" s="16">
        <v>45006</v>
      </c>
      <c r="E362" s="16"/>
      <c r="F362" s="300" t="s">
        <v>2688</v>
      </c>
      <c r="G362" s="300"/>
      <c r="H362" s="300" t="s">
        <v>2663</v>
      </c>
      <c r="I362" s="303">
        <v>129</v>
      </c>
      <c r="J362" s="77">
        <v>5</v>
      </c>
      <c r="K362" s="92"/>
    </row>
    <row r="363" spans="1:11" ht="20.399999999999999" x14ac:dyDescent="0.25">
      <c r="A363" s="300" t="s">
        <v>1906</v>
      </c>
      <c r="B363" s="307" t="s">
        <v>2698</v>
      </c>
      <c r="C363" s="307" t="s">
        <v>2699</v>
      </c>
      <c r="D363" s="302">
        <v>45063</v>
      </c>
      <c r="E363" s="302"/>
      <c r="F363" s="14" t="s">
        <v>2700</v>
      </c>
      <c r="G363" s="307" t="s">
        <v>2701</v>
      </c>
      <c r="H363" s="307" t="s">
        <v>2702</v>
      </c>
      <c r="I363" s="303">
        <v>55.5</v>
      </c>
      <c r="J363" s="304">
        <v>5</v>
      </c>
      <c r="K363" s="92"/>
    </row>
    <row r="364" spans="1:11" ht="71.400000000000006" x14ac:dyDescent="0.25">
      <c r="A364" s="300" t="s">
        <v>1906</v>
      </c>
      <c r="B364" s="300"/>
      <c r="C364" s="300"/>
      <c r="D364" s="16"/>
      <c r="E364" s="16"/>
      <c r="F364" s="305" t="s">
        <v>2703</v>
      </c>
      <c r="G364" s="300"/>
      <c r="H364" s="300"/>
      <c r="I364" s="15"/>
      <c r="J364" s="77"/>
      <c r="K364" s="92"/>
    </row>
    <row r="365" spans="1:11" ht="20.399999999999999" x14ac:dyDescent="0.25">
      <c r="A365" s="300" t="s">
        <v>1906</v>
      </c>
      <c r="B365" s="300" t="s">
        <v>2704</v>
      </c>
      <c r="C365" s="300" t="s">
        <v>2705</v>
      </c>
      <c r="D365" s="16">
        <v>45006</v>
      </c>
      <c r="E365" s="16"/>
      <c r="F365" s="300" t="s">
        <v>2706</v>
      </c>
      <c r="G365" s="300"/>
      <c r="H365" s="300" t="s">
        <v>2673</v>
      </c>
      <c r="I365" s="303">
        <v>142</v>
      </c>
      <c r="J365" s="77">
        <v>5</v>
      </c>
      <c r="K365" s="92"/>
    </row>
    <row r="366" spans="1:11" ht="20.399999999999999" x14ac:dyDescent="0.25">
      <c r="A366" s="300" t="s">
        <v>1906</v>
      </c>
      <c r="B366" s="300" t="s">
        <v>2707</v>
      </c>
      <c r="C366" s="300" t="s">
        <v>2708</v>
      </c>
      <c r="D366" s="16">
        <v>45006</v>
      </c>
      <c r="E366" s="16"/>
      <c r="F366" s="300" t="s">
        <v>2706</v>
      </c>
      <c r="G366" s="300"/>
      <c r="H366" s="300" t="s">
        <v>2676</v>
      </c>
      <c r="I366" s="303">
        <v>142</v>
      </c>
      <c r="J366" s="77">
        <v>5</v>
      </c>
      <c r="K366" s="92"/>
    </row>
    <row r="367" spans="1:11" ht="20.399999999999999" x14ac:dyDescent="0.25">
      <c r="A367" s="300" t="s">
        <v>1906</v>
      </c>
      <c r="B367" s="300" t="s">
        <v>2709</v>
      </c>
      <c r="C367" s="300" t="s">
        <v>2710</v>
      </c>
      <c r="D367" s="16">
        <v>45006</v>
      </c>
      <c r="E367" s="16"/>
      <c r="F367" s="300" t="s">
        <v>2706</v>
      </c>
      <c r="G367" s="300"/>
      <c r="H367" s="300" t="s">
        <v>2670</v>
      </c>
      <c r="I367" s="303">
        <v>142</v>
      </c>
      <c r="J367" s="77">
        <v>5</v>
      </c>
      <c r="K367" s="92"/>
    </row>
    <row r="368" spans="1:11" ht="20.399999999999999" x14ac:dyDescent="0.25">
      <c r="A368" s="300" t="s">
        <v>1906</v>
      </c>
      <c r="B368" s="300" t="s">
        <v>2711</v>
      </c>
      <c r="C368" s="300" t="s">
        <v>2712</v>
      </c>
      <c r="D368" s="16">
        <v>45006</v>
      </c>
      <c r="E368" s="16"/>
      <c r="F368" s="300" t="s">
        <v>2706</v>
      </c>
      <c r="G368" s="300"/>
      <c r="H368" s="300" t="s">
        <v>2667</v>
      </c>
      <c r="I368" s="303">
        <v>142</v>
      </c>
      <c r="J368" s="77">
        <v>5</v>
      </c>
      <c r="K368" s="92"/>
    </row>
    <row r="369" spans="1:11" ht="20.399999999999999" x14ac:dyDescent="0.25">
      <c r="A369" s="300" t="s">
        <v>1906</v>
      </c>
      <c r="B369" s="300" t="s">
        <v>2713</v>
      </c>
      <c r="C369" s="300" t="s">
        <v>2714</v>
      </c>
      <c r="D369" s="16">
        <v>45021</v>
      </c>
      <c r="E369" s="16"/>
      <c r="F369" s="300" t="s">
        <v>2715</v>
      </c>
      <c r="G369" s="300" t="s">
        <v>2649</v>
      </c>
      <c r="H369" s="300" t="s">
        <v>2650</v>
      </c>
      <c r="I369" s="303">
        <v>51</v>
      </c>
      <c r="J369" s="77">
        <v>5</v>
      </c>
      <c r="K369" s="92"/>
    </row>
    <row r="370" spans="1:11" ht="71.400000000000006" x14ac:dyDescent="0.25">
      <c r="A370" s="300" t="s">
        <v>1906</v>
      </c>
      <c r="B370" s="300"/>
      <c r="C370" s="300"/>
      <c r="D370" s="16"/>
      <c r="E370" s="16"/>
      <c r="F370" s="308" t="s">
        <v>14644</v>
      </c>
      <c r="G370" s="300"/>
      <c r="H370" s="300"/>
      <c r="I370" s="15"/>
      <c r="J370" s="77"/>
      <c r="K370" s="92"/>
    </row>
    <row r="371" spans="1:11" ht="20.399999999999999" x14ac:dyDescent="0.25">
      <c r="A371" s="300" t="s">
        <v>1906</v>
      </c>
      <c r="B371" s="300" t="s">
        <v>2716</v>
      </c>
      <c r="C371" s="300" t="s">
        <v>2717</v>
      </c>
      <c r="D371" s="16">
        <v>45012</v>
      </c>
      <c r="E371" s="16"/>
      <c r="F371" s="300" t="s">
        <v>2718</v>
      </c>
      <c r="G371" s="300"/>
      <c r="H371" s="300" t="s">
        <v>2202</v>
      </c>
      <c r="I371" s="303">
        <v>109</v>
      </c>
      <c r="J371" s="77">
        <v>5</v>
      </c>
      <c r="K371" s="92"/>
    </row>
    <row r="372" spans="1:11" ht="20.399999999999999" x14ac:dyDescent="0.25">
      <c r="A372" s="300" t="s">
        <v>1906</v>
      </c>
      <c r="B372" s="300" t="s">
        <v>2719</v>
      </c>
      <c r="C372" s="300" t="s">
        <v>2720</v>
      </c>
      <c r="D372" s="16">
        <v>45012</v>
      </c>
      <c r="E372" s="16"/>
      <c r="F372" s="300" t="s">
        <v>2718</v>
      </c>
      <c r="G372" s="300"/>
      <c r="H372" s="300" t="s">
        <v>2205</v>
      </c>
      <c r="I372" s="303">
        <v>109</v>
      </c>
      <c r="J372" s="77">
        <v>5</v>
      </c>
      <c r="K372" s="92"/>
    </row>
    <row r="373" spans="1:11" ht="71.400000000000006" x14ac:dyDescent="0.25">
      <c r="A373" s="300" t="s">
        <v>1906</v>
      </c>
      <c r="B373" s="300"/>
      <c r="C373" s="300"/>
      <c r="D373" s="16"/>
      <c r="E373" s="16"/>
      <c r="F373" s="308" t="s">
        <v>2721</v>
      </c>
      <c r="G373" s="300"/>
      <c r="H373" s="300"/>
      <c r="I373" s="303"/>
      <c r="J373" s="77"/>
      <c r="K373" s="92"/>
    </row>
    <row r="374" spans="1:11" ht="20.399999999999999" x14ac:dyDescent="0.25">
      <c r="A374" s="300" t="s">
        <v>1906</v>
      </c>
      <c r="B374" s="301" t="s">
        <v>2722</v>
      </c>
      <c r="C374" s="301" t="s">
        <v>2723</v>
      </c>
      <c r="D374" s="302">
        <v>45012</v>
      </c>
      <c r="E374" s="302"/>
      <c r="F374" s="301" t="s">
        <v>2724</v>
      </c>
      <c r="G374" s="301"/>
      <c r="H374" s="301" t="s">
        <v>2673</v>
      </c>
      <c r="I374" s="303">
        <v>109</v>
      </c>
      <c r="J374" s="304">
        <v>5</v>
      </c>
      <c r="K374" s="92"/>
    </row>
    <row r="375" spans="1:11" ht="20.399999999999999" x14ac:dyDescent="0.25">
      <c r="A375" s="300" t="s">
        <v>1906</v>
      </c>
      <c r="B375" s="301" t="s">
        <v>2725</v>
      </c>
      <c r="C375" s="301" t="s">
        <v>2726</v>
      </c>
      <c r="D375" s="302">
        <v>45012</v>
      </c>
      <c r="E375" s="302"/>
      <c r="F375" s="301" t="s">
        <v>2724</v>
      </c>
      <c r="G375" s="301"/>
      <c r="H375" s="301" t="s">
        <v>2727</v>
      </c>
      <c r="I375" s="303">
        <v>109</v>
      </c>
      <c r="J375" s="304">
        <v>5</v>
      </c>
      <c r="K375" s="92"/>
    </row>
    <row r="376" spans="1:11" ht="71.400000000000006" x14ac:dyDescent="0.25">
      <c r="A376" s="300" t="s">
        <v>1906</v>
      </c>
      <c r="B376" s="300"/>
      <c r="C376" s="300"/>
      <c r="D376" s="16"/>
      <c r="E376" s="16"/>
      <c r="F376" s="308" t="s">
        <v>2728</v>
      </c>
      <c r="G376" s="300"/>
      <c r="H376" s="300"/>
      <c r="I376" s="15"/>
      <c r="J376" s="77"/>
      <c r="K376" s="92"/>
    </row>
    <row r="377" spans="1:11" ht="30.6" x14ac:dyDescent="0.25">
      <c r="A377" s="300" t="s">
        <v>1906</v>
      </c>
      <c r="B377" s="300" t="s">
        <v>2729</v>
      </c>
      <c r="C377" s="300" t="s">
        <v>2730</v>
      </c>
      <c r="D377" s="16">
        <v>44987</v>
      </c>
      <c r="E377" s="16"/>
      <c r="F377" s="300" t="s">
        <v>2731</v>
      </c>
      <c r="G377" s="300"/>
      <c r="H377" s="300" t="s">
        <v>2179</v>
      </c>
      <c r="I377" s="303">
        <v>162</v>
      </c>
      <c r="J377" s="77">
        <v>5</v>
      </c>
      <c r="K377" s="92"/>
    </row>
    <row r="378" spans="1:11" ht="30.6" x14ac:dyDescent="0.25">
      <c r="A378" s="300" t="s">
        <v>1906</v>
      </c>
      <c r="B378" s="300" t="s">
        <v>2732</v>
      </c>
      <c r="C378" s="300" t="s">
        <v>2733</v>
      </c>
      <c r="D378" s="16">
        <v>44987</v>
      </c>
      <c r="E378" s="16"/>
      <c r="F378" s="300" t="s">
        <v>2731</v>
      </c>
      <c r="G378" s="300"/>
      <c r="H378" s="300" t="s">
        <v>2202</v>
      </c>
      <c r="I378" s="303">
        <v>162</v>
      </c>
      <c r="J378" s="77">
        <v>5</v>
      </c>
      <c r="K378" s="92"/>
    </row>
    <row r="379" spans="1:11" ht="30.6" x14ac:dyDescent="0.25">
      <c r="A379" s="300" t="s">
        <v>1906</v>
      </c>
      <c r="B379" s="300" t="s">
        <v>2734</v>
      </c>
      <c r="C379" s="300" t="s">
        <v>2735</v>
      </c>
      <c r="D379" s="16">
        <v>44987</v>
      </c>
      <c r="E379" s="16"/>
      <c r="F379" s="300" t="s">
        <v>2731</v>
      </c>
      <c r="G379" s="300"/>
      <c r="H379" s="300" t="s">
        <v>2176</v>
      </c>
      <c r="I379" s="303">
        <v>162</v>
      </c>
      <c r="J379" s="77">
        <v>5</v>
      </c>
      <c r="K379" s="92"/>
    </row>
    <row r="380" spans="1:11" ht="30.6" x14ac:dyDescent="0.25">
      <c r="A380" s="300" t="s">
        <v>1906</v>
      </c>
      <c r="B380" s="300" t="s">
        <v>2736</v>
      </c>
      <c r="C380" s="300" t="s">
        <v>2737</v>
      </c>
      <c r="D380" s="16">
        <v>44987</v>
      </c>
      <c r="E380" s="16"/>
      <c r="F380" s="300" t="s">
        <v>2731</v>
      </c>
      <c r="G380" s="300"/>
      <c r="H380" s="300" t="s">
        <v>2559</v>
      </c>
      <c r="I380" s="303">
        <v>162</v>
      </c>
      <c r="J380" s="77">
        <v>5</v>
      </c>
      <c r="K380" s="92"/>
    </row>
    <row r="381" spans="1:11" ht="30.6" x14ac:dyDescent="0.25">
      <c r="A381" s="300" t="s">
        <v>1906</v>
      </c>
      <c r="B381" s="300" t="s">
        <v>2738</v>
      </c>
      <c r="C381" s="300" t="s">
        <v>2739</v>
      </c>
      <c r="D381" s="16">
        <v>44987</v>
      </c>
      <c r="E381" s="16"/>
      <c r="F381" s="300" t="s">
        <v>2731</v>
      </c>
      <c r="G381" s="300"/>
      <c r="H381" s="300" t="s">
        <v>2673</v>
      </c>
      <c r="I381" s="303">
        <v>162</v>
      </c>
      <c r="J381" s="77">
        <v>5</v>
      </c>
      <c r="K381" s="92"/>
    </row>
    <row r="382" spans="1:11" ht="30.6" x14ac:dyDescent="0.25">
      <c r="A382" s="300" t="s">
        <v>1906</v>
      </c>
      <c r="B382" s="300" t="s">
        <v>2740</v>
      </c>
      <c r="C382" s="300" t="s">
        <v>2741</v>
      </c>
      <c r="D382" s="16">
        <v>44987</v>
      </c>
      <c r="E382" s="16"/>
      <c r="F382" s="300" t="s">
        <v>2731</v>
      </c>
      <c r="G382" s="300"/>
      <c r="H382" s="300" t="s">
        <v>2565</v>
      </c>
      <c r="I382" s="303">
        <v>162</v>
      </c>
      <c r="J382" s="77">
        <v>5</v>
      </c>
      <c r="K382" s="92"/>
    </row>
    <row r="383" spans="1:11" ht="51" x14ac:dyDescent="0.25">
      <c r="A383" s="300" t="s">
        <v>1906</v>
      </c>
      <c r="B383" s="300" t="s">
        <v>2742</v>
      </c>
      <c r="C383" s="300" t="s">
        <v>2743</v>
      </c>
      <c r="D383" s="16">
        <v>44992</v>
      </c>
      <c r="E383" s="16"/>
      <c r="F383" s="300" t="s">
        <v>2744</v>
      </c>
      <c r="G383" s="300" t="s">
        <v>2154</v>
      </c>
      <c r="H383" s="300" t="s">
        <v>2155</v>
      </c>
      <c r="I383" s="303">
        <v>2550</v>
      </c>
      <c r="J383" s="77">
        <v>2</v>
      </c>
      <c r="K383" s="92"/>
    </row>
    <row r="384" spans="1:11" ht="20.399999999999999" x14ac:dyDescent="0.25">
      <c r="A384" s="300" t="s">
        <v>1906</v>
      </c>
      <c r="B384" s="300" t="s">
        <v>2745</v>
      </c>
      <c r="C384" s="300" t="s">
        <v>2103</v>
      </c>
      <c r="D384" s="16">
        <v>44992</v>
      </c>
      <c r="E384" s="16"/>
      <c r="F384" s="300" t="s">
        <v>2746</v>
      </c>
      <c r="G384" s="300"/>
      <c r="H384" s="300" t="s">
        <v>2160</v>
      </c>
      <c r="I384" s="303">
        <v>400</v>
      </c>
      <c r="J384" s="77">
        <v>2</v>
      </c>
      <c r="K384" s="92"/>
    </row>
    <row r="385" spans="1:11" ht="71.400000000000006" x14ac:dyDescent="0.25">
      <c r="A385" s="300" t="s">
        <v>1906</v>
      </c>
      <c r="B385" s="300"/>
      <c r="C385" s="300"/>
      <c r="D385" s="16"/>
      <c r="E385" s="16"/>
      <c r="F385" s="305" t="s">
        <v>2747</v>
      </c>
      <c r="G385" s="300"/>
      <c r="H385" s="300"/>
      <c r="I385" s="15"/>
      <c r="J385" s="77"/>
      <c r="K385" s="92"/>
    </row>
    <row r="386" spans="1:11" ht="20.399999999999999" x14ac:dyDescent="0.25">
      <c r="A386" s="300" t="s">
        <v>1906</v>
      </c>
      <c r="B386" s="300" t="s">
        <v>2748</v>
      </c>
      <c r="C386" s="300" t="s">
        <v>2749</v>
      </c>
      <c r="D386" s="16">
        <v>45006</v>
      </c>
      <c r="E386" s="16"/>
      <c r="F386" s="300" t="s">
        <v>2750</v>
      </c>
      <c r="G386" s="300"/>
      <c r="H386" s="300" t="s">
        <v>2751</v>
      </c>
      <c r="I386" s="303">
        <v>116</v>
      </c>
      <c r="J386" s="77">
        <v>5</v>
      </c>
      <c r="K386" s="92"/>
    </row>
    <row r="387" spans="1:11" ht="20.399999999999999" x14ac:dyDescent="0.25">
      <c r="A387" s="300" t="s">
        <v>1906</v>
      </c>
      <c r="B387" s="300" t="s">
        <v>2752</v>
      </c>
      <c r="C387" s="300" t="s">
        <v>2753</v>
      </c>
      <c r="D387" s="16">
        <v>45006</v>
      </c>
      <c r="E387" s="16"/>
      <c r="F387" s="300" t="s">
        <v>2750</v>
      </c>
      <c r="G387" s="300"/>
      <c r="H387" s="300" t="s">
        <v>2685</v>
      </c>
      <c r="I387" s="303">
        <v>116</v>
      </c>
      <c r="J387" s="77">
        <v>5</v>
      </c>
      <c r="K387" s="92"/>
    </row>
    <row r="388" spans="1:11" ht="20.399999999999999" x14ac:dyDescent="0.25">
      <c r="A388" s="300" t="s">
        <v>1906</v>
      </c>
      <c r="B388" s="300" t="s">
        <v>2754</v>
      </c>
      <c r="C388" s="300" t="s">
        <v>2755</v>
      </c>
      <c r="D388" s="16">
        <v>45006</v>
      </c>
      <c r="E388" s="16"/>
      <c r="F388" s="300" t="s">
        <v>2750</v>
      </c>
      <c r="G388" s="300"/>
      <c r="H388" s="300" t="s">
        <v>2756</v>
      </c>
      <c r="I388" s="303">
        <v>116</v>
      </c>
      <c r="J388" s="77">
        <v>5</v>
      </c>
      <c r="K388" s="92"/>
    </row>
    <row r="389" spans="1:11" ht="71.400000000000006" x14ac:dyDescent="0.25">
      <c r="A389" s="300" t="s">
        <v>1906</v>
      </c>
      <c r="B389" s="300"/>
      <c r="C389" s="300"/>
      <c r="D389" s="16"/>
      <c r="E389" s="16"/>
      <c r="F389" s="305" t="s">
        <v>2757</v>
      </c>
      <c r="G389" s="300"/>
      <c r="H389" s="300"/>
      <c r="I389" s="15"/>
      <c r="J389" s="77"/>
      <c r="K389" s="92"/>
    </row>
    <row r="390" spans="1:11" ht="30.6" x14ac:dyDescent="0.25">
      <c r="A390" s="300" t="s">
        <v>1906</v>
      </c>
      <c r="B390" s="300" t="s">
        <v>2758</v>
      </c>
      <c r="C390" s="300" t="s">
        <v>2759</v>
      </c>
      <c r="D390" s="16">
        <v>45001</v>
      </c>
      <c r="E390" s="16"/>
      <c r="F390" s="300" t="s">
        <v>2760</v>
      </c>
      <c r="G390" s="300"/>
      <c r="H390" s="300" t="s">
        <v>2761</v>
      </c>
      <c r="I390" s="303">
        <v>55</v>
      </c>
      <c r="J390" s="77">
        <v>5</v>
      </c>
      <c r="K390" s="92"/>
    </row>
    <row r="391" spans="1:11" ht="30.6" x14ac:dyDescent="0.25">
      <c r="A391" s="300" t="s">
        <v>1906</v>
      </c>
      <c r="B391" s="300" t="s">
        <v>2762</v>
      </c>
      <c r="C391" s="300" t="s">
        <v>2763</v>
      </c>
      <c r="D391" s="16">
        <v>45001</v>
      </c>
      <c r="E391" s="16"/>
      <c r="F391" s="300" t="s">
        <v>2760</v>
      </c>
      <c r="G391" s="300"/>
      <c r="H391" s="300" t="s">
        <v>2764</v>
      </c>
      <c r="I391" s="303">
        <v>55</v>
      </c>
      <c r="J391" s="77">
        <v>5</v>
      </c>
      <c r="K391" s="92"/>
    </row>
    <row r="392" spans="1:11" ht="30.6" x14ac:dyDescent="0.25">
      <c r="A392" s="300" t="s">
        <v>1906</v>
      </c>
      <c r="B392" s="300" t="s">
        <v>2765</v>
      </c>
      <c r="C392" s="300" t="s">
        <v>2766</v>
      </c>
      <c r="D392" s="16">
        <v>45001</v>
      </c>
      <c r="E392" s="16"/>
      <c r="F392" s="300" t="s">
        <v>2760</v>
      </c>
      <c r="G392" s="300"/>
      <c r="H392" s="300" t="s">
        <v>2767</v>
      </c>
      <c r="I392" s="303">
        <v>55</v>
      </c>
      <c r="J392" s="77">
        <v>5</v>
      </c>
      <c r="K392" s="92"/>
    </row>
    <row r="393" spans="1:11" ht="30.6" x14ac:dyDescent="0.25">
      <c r="A393" s="300" t="s">
        <v>1906</v>
      </c>
      <c r="B393" s="300" t="s">
        <v>2768</v>
      </c>
      <c r="C393" s="300" t="s">
        <v>2769</v>
      </c>
      <c r="D393" s="16">
        <v>45001</v>
      </c>
      <c r="E393" s="16"/>
      <c r="F393" s="300" t="s">
        <v>2760</v>
      </c>
      <c r="G393" s="300"/>
      <c r="H393" s="300" t="s">
        <v>2770</v>
      </c>
      <c r="I393" s="303">
        <v>55</v>
      </c>
      <c r="J393" s="77">
        <v>5</v>
      </c>
      <c r="K393" s="92"/>
    </row>
    <row r="394" spans="1:11" ht="30.6" x14ac:dyDescent="0.25">
      <c r="A394" s="300" t="s">
        <v>1906</v>
      </c>
      <c r="B394" s="300" t="s">
        <v>2771</v>
      </c>
      <c r="C394" s="300" t="s">
        <v>2772</v>
      </c>
      <c r="D394" s="16">
        <v>45001</v>
      </c>
      <c r="E394" s="16"/>
      <c r="F394" s="300" t="s">
        <v>2760</v>
      </c>
      <c r="G394" s="300"/>
      <c r="H394" s="300" t="s">
        <v>2773</v>
      </c>
      <c r="I394" s="303">
        <v>55</v>
      </c>
      <c r="J394" s="77">
        <v>5</v>
      </c>
      <c r="K394" s="92"/>
    </row>
    <row r="395" spans="1:11" ht="30.6" x14ac:dyDescent="0.25">
      <c r="A395" s="300" t="s">
        <v>1906</v>
      </c>
      <c r="B395" s="300" t="s">
        <v>2774</v>
      </c>
      <c r="C395" s="300" t="s">
        <v>2775</v>
      </c>
      <c r="D395" s="16">
        <v>45001</v>
      </c>
      <c r="E395" s="16"/>
      <c r="F395" s="300" t="s">
        <v>2760</v>
      </c>
      <c r="G395" s="300"/>
      <c r="H395" s="300" t="s">
        <v>2776</v>
      </c>
      <c r="I395" s="303">
        <v>55</v>
      </c>
      <c r="J395" s="77">
        <v>5</v>
      </c>
      <c r="K395" s="92"/>
    </row>
    <row r="396" spans="1:11" ht="30.6" x14ac:dyDescent="0.25">
      <c r="A396" s="300" t="s">
        <v>1906</v>
      </c>
      <c r="B396" s="300" t="s">
        <v>2777</v>
      </c>
      <c r="C396" s="300" t="s">
        <v>2778</v>
      </c>
      <c r="D396" s="16">
        <v>45001</v>
      </c>
      <c r="E396" s="16"/>
      <c r="F396" s="300" t="s">
        <v>2760</v>
      </c>
      <c r="G396" s="300"/>
      <c r="H396" s="300" t="s">
        <v>2779</v>
      </c>
      <c r="I396" s="303">
        <v>55</v>
      </c>
      <c r="J396" s="77">
        <v>5</v>
      </c>
      <c r="K396" s="92"/>
    </row>
    <row r="397" spans="1:11" ht="30.6" x14ac:dyDescent="0.25">
      <c r="A397" s="300" t="s">
        <v>1906</v>
      </c>
      <c r="B397" s="300" t="s">
        <v>2780</v>
      </c>
      <c r="C397" s="300" t="s">
        <v>2781</v>
      </c>
      <c r="D397" s="16">
        <v>45001</v>
      </c>
      <c r="E397" s="16"/>
      <c r="F397" s="300" t="s">
        <v>2760</v>
      </c>
      <c r="G397" s="300"/>
      <c r="H397" s="300" t="s">
        <v>2782</v>
      </c>
      <c r="I397" s="303">
        <v>55</v>
      </c>
      <c r="J397" s="77">
        <v>5</v>
      </c>
      <c r="K397" s="92"/>
    </row>
    <row r="398" spans="1:11" ht="30.6" x14ac:dyDescent="0.25">
      <c r="A398" s="300" t="s">
        <v>1906</v>
      </c>
      <c r="B398" s="300" t="s">
        <v>2783</v>
      </c>
      <c r="C398" s="300" t="s">
        <v>2784</v>
      </c>
      <c r="D398" s="16">
        <v>45001</v>
      </c>
      <c r="E398" s="16"/>
      <c r="F398" s="300" t="s">
        <v>2760</v>
      </c>
      <c r="G398" s="300"/>
      <c r="H398" s="300" t="s">
        <v>2785</v>
      </c>
      <c r="I398" s="303">
        <v>55</v>
      </c>
      <c r="J398" s="77">
        <v>5</v>
      </c>
      <c r="K398" s="92"/>
    </row>
    <row r="399" spans="1:11" ht="30.6" x14ac:dyDescent="0.25">
      <c r="A399" s="300" t="s">
        <v>1906</v>
      </c>
      <c r="B399" s="300" t="s">
        <v>2786</v>
      </c>
      <c r="C399" s="300" t="s">
        <v>2787</v>
      </c>
      <c r="D399" s="16">
        <v>45001</v>
      </c>
      <c r="E399" s="16"/>
      <c r="F399" s="300" t="s">
        <v>2760</v>
      </c>
      <c r="G399" s="300"/>
      <c r="H399" s="300" t="s">
        <v>2788</v>
      </c>
      <c r="I399" s="303">
        <v>55</v>
      </c>
      <c r="J399" s="77">
        <v>5</v>
      </c>
      <c r="K399" s="92"/>
    </row>
    <row r="400" spans="1:11" ht="30.6" x14ac:dyDescent="0.25">
      <c r="A400" s="300" t="s">
        <v>1906</v>
      </c>
      <c r="B400" s="300" t="s">
        <v>2789</v>
      </c>
      <c r="C400" s="300" t="s">
        <v>2790</v>
      </c>
      <c r="D400" s="16">
        <v>45001</v>
      </c>
      <c r="E400" s="16"/>
      <c r="F400" s="300" t="s">
        <v>2760</v>
      </c>
      <c r="G400" s="300"/>
      <c r="H400" s="300" t="s">
        <v>2791</v>
      </c>
      <c r="I400" s="303">
        <v>55</v>
      </c>
      <c r="J400" s="77">
        <v>5</v>
      </c>
      <c r="K400" s="92"/>
    </row>
    <row r="401" spans="1:11" ht="30.6" x14ac:dyDescent="0.25">
      <c r="A401" s="300" t="s">
        <v>1906</v>
      </c>
      <c r="B401" s="300" t="s">
        <v>2792</v>
      </c>
      <c r="C401" s="300" t="s">
        <v>2793</v>
      </c>
      <c r="D401" s="16">
        <v>45001</v>
      </c>
      <c r="E401" s="16"/>
      <c r="F401" s="300" t="s">
        <v>2760</v>
      </c>
      <c r="G401" s="300"/>
      <c r="H401" s="300" t="s">
        <v>2794</v>
      </c>
      <c r="I401" s="303">
        <v>55</v>
      </c>
      <c r="J401" s="77">
        <v>5</v>
      </c>
      <c r="K401" s="92"/>
    </row>
    <row r="402" spans="1:11" ht="30.6" x14ac:dyDescent="0.25">
      <c r="A402" s="300" t="s">
        <v>1906</v>
      </c>
      <c r="B402" s="300" t="s">
        <v>2795</v>
      </c>
      <c r="C402" s="300" t="s">
        <v>2796</v>
      </c>
      <c r="D402" s="16">
        <v>45001</v>
      </c>
      <c r="E402" s="16"/>
      <c r="F402" s="300" t="s">
        <v>2760</v>
      </c>
      <c r="G402" s="300"/>
      <c r="H402" s="300" t="s">
        <v>2797</v>
      </c>
      <c r="I402" s="303">
        <v>55</v>
      </c>
      <c r="J402" s="77">
        <v>5</v>
      </c>
      <c r="K402" s="92"/>
    </row>
    <row r="403" spans="1:11" ht="30.6" x14ac:dyDescent="0.25">
      <c r="A403" s="300" t="s">
        <v>1906</v>
      </c>
      <c r="B403" s="300" t="s">
        <v>2798</v>
      </c>
      <c r="C403" s="300" t="s">
        <v>2799</v>
      </c>
      <c r="D403" s="16">
        <v>45001</v>
      </c>
      <c r="E403" s="16"/>
      <c r="F403" s="300" t="s">
        <v>2760</v>
      </c>
      <c r="G403" s="300"/>
      <c r="H403" s="300" t="s">
        <v>2800</v>
      </c>
      <c r="I403" s="303">
        <v>55</v>
      </c>
      <c r="J403" s="77">
        <v>5</v>
      </c>
      <c r="K403" s="92"/>
    </row>
    <row r="404" spans="1:11" ht="30.6" x14ac:dyDescent="0.25">
      <c r="A404" s="300" t="s">
        <v>1906</v>
      </c>
      <c r="B404" s="300" t="s">
        <v>2801</v>
      </c>
      <c r="C404" s="300" t="s">
        <v>2802</v>
      </c>
      <c r="D404" s="16">
        <v>45001</v>
      </c>
      <c r="E404" s="16"/>
      <c r="F404" s="300" t="s">
        <v>2760</v>
      </c>
      <c r="G404" s="300"/>
      <c r="H404" s="300" t="s">
        <v>2803</v>
      </c>
      <c r="I404" s="303">
        <v>55</v>
      </c>
      <c r="J404" s="77">
        <v>5</v>
      </c>
      <c r="K404" s="92"/>
    </row>
    <row r="405" spans="1:11" ht="30.6" x14ac:dyDescent="0.25">
      <c r="A405" s="300" t="s">
        <v>1906</v>
      </c>
      <c r="B405" s="300" t="s">
        <v>2804</v>
      </c>
      <c r="C405" s="300" t="s">
        <v>2805</v>
      </c>
      <c r="D405" s="16">
        <v>45001</v>
      </c>
      <c r="E405" s="16"/>
      <c r="F405" s="300" t="s">
        <v>2760</v>
      </c>
      <c r="G405" s="300"/>
      <c r="H405" s="300" t="s">
        <v>2806</v>
      </c>
      <c r="I405" s="303">
        <v>55</v>
      </c>
      <c r="J405" s="77">
        <v>5</v>
      </c>
      <c r="K405" s="92"/>
    </row>
    <row r="406" spans="1:11" ht="30.6" x14ac:dyDescent="0.25">
      <c r="A406" s="300" t="s">
        <v>1906</v>
      </c>
      <c r="B406" s="300" t="s">
        <v>2807</v>
      </c>
      <c r="C406" s="300" t="s">
        <v>2808</v>
      </c>
      <c r="D406" s="16">
        <v>45001</v>
      </c>
      <c r="E406" s="16"/>
      <c r="F406" s="300" t="s">
        <v>2760</v>
      </c>
      <c r="G406" s="300"/>
      <c r="H406" s="300" t="s">
        <v>2809</v>
      </c>
      <c r="I406" s="303">
        <v>55</v>
      </c>
      <c r="J406" s="77">
        <v>5</v>
      </c>
      <c r="K406" s="92"/>
    </row>
    <row r="407" spans="1:11" ht="30.6" x14ac:dyDescent="0.25">
      <c r="A407" s="300" t="s">
        <v>1906</v>
      </c>
      <c r="B407" s="300" t="s">
        <v>2810</v>
      </c>
      <c r="C407" s="300" t="s">
        <v>2811</v>
      </c>
      <c r="D407" s="16">
        <v>45001</v>
      </c>
      <c r="E407" s="16"/>
      <c r="F407" s="300" t="s">
        <v>2760</v>
      </c>
      <c r="G407" s="300"/>
      <c r="H407" s="300" t="s">
        <v>2812</v>
      </c>
      <c r="I407" s="303">
        <v>55</v>
      </c>
      <c r="J407" s="77">
        <v>5</v>
      </c>
      <c r="K407" s="92"/>
    </row>
    <row r="408" spans="1:11" ht="30.6" x14ac:dyDescent="0.25">
      <c r="A408" s="300" t="s">
        <v>1906</v>
      </c>
      <c r="B408" s="300" t="s">
        <v>2813</v>
      </c>
      <c r="C408" s="300" t="s">
        <v>2814</v>
      </c>
      <c r="D408" s="16">
        <v>45001</v>
      </c>
      <c r="E408" s="16"/>
      <c r="F408" s="300" t="s">
        <v>2760</v>
      </c>
      <c r="G408" s="300"/>
      <c r="H408" s="300" t="s">
        <v>2815</v>
      </c>
      <c r="I408" s="303">
        <v>55</v>
      </c>
      <c r="J408" s="77">
        <v>5</v>
      </c>
      <c r="K408" s="92"/>
    </row>
    <row r="409" spans="1:11" ht="30.6" x14ac:dyDescent="0.25">
      <c r="A409" s="300" t="s">
        <v>1906</v>
      </c>
      <c r="B409" s="300" t="s">
        <v>2816</v>
      </c>
      <c r="C409" s="300" t="s">
        <v>2817</v>
      </c>
      <c r="D409" s="16">
        <v>45001</v>
      </c>
      <c r="E409" s="16"/>
      <c r="F409" s="300" t="s">
        <v>2760</v>
      </c>
      <c r="G409" s="300"/>
      <c r="H409" s="300" t="s">
        <v>2818</v>
      </c>
      <c r="I409" s="303">
        <v>55</v>
      </c>
      <c r="J409" s="77">
        <v>5</v>
      </c>
      <c r="K409" s="92"/>
    </row>
    <row r="410" spans="1:11" ht="30.6" x14ac:dyDescent="0.25">
      <c r="A410" s="300" t="s">
        <v>1906</v>
      </c>
      <c r="B410" s="300" t="s">
        <v>2819</v>
      </c>
      <c r="C410" s="300" t="s">
        <v>2820</v>
      </c>
      <c r="D410" s="16">
        <v>45001</v>
      </c>
      <c r="E410" s="16"/>
      <c r="F410" s="300" t="s">
        <v>2760</v>
      </c>
      <c r="G410" s="300"/>
      <c r="H410" s="300" t="s">
        <v>2821</v>
      </c>
      <c r="I410" s="303">
        <v>70</v>
      </c>
      <c r="J410" s="77">
        <v>5</v>
      </c>
      <c r="K410" s="92"/>
    </row>
    <row r="411" spans="1:11" ht="30.6" x14ac:dyDescent="0.25">
      <c r="A411" s="300" t="s">
        <v>1906</v>
      </c>
      <c r="B411" s="300" t="s">
        <v>2822</v>
      </c>
      <c r="C411" s="300" t="s">
        <v>2823</v>
      </c>
      <c r="D411" s="16">
        <v>45001</v>
      </c>
      <c r="E411" s="16"/>
      <c r="F411" s="300" t="s">
        <v>2760</v>
      </c>
      <c r="G411" s="300"/>
      <c r="H411" s="300" t="s">
        <v>2824</v>
      </c>
      <c r="I411" s="303">
        <v>70</v>
      </c>
      <c r="J411" s="77">
        <v>5</v>
      </c>
      <c r="K411" s="92"/>
    </row>
    <row r="412" spans="1:11" ht="30.6" x14ac:dyDescent="0.25">
      <c r="A412" s="300" t="s">
        <v>1906</v>
      </c>
      <c r="B412" s="300" t="s">
        <v>2825</v>
      </c>
      <c r="C412" s="300" t="s">
        <v>2826</v>
      </c>
      <c r="D412" s="16">
        <v>45001</v>
      </c>
      <c r="E412" s="16"/>
      <c r="F412" s="300" t="s">
        <v>2760</v>
      </c>
      <c r="G412" s="300"/>
      <c r="H412" s="300" t="s">
        <v>2827</v>
      </c>
      <c r="I412" s="303">
        <v>70</v>
      </c>
      <c r="J412" s="77">
        <v>5</v>
      </c>
      <c r="K412" s="92"/>
    </row>
    <row r="413" spans="1:11" ht="30.6" x14ac:dyDescent="0.25">
      <c r="A413" s="300" t="s">
        <v>1906</v>
      </c>
      <c r="B413" s="300" t="s">
        <v>2828</v>
      </c>
      <c r="C413" s="300" t="s">
        <v>2829</v>
      </c>
      <c r="D413" s="16">
        <v>45001</v>
      </c>
      <c r="E413" s="16"/>
      <c r="F413" s="300" t="s">
        <v>2760</v>
      </c>
      <c r="G413" s="300"/>
      <c r="H413" s="300" t="s">
        <v>2830</v>
      </c>
      <c r="I413" s="303">
        <v>87</v>
      </c>
      <c r="J413" s="77">
        <v>5</v>
      </c>
      <c r="K413" s="92"/>
    </row>
    <row r="414" spans="1:11" ht="30.6" x14ac:dyDescent="0.25">
      <c r="A414" s="300" t="s">
        <v>1906</v>
      </c>
      <c r="B414" s="300" t="s">
        <v>2831</v>
      </c>
      <c r="C414" s="300" t="s">
        <v>2832</v>
      </c>
      <c r="D414" s="16">
        <v>45001</v>
      </c>
      <c r="E414" s="16"/>
      <c r="F414" s="300" t="s">
        <v>2760</v>
      </c>
      <c r="G414" s="300"/>
      <c r="H414" s="300" t="s">
        <v>2833</v>
      </c>
      <c r="I414" s="303">
        <v>87</v>
      </c>
      <c r="J414" s="77">
        <v>5</v>
      </c>
      <c r="K414" s="92"/>
    </row>
    <row r="415" spans="1:11" ht="71.400000000000006" x14ac:dyDescent="0.25">
      <c r="A415" s="300" t="s">
        <v>1906</v>
      </c>
      <c r="B415" s="300"/>
      <c r="C415" s="300"/>
      <c r="D415" s="16"/>
      <c r="E415" s="16"/>
      <c r="F415" s="305" t="s">
        <v>2834</v>
      </c>
      <c r="G415" s="300"/>
      <c r="H415" s="300"/>
      <c r="I415" s="15"/>
      <c r="J415" s="77"/>
      <c r="K415" s="92"/>
    </row>
    <row r="416" spans="1:11" ht="20.399999999999999" x14ac:dyDescent="0.25">
      <c r="A416" s="300" t="s">
        <v>1906</v>
      </c>
      <c r="B416" s="300" t="s">
        <v>2835</v>
      </c>
      <c r="C416" s="300" t="s">
        <v>2836</v>
      </c>
      <c r="D416" s="16">
        <v>45012</v>
      </c>
      <c r="E416" s="16"/>
      <c r="F416" s="300" t="s">
        <v>2837</v>
      </c>
      <c r="G416" s="300"/>
      <c r="H416" s="300" t="s">
        <v>2695</v>
      </c>
      <c r="I416" s="303">
        <v>88</v>
      </c>
      <c r="J416" s="77">
        <v>5</v>
      </c>
      <c r="K416" s="92"/>
    </row>
    <row r="417" spans="1:11" ht="20.399999999999999" x14ac:dyDescent="0.25">
      <c r="A417" s="300" t="s">
        <v>1906</v>
      </c>
      <c r="B417" s="300" t="s">
        <v>2838</v>
      </c>
      <c r="C417" s="300" t="s">
        <v>2839</v>
      </c>
      <c r="D417" s="16">
        <v>45012</v>
      </c>
      <c r="E417" s="16"/>
      <c r="F417" s="300" t="s">
        <v>2837</v>
      </c>
      <c r="G417" s="300"/>
      <c r="H417" s="300" t="s">
        <v>2663</v>
      </c>
      <c r="I417" s="303">
        <v>88</v>
      </c>
      <c r="J417" s="77">
        <v>5</v>
      </c>
      <c r="K417" s="92"/>
    </row>
    <row r="418" spans="1:11" ht="20.399999999999999" x14ac:dyDescent="0.25">
      <c r="A418" s="300" t="s">
        <v>1906</v>
      </c>
      <c r="B418" s="300" t="s">
        <v>2840</v>
      </c>
      <c r="C418" s="300" t="s">
        <v>2841</v>
      </c>
      <c r="D418" s="16">
        <v>45012</v>
      </c>
      <c r="E418" s="16"/>
      <c r="F418" s="300" t="s">
        <v>2837</v>
      </c>
      <c r="G418" s="300"/>
      <c r="H418" s="300" t="s">
        <v>2842</v>
      </c>
      <c r="I418" s="303">
        <v>88</v>
      </c>
      <c r="J418" s="77">
        <v>5</v>
      </c>
      <c r="K418" s="92"/>
    </row>
    <row r="419" spans="1:11" ht="20.399999999999999" x14ac:dyDescent="0.25">
      <c r="A419" s="300" t="s">
        <v>1906</v>
      </c>
      <c r="B419" s="300" t="s">
        <v>2843</v>
      </c>
      <c r="C419" s="300" t="s">
        <v>2844</v>
      </c>
      <c r="D419" s="16">
        <v>45012</v>
      </c>
      <c r="E419" s="16"/>
      <c r="F419" s="300" t="s">
        <v>2837</v>
      </c>
      <c r="G419" s="300"/>
      <c r="H419" s="300" t="s">
        <v>2173</v>
      </c>
      <c r="I419" s="303">
        <v>116</v>
      </c>
      <c r="J419" s="77">
        <v>5</v>
      </c>
      <c r="K419" s="92"/>
    </row>
    <row r="420" spans="1:11" ht="20.399999999999999" x14ac:dyDescent="0.25">
      <c r="A420" s="300" t="s">
        <v>1906</v>
      </c>
      <c r="B420" s="300" t="s">
        <v>2845</v>
      </c>
      <c r="C420" s="300" t="s">
        <v>2846</v>
      </c>
      <c r="D420" s="16">
        <v>45012</v>
      </c>
      <c r="E420" s="16"/>
      <c r="F420" s="300" t="s">
        <v>2837</v>
      </c>
      <c r="G420" s="300"/>
      <c r="H420" s="300" t="s">
        <v>2562</v>
      </c>
      <c r="I420" s="303">
        <v>136</v>
      </c>
      <c r="J420" s="77">
        <v>5</v>
      </c>
      <c r="K420" s="92"/>
    </row>
    <row r="421" spans="1:11" ht="20.399999999999999" x14ac:dyDescent="0.25">
      <c r="A421" s="300" t="s">
        <v>1906</v>
      </c>
      <c r="B421" s="300" t="s">
        <v>2847</v>
      </c>
      <c r="C421" s="300" t="s">
        <v>2848</v>
      </c>
      <c r="D421" s="16">
        <v>45012</v>
      </c>
      <c r="E421" s="16"/>
      <c r="F421" s="300" t="s">
        <v>2837</v>
      </c>
      <c r="G421" s="300"/>
      <c r="H421" s="300" t="s">
        <v>2559</v>
      </c>
      <c r="I421" s="303">
        <v>136</v>
      </c>
      <c r="J421" s="77">
        <v>5</v>
      </c>
      <c r="K421" s="92"/>
    </row>
    <row r="422" spans="1:11" ht="20.399999999999999" x14ac:dyDescent="0.25">
      <c r="A422" s="300" t="s">
        <v>1906</v>
      </c>
      <c r="B422" s="300" t="s">
        <v>2849</v>
      </c>
      <c r="C422" s="300" t="s">
        <v>2850</v>
      </c>
      <c r="D422" s="16">
        <v>45063</v>
      </c>
      <c r="E422" s="16"/>
      <c r="F422" s="300" t="s">
        <v>2851</v>
      </c>
      <c r="G422" s="300" t="s">
        <v>2168</v>
      </c>
      <c r="H422" s="300" t="s">
        <v>2169</v>
      </c>
      <c r="I422" s="303">
        <v>85</v>
      </c>
      <c r="J422" s="77">
        <v>5</v>
      </c>
      <c r="K422" s="92"/>
    </row>
    <row r="423" spans="1:11" ht="71.400000000000006" x14ac:dyDescent="0.25">
      <c r="A423" s="300" t="s">
        <v>1906</v>
      </c>
      <c r="B423" s="300"/>
      <c r="C423" s="300"/>
      <c r="D423" s="16"/>
      <c r="E423" s="16"/>
      <c r="F423" s="305" t="s">
        <v>2852</v>
      </c>
      <c r="G423" s="300"/>
      <c r="H423" s="300"/>
      <c r="I423" s="15"/>
      <c r="J423" s="77"/>
      <c r="K423" s="92"/>
    </row>
    <row r="424" spans="1:11" ht="20.399999999999999" x14ac:dyDescent="0.25">
      <c r="A424" s="300" t="s">
        <v>1906</v>
      </c>
      <c r="B424" s="300" t="s">
        <v>2853</v>
      </c>
      <c r="C424" s="300" t="s">
        <v>2854</v>
      </c>
      <c r="D424" s="16">
        <v>45014</v>
      </c>
      <c r="E424" s="16"/>
      <c r="F424" s="300" t="s">
        <v>2855</v>
      </c>
      <c r="G424" s="300"/>
      <c r="H424" s="300" t="s">
        <v>2670</v>
      </c>
      <c r="I424" s="303">
        <v>123</v>
      </c>
      <c r="J424" s="77">
        <v>5</v>
      </c>
      <c r="K424" s="92"/>
    </row>
    <row r="425" spans="1:11" ht="20.399999999999999" x14ac:dyDescent="0.25">
      <c r="A425" s="300" t="s">
        <v>1906</v>
      </c>
      <c r="B425" s="300" t="s">
        <v>2856</v>
      </c>
      <c r="C425" s="300" t="s">
        <v>2857</v>
      </c>
      <c r="D425" s="16">
        <v>45014</v>
      </c>
      <c r="E425" s="16"/>
      <c r="F425" s="300" t="s">
        <v>2855</v>
      </c>
      <c r="G425" s="300"/>
      <c r="H425" s="300" t="s">
        <v>2179</v>
      </c>
      <c r="I425" s="303">
        <v>123</v>
      </c>
      <c r="J425" s="77">
        <v>5</v>
      </c>
      <c r="K425" s="92"/>
    </row>
    <row r="426" spans="1:11" ht="20.399999999999999" x14ac:dyDescent="0.25">
      <c r="A426" s="300" t="s">
        <v>1906</v>
      </c>
      <c r="B426" s="300" t="s">
        <v>2858</v>
      </c>
      <c r="C426" s="300" t="s">
        <v>2859</v>
      </c>
      <c r="D426" s="16">
        <v>45014</v>
      </c>
      <c r="E426" s="16"/>
      <c r="F426" s="300" t="s">
        <v>2855</v>
      </c>
      <c r="G426" s="300"/>
      <c r="H426" s="300" t="s">
        <v>2667</v>
      </c>
      <c r="I426" s="303">
        <v>123</v>
      </c>
      <c r="J426" s="77">
        <v>5</v>
      </c>
      <c r="K426" s="92"/>
    </row>
    <row r="427" spans="1:11" ht="20.399999999999999" x14ac:dyDescent="0.25">
      <c r="A427" s="300" t="s">
        <v>1906</v>
      </c>
      <c r="B427" s="300" t="s">
        <v>2860</v>
      </c>
      <c r="C427" s="300" t="s">
        <v>2861</v>
      </c>
      <c r="D427" s="16">
        <v>45043</v>
      </c>
      <c r="E427" s="16"/>
      <c r="F427" s="300" t="s">
        <v>2862</v>
      </c>
      <c r="G427" s="300" t="s">
        <v>2043</v>
      </c>
      <c r="H427" s="300" t="s">
        <v>2044</v>
      </c>
      <c r="I427" s="303">
        <v>123</v>
      </c>
      <c r="J427" s="77">
        <v>5</v>
      </c>
      <c r="K427" s="92"/>
    </row>
    <row r="428" spans="1:11" ht="13.2" x14ac:dyDescent="0.25">
      <c r="A428" s="300" t="s">
        <v>1906</v>
      </c>
      <c r="B428" s="300" t="s">
        <v>2860</v>
      </c>
      <c r="C428" s="300" t="s">
        <v>2861</v>
      </c>
      <c r="D428" s="16">
        <v>45056</v>
      </c>
      <c r="E428" s="16"/>
      <c r="F428" s="300" t="s">
        <v>2863</v>
      </c>
      <c r="G428" s="300" t="s">
        <v>2043</v>
      </c>
      <c r="H428" s="300" t="s">
        <v>2044</v>
      </c>
      <c r="I428" s="303">
        <v>3</v>
      </c>
      <c r="J428" s="77">
        <v>5</v>
      </c>
      <c r="K428" s="92"/>
    </row>
    <row r="429" spans="1:11" ht="71.400000000000006" x14ac:dyDescent="0.25">
      <c r="A429" s="300" t="s">
        <v>1906</v>
      </c>
      <c r="B429" s="300"/>
      <c r="C429" s="300"/>
      <c r="D429" s="16"/>
      <c r="E429" s="16"/>
      <c r="F429" s="305" t="s">
        <v>2864</v>
      </c>
      <c r="G429" s="300"/>
      <c r="H429" s="300"/>
      <c r="I429" s="15"/>
      <c r="J429" s="77"/>
      <c r="K429" s="92"/>
    </row>
    <row r="430" spans="1:11" ht="20.399999999999999" x14ac:dyDescent="0.25">
      <c r="A430" s="300" t="s">
        <v>1906</v>
      </c>
      <c r="B430" s="300" t="s">
        <v>2865</v>
      </c>
      <c r="C430" s="300" t="s">
        <v>2866</v>
      </c>
      <c r="D430" s="16">
        <v>45006</v>
      </c>
      <c r="E430" s="16"/>
      <c r="F430" s="300" t="s">
        <v>2867</v>
      </c>
      <c r="G430" s="300"/>
      <c r="H430" s="300" t="s">
        <v>2667</v>
      </c>
      <c r="I430" s="303">
        <v>109</v>
      </c>
      <c r="J430" s="77">
        <v>5</v>
      </c>
      <c r="K430" s="92"/>
    </row>
    <row r="431" spans="1:11" ht="20.399999999999999" x14ac:dyDescent="0.25">
      <c r="A431" s="300" t="s">
        <v>1906</v>
      </c>
      <c r="B431" s="300" t="s">
        <v>2868</v>
      </c>
      <c r="C431" s="300" t="s">
        <v>2869</v>
      </c>
      <c r="D431" s="16">
        <v>45006</v>
      </c>
      <c r="E431" s="16"/>
      <c r="F431" s="300" t="s">
        <v>2867</v>
      </c>
      <c r="G431" s="300"/>
      <c r="H431" s="300" t="s">
        <v>2676</v>
      </c>
      <c r="I431" s="303">
        <v>109</v>
      </c>
      <c r="J431" s="77">
        <v>5</v>
      </c>
      <c r="K431" s="92"/>
    </row>
    <row r="432" spans="1:11" ht="20.399999999999999" x14ac:dyDescent="0.25">
      <c r="A432" s="300" t="s">
        <v>1906</v>
      </c>
      <c r="B432" s="300" t="s">
        <v>2870</v>
      </c>
      <c r="C432" s="300" t="s">
        <v>2871</v>
      </c>
      <c r="D432" s="16">
        <v>45006</v>
      </c>
      <c r="E432" s="16"/>
      <c r="F432" s="300" t="s">
        <v>2867</v>
      </c>
      <c r="G432" s="300"/>
      <c r="H432" s="300" t="s">
        <v>2660</v>
      </c>
      <c r="I432" s="303">
        <v>109</v>
      </c>
      <c r="J432" s="77">
        <v>5</v>
      </c>
      <c r="K432" s="92"/>
    </row>
    <row r="433" spans="1:11" ht="20.399999999999999" x14ac:dyDescent="0.25">
      <c r="A433" s="300" t="s">
        <v>1906</v>
      </c>
      <c r="B433" s="300" t="s">
        <v>2872</v>
      </c>
      <c r="C433" s="300" t="s">
        <v>2873</v>
      </c>
      <c r="D433" s="16">
        <v>45006</v>
      </c>
      <c r="E433" s="16"/>
      <c r="F433" s="300" t="s">
        <v>2867</v>
      </c>
      <c r="G433" s="300"/>
      <c r="H433" s="300" t="s">
        <v>2654</v>
      </c>
      <c r="I433" s="303">
        <v>109</v>
      </c>
      <c r="J433" s="77">
        <v>5</v>
      </c>
      <c r="K433" s="92"/>
    </row>
    <row r="434" spans="1:11" ht="20.399999999999999" x14ac:dyDescent="0.25">
      <c r="A434" s="300" t="s">
        <v>1906</v>
      </c>
      <c r="B434" s="300" t="s">
        <v>2874</v>
      </c>
      <c r="C434" s="300" t="s">
        <v>2875</v>
      </c>
      <c r="D434" s="16">
        <v>45020</v>
      </c>
      <c r="E434" s="16"/>
      <c r="F434" s="300" t="s">
        <v>2876</v>
      </c>
      <c r="G434" s="300" t="s">
        <v>2021</v>
      </c>
      <c r="H434" s="300" t="s">
        <v>2022</v>
      </c>
      <c r="I434" s="303">
        <v>113.4</v>
      </c>
      <c r="J434" s="77">
        <v>5</v>
      </c>
      <c r="K434" s="92"/>
    </row>
    <row r="435" spans="1:11" ht="71.400000000000006" x14ac:dyDescent="0.25">
      <c r="A435" s="300" t="s">
        <v>1906</v>
      </c>
      <c r="B435" s="300"/>
      <c r="C435" s="300"/>
      <c r="D435" s="16"/>
      <c r="E435" s="16"/>
      <c r="F435" s="305" t="s">
        <v>2877</v>
      </c>
      <c r="G435" s="300"/>
      <c r="H435" s="300"/>
      <c r="I435" s="15"/>
      <c r="J435" s="77"/>
      <c r="K435" s="92"/>
    </row>
    <row r="436" spans="1:11" ht="20.399999999999999" x14ac:dyDescent="0.25">
      <c r="A436" s="300" t="s">
        <v>1906</v>
      </c>
      <c r="B436" s="300" t="s">
        <v>2878</v>
      </c>
      <c r="C436" s="300" t="s">
        <v>2879</v>
      </c>
      <c r="D436" s="16">
        <v>45012</v>
      </c>
      <c r="E436" s="16"/>
      <c r="F436" s="300" t="s">
        <v>2880</v>
      </c>
      <c r="G436" s="300" t="s">
        <v>2881</v>
      </c>
      <c r="H436" s="300" t="s">
        <v>2882</v>
      </c>
      <c r="I436" s="303">
        <v>30</v>
      </c>
      <c r="J436" s="77">
        <v>5</v>
      </c>
      <c r="K436" s="92"/>
    </row>
    <row r="437" spans="1:11" ht="71.400000000000006" x14ac:dyDescent="0.25">
      <c r="A437" s="300" t="s">
        <v>1906</v>
      </c>
      <c r="B437" s="300"/>
      <c r="C437" s="300"/>
      <c r="D437" s="16"/>
      <c r="E437" s="16"/>
      <c r="F437" s="308" t="s">
        <v>2883</v>
      </c>
      <c r="G437" s="300"/>
      <c r="H437" s="300"/>
      <c r="I437" s="15"/>
      <c r="J437" s="77"/>
      <c r="K437" s="92"/>
    </row>
    <row r="438" spans="1:11" ht="40.799999999999997" x14ac:dyDescent="0.25">
      <c r="A438" s="300" t="s">
        <v>1906</v>
      </c>
      <c r="B438" s="300" t="s">
        <v>2884</v>
      </c>
      <c r="C438" s="300" t="s">
        <v>2885</v>
      </c>
      <c r="D438" s="16">
        <v>45001</v>
      </c>
      <c r="E438" s="16"/>
      <c r="F438" s="300" t="s">
        <v>2886</v>
      </c>
      <c r="G438" s="300" t="s">
        <v>2887</v>
      </c>
      <c r="H438" s="300" t="s">
        <v>2888</v>
      </c>
      <c r="I438" s="303">
        <v>700</v>
      </c>
      <c r="J438" s="77">
        <v>5</v>
      </c>
      <c r="K438" s="92"/>
    </row>
    <row r="439" spans="1:11" ht="73.95" customHeight="1" x14ac:dyDescent="0.25">
      <c r="A439" s="300" t="s">
        <v>1906</v>
      </c>
      <c r="B439" s="300" t="s">
        <v>2884</v>
      </c>
      <c r="C439" s="300" t="s">
        <v>2885</v>
      </c>
      <c r="D439" s="16">
        <v>44981</v>
      </c>
      <c r="E439" s="16">
        <v>45001</v>
      </c>
      <c r="F439" s="300" t="s">
        <v>2889</v>
      </c>
      <c r="G439" s="300" t="s">
        <v>2887</v>
      </c>
      <c r="H439" s="300" t="s">
        <v>2888</v>
      </c>
      <c r="I439" s="303">
        <v>80</v>
      </c>
      <c r="J439" s="77">
        <v>5</v>
      </c>
      <c r="K439" s="92"/>
    </row>
    <row r="440" spans="1:11" ht="74.400000000000006" customHeight="1" x14ac:dyDescent="0.25">
      <c r="A440" s="300" t="s">
        <v>1906</v>
      </c>
      <c r="B440" s="300" t="s">
        <v>2884</v>
      </c>
      <c r="C440" s="300" t="s">
        <v>2885</v>
      </c>
      <c r="D440" s="16">
        <v>44981</v>
      </c>
      <c r="E440" s="16">
        <v>45001</v>
      </c>
      <c r="F440" s="300" t="s">
        <v>2890</v>
      </c>
      <c r="G440" s="300" t="s">
        <v>2887</v>
      </c>
      <c r="H440" s="300" t="s">
        <v>2888</v>
      </c>
      <c r="I440" s="303">
        <v>10</v>
      </c>
      <c r="J440" s="77">
        <v>5</v>
      </c>
      <c r="K440" s="92"/>
    </row>
    <row r="441" spans="1:11" ht="74.400000000000006" customHeight="1" x14ac:dyDescent="0.25">
      <c r="A441" s="300" t="s">
        <v>1906</v>
      </c>
      <c r="B441" s="300"/>
      <c r="C441" s="300"/>
      <c r="D441" s="16"/>
      <c r="E441" s="16"/>
      <c r="F441" s="305" t="s">
        <v>14645</v>
      </c>
      <c r="G441" s="300"/>
      <c r="H441" s="300"/>
      <c r="I441" s="15"/>
      <c r="J441" s="77"/>
      <c r="K441" s="92"/>
    </row>
    <row r="442" spans="1:11" ht="20.399999999999999" x14ac:dyDescent="0.25">
      <c r="A442" s="300" t="s">
        <v>1906</v>
      </c>
      <c r="B442" s="300" t="s">
        <v>2891</v>
      </c>
      <c r="C442" s="300" t="s">
        <v>2892</v>
      </c>
      <c r="D442" s="16">
        <v>45006</v>
      </c>
      <c r="E442" s="16"/>
      <c r="F442" s="300" t="s">
        <v>2893</v>
      </c>
      <c r="G442" s="300"/>
      <c r="H442" s="300" t="s">
        <v>2685</v>
      </c>
      <c r="I442" s="303">
        <v>109</v>
      </c>
      <c r="J442" s="77">
        <v>5</v>
      </c>
      <c r="K442" s="92"/>
    </row>
    <row r="443" spans="1:11" ht="20.399999999999999" x14ac:dyDescent="0.25">
      <c r="A443" s="300" t="s">
        <v>1906</v>
      </c>
      <c r="B443" s="300" t="s">
        <v>2894</v>
      </c>
      <c r="C443" s="300" t="s">
        <v>2895</v>
      </c>
      <c r="D443" s="16">
        <v>45006</v>
      </c>
      <c r="E443" s="16"/>
      <c r="F443" s="300" t="s">
        <v>2893</v>
      </c>
      <c r="G443" s="300"/>
      <c r="H443" s="300" t="s">
        <v>2559</v>
      </c>
      <c r="I443" s="303">
        <v>109</v>
      </c>
      <c r="J443" s="77">
        <v>5</v>
      </c>
      <c r="K443" s="92"/>
    </row>
    <row r="444" spans="1:11" ht="73.2" customHeight="1" x14ac:dyDescent="0.25">
      <c r="A444" s="300" t="s">
        <v>1906</v>
      </c>
      <c r="B444" s="300"/>
      <c r="C444" s="300"/>
      <c r="D444" s="16"/>
      <c r="E444" s="16"/>
      <c r="F444" s="305" t="s">
        <v>14646</v>
      </c>
      <c r="G444" s="300"/>
      <c r="H444" s="300"/>
      <c r="I444" s="15"/>
      <c r="J444" s="77"/>
      <c r="K444" s="92"/>
    </row>
    <row r="445" spans="1:11" ht="20.399999999999999" x14ac:dyDescent="0.25">
      <c r="A445" s="300" t="s">
        <v>1906</v>
      </c>
      <c r="B445" s="300" t="s">
        <v>2896</v>
      </c>
      <c r="C445" s="300" t="s">
        <v>2897</v>
      </c>
      <c r="D445" s="16">
        <v>45012</v>
      </c>
      <c r="E445" s="16"/>
      <c r="F445" s="300" t="s">
        <v>2898</v>
      </c>
      <c r="G445" s="300"/>
      <c r="H445" s="300" t="s">
        <v>2689</v>
      </c>
      <c r="I445" s="303">
        <v>123</v>
      </c>
      <c r="J445" s="77">
        <v>5</v>
      </c>
      <c r="K445" s="92"/>
    </row>
    <row r="446" spans="1:11" ht="20.399999999999999" x14ac:dyDescent="0.25">
      <c r="A446" s="300" t="s">
        <v>1906</v>
      </c>
      <c r="B446" s="300" t="s">
        <v>2899</v>
      </c>
      <c r="C446" s="300" t="s">
        <v>2900</v>
      </c>
      <c r="D446" s="16">
        <v>45012</v>
      </c>
      <c r="E446" s="16"/>
      <c r="F446" s="300" t="s">
        <v>2898</v>
      </c>
      <c r="G446" s="300"/>
      <c r="H446" s="300" t="s">
        <v>2692</v>
      </c>
      <c r="I446" s="303">
        <v>123</v>
      </c>
      <c r="J446" s="77">
        <v>5</v>
      </c>
      <c r="K446" s="92"/>
    </row>
    <row r="447" spans="1:11" ht="20.399999999999999" x14ac:dyDescent="0.25">
      <c r="A447" s="300" t="s">
        <v>1906</v>
      </c>
      <c r="B447" s="300" t="s">
        <v>2901</v>
      </c>
      <c r="C447" s="300" t="s">
        <v>2902</v>
      </c>
      <c r="D447" s="16">
        <v>45012</v>
      </c>
      <c r="E447" s="16"/>
      <c r="F447" s="300" t="s">
        <v>2898</v>
      </c>
      <c r="G447" s="300"/>
      <c r="H447" s="300" t="s">
        <v>2205</v>
      </c>
      <c r="I447" s="303">
        <v>123</v>
      </c>
      <c r="J447" s="77">
        <v>5</v>
      </c>
      <c r="K447" s="92"/>
    </row>
    <row r="448" spans="1:11" ht="71.400000000000006" x14ac:dyDescent="0.25">
      <c r="A448" s="300" t="s">
        <v>1906</v>
      </c>
      <c r="B448" s="300"/>
      <c r="C448" s="300"/>
      <c r="D448" s="16"/>
      <c r="E448" s="16"/>
      <c r="F448" s="305" t="s">
        <v>2903</v>
      </c>
      <c r="G448" s="300"/>
      <c r="H448" s="300"/>
      <c r="I448" s="15"/>
      <c r="J448" s="77"/>
      <c r="K448" s="92"/>
    </row>
    <row r="449" spans="1:11" ht="20.399999999999999" x14ac:dyDescent="0.25">
      <c r="A449" s="300" t="s">
        <v>1906</v>
      </c>
      <c r="B449" s="300" t="s">
        <v>2904</v>
      </c>
      <c r="C449" s="300" t="s">
        <v>2905</v>
      </c>
      <c r="D449" s="16">
        <v>44987</v>
      </c>
      <c r="E449" s="16"/>
      <c r="F449" s="300" t="s">
        <v>2906</v>
      </c>
      <c r="G449" s="300"/>
      <c r="H449" s="300" t="s">
        <v>2205</v>
      </c>
      <c r="I449" s="303">
        <v>123</v>
      </c>
      <c r="J449" s="77">
        <v>5</v>
      </c>
      <c r="K449" s="92"/>
    </row>
    <row r="450" spans="1:11" ht="20.399999999999999" x14ac:dyDescent="0.25">
      <c r="A450" s="300" t="s">
        <v>1906</v>
      </c>
      <c r="B450" s="300" t="s">
        <v>2907</v>
      </c>
      <c r="C450" s="300" t="s">
        <v>2908</v>
      </c>
      <c r="D450" s="16">
        <v>44987</v>
      </c>
      <c r="E450" s="16"/>
      <c r="F450" s="300" t="s">
        <v>2906</v>
      </c>
      <c r="G450" s="300"/>
      <c r="H450" s="300" t="s">
        <v>2692</v>
      </c>
      <c r="I450" s="303">
        <v>123</v>
      </c>
      <c r="J450" s="77">
        <v>5</v>
      </c>
      <c r="K450" s="92"/>
    </row>
    <row r="451" spans="1:11" ht="20.399999999999999" x14ac:dyDescent="0.25">
      <c r="A451" s="300" t="s">
        <v>1906</v>
      </c>
      <c r="B451" s="300" t="s">
        <v>2909</v>
      </c>
      <c r="C451" s="300" t="s">
        <v>2910</v>
      </c>
      <c r="D451" s="16">
        <v>44987</v>
      </c>
      <c r="E451" s="16"/>
      <c r="F451" s="300" t="s">
        <v>2906</v>
      </c>
      <c r="G451" s="300"/>
      <c r="H451" s="300" t="s">
        <v>2676</v>
      </c>
      <c r="I451" s="303">
        <v>143</v>
      </c>
      <c r="J451" s="77">
        <v>5</v>
      </c>
      <c r="K451" s="92"/>
    </row>
    <row r="452" spans="1:11" ht="71.400000000000006" x14ac:dyDescent="0.25">
      <c r="A452" s="300" t="s">
        <v>1906</v>
      </c>
      <c r="B452" s="300"/>
      <c r="C452" s="300"/>
      <c r="D452" s="16"/>
      <c r="E452" s="16"/>
      <c r="F452" s="308" t="s">
        <v>14647</v>
      </c>
      <c r="G452" s="300"/>
      <c r="H452" s="300"/>
      <c r="I452" s="15"/>
      <c r="J452" s="77"/>
      <c r="K452" s="92"/>
    </row>
    <row r="453" spans="1:11" ht="20.399999999999999" x14ac:dyDescent="0.25">
      <c r="A453" s="300" t="s">
        <v>1906</v>
      </c>
      <c r="B453" s="300" t="s">
        <v>2911</v>
      </c>
      <c r="C453" s="300">
        <v>24230204</v>
      </c>
      <c r="D453" s="16">
        <v>45015</v>
      </c>
      <c r="E453" s="16"/>
      <c r="F453" s="300" t="s">
        <v>2912</v>
      </c>
      <c r="G453" s="300" t="s">
        <v>2021</v>
      </c>
      <c r="H453" s="300" t="s">
        <v>2022</v>
      </c>
      <c r="I453" s="303">
        <v>145.1</v>
      </c>
      <c r="J453" s="77">
        <v>5</v>
      </c>
      <c r="K453" s="92"/>
    </row>
    <row r="454" spans="1:11" ht="20.399999999999999" x14ac:dyDescent="0.25">
      <c r="A454" s="300" t="s">
        <v>1906</v>
      </c>
      <c r="B454" s="300" t="s">
        <v>2913</v>
      </c>
      <c r="C454" s="300" t="s">
        <v>2914</v>
      </c>
      <c r="D454" s="16">
        <v>45022</v>
      </c>
      <c r="E454" s="16"/>
      <c r="F454" s="300" t="s">
        <v>2915</v>
      </c>
      <c r="G454" s="300"/>
      <c r="H454" s="300" t="s">
        <v>2670</v>
      </c>
      <c r="I454" s="303">
        <v>142</v>
      </c>
      <c r="J454" s="77">
        <v>5</v>
      </c>
      <c r="K454" s="92"/>
    </row>
    <row r="455" spans="1:11" ht="20.399999999999999" x14ac:dyDescent="0.25">
      <c r="A455" s="300" t="s">
        <v>1906</v>
      </c>
      <c r="B455" s="300" t="s">
        <v>2916</v>
      </c>
      <c r="C455" s="300" t="s">
        <v>2917</v>
      </c>
      <c r="D455" s="16">
        <v>45022</v>
      </c>
      <c r="E455" s="16"/>
      <c r="F455" s="300" t="s">
        <v>2915</v>
      </c>
      <c r="G455" s="300"/>
      <c r="H455" s="300" t="s">
        <v>2202</v>
      </c>
      <c r="I455" s="303">
        <v>142</v>
      </c>
      <c r="J455" s="77">
        <v>5</v>
      </c>
      <c r="K455" s="92"/>
    </row>
    <row r="456" spans="1:11" ht="20.399999999999999" x14ac:dyDescent="0.25">
      <c r="A456" s="300" t="s">
        <v>1906</v>
      </c>
      <c r="B456" s="300" t="s">
        <v>2918</v>
      </c>
      <c r="C456" s="300" t="s">
        <v>2919</v>
      </c>
      <c r="D456" s="16">
        <v>45022</v>
      </c>
      <c r="E456" s="16"/>
      <c r="F456" s="300" t="s">
        <v>2915</v>
      </c>
      <c r="G456" s="300"/>
      <c r="H456" s="300" t="s">
        <v>2565</v>
      </c>
      <c r="I456" s="303">
        <v>142</v>
      </c>
      <c r="J456" s="77">
        <v>5</v>
      </c>
      <c r="K456" s="92"/>
    </row>
    <row r="457" spans="1:11" ht="20.399999999999999" x14ac:dyDescent="0.25">
      <c r="A457" s="300" t="s">
        <v>1906</v>
      </c>
      <c r="B457" s="300" t="s">
        <v>2920</v>
      </c>
      <c r="C457" s="300" t="s">
        <v>2921</v>
      </c>
      <c r="D457" s="16">
        <v>45022</v>
      </c>
      <c r="E457" s="16"/>
      <c r="F457" s="300" t="s">
        <v>2915</v>
      </c>
      <c r="G457" s="300"/>
      <c r="H457" s="300" t="s">
        <v>2751</v>
      </c>
      <c r="I457" s="303">
        <v>142</v>
      </c>
      <c r="J457" s="77">
        <v>5</v>
      </c>
      <c r="K457" s="92"/>
    </row>
    <row r="458" spans="1:11" ht="20.399999999999999" x14ac:dyDescent="0.25">
      <c r="A458" s="300" t="s">
        <v>1906</v>
      </c>
      <c r="B458" s="300" t="s">
        <v>2922</v>
      </c>
      <c r="C458" s="300" t="s">
        <v>2923</v>
      </c>
      <c r="D458" s="16">
        <v>45022</v>
      </c>
      <c r="E458" s="16"/>
      <c r="F458" s="300" t="s">
        <v>2915</v>
      </c>
      <c r="G458" s="300"/>
      <c r="H458" s="300" t="s">
        <v>2842</v>
      </c>
      <c r="I458" s="303">
        <v>162</v>
      </c>
      <c r="J458" s="77">
        <v>5</v>
      </c>
      <c r="K458" s="92"/>
    </row>
    <row r="459" spans="1:11" ht="51" x14ac:dyDescent="0.25">
      <c r="A459" s="300" t="s">
        <v>1906</v>
      </c>
      <c r="B459" s="300" t="s">
        <v>2111</v>
      </c>
      <c r="C459" s="300"/>
      <c r="D459" s="16">
        <v>44995</v>
      </c>
      <c r="E459" s="16"/>
      <c r="F459" s="300" t="s">
        <v>2924</v>
      </c>
      <c r="G459" s="300"/>
      <c r="H459" s="300" t="s">
        <v>2005</v>
      </c>
      <c r="I459" s="15">
        <v>1575.53</v>
      </c>
      <c r="J459" s="77">
        <v>2</v>
      </c>
      <c r="K459" s="92"/>
    </row>
    <row r="460" spans="1:11" ht="51" x14ac:dyDescent="0.25">
      <c r="A460" s="300" t="s">
        <v>1906</v>
      </c>
      <c r="B460" s="300" t="s">
        <v>2111</v>
      </c>
      <c r="C460" s="300"/>
      <c r="D460" s="16">
        <v>44995</v>
      </c>
      <c r="E460" s="16"/>
      <c r="F460" s="300" t="s">
        <v>2925</v>
      </c>
      <c r="G460" s="300"/>
      <c r="H460" s="300" t="s">
        <v>2007</v>
      </c>
      <c r="I460" s="15">
        <v>23559.95</v>
      </c>
      <c r="J460" s="77">
        <v>4</v>
      </c>
      <c r="K460" s="92"/>
    </row>
    <row r="461" spans="1:11" ht="51" x14ac:dyDescent="0.25">
      <c r="A461" s="300" t="s">
        <v>1906</v>
      </c>
      <c r="B461" s="300" t="s">
        <v>2111</v>
      </c>
      <c r="C461" s="300"/>
      <c r="D461" s="16">
        <v>44995</v>
      </c>
      <c r="E461" s="16"/>
      <c r="F461" s="300" t="s">
        <v>2926</v>
      </c>
      <c r="G461" s="300"/>
      <c r="H461" s="300" t="s">
        <v>2011</v>
      </c>
      <c r="I461" s="15">
        <v>6644.48</v>
      </c>
      <c r="J461" s="77">
        <v>3</v>
      </c>
      <c r="K461" s="92"/>
    </row>
    <row r="462" spans="1:11" ht="51" x14ac:dyDescent="0.25">
      <c r="A462" s="300" t="s">
        <v>1906</v>
      </c>
      <c r="B462" s="300" t="s">
        <v>2111</v>
      </c>
      <c r="C462" s="300"/>
      <c r="D462" s="16">
        <v>44995</v>
      </c>
      <c r="E462" s="16"/>
      <c r="F462" s="300" t="s">
        <v>2927</v>
      </c>
      <c r="G462" s="300"/>
      <c r="H462" s="300" t="s">
        <v>2928</v>
      </c>
      <c r="I462" s="15">
        <v>5382.3</v>
      </c>
      <c r="J462" s="77">
        <v>5</v>
      </c>
      <c r="K462" s="92"/>
    </row>
    <row r="463" spans="1:11" ht="91.8" x14ac:dyDescent="0.25">
      <c r="A463" s="300" t="s">
        <v>1906</v>
      </c>
      <c r="B463" s="300"/>
      <c r="C463" s="300"/>
      <c r="D463" s="16"/>
      <c r="E463" s="16"/>
      <c r="F463" s="308" t="s">
        <v>14648</v>
      </c>
      <c r="G463" s="300"/>
      <c r="H463" s="300"/>
      <c r="I463" s="15"/>
      <c r="J463" s="77"/>
      <c r="K463" s="92"/>
    </row>
    <row r="464" spans="1:11" ht="20.399999999999999" x14ac:dyDescent="0.25">
      <c r="A464" s="300" t="s">
        <v>1906</v>
      </c>
      <c r="B464" s="300" t="s">
        <v>2929</v>
      </c>
      <c r="C464" s="300" t="s">
        <v>2528</v>
      </c>
      <c r="D464" s="16">
        <v>45001</v>
      </c>
      <c r="E464" s="16"/>
      <c r="F464" s="300" t="s">
        <v>2930</v>
      </c>
      <c r="G464" s="300" t="s">
        <v>2154</v>
      </c>
      <c r="H464" s="300" t="s">
        <v>2155</v>
      </c>
      <c r="I464" s="303">
        <v>2600</v>
      </c>
      <c r="J464" s="77">
        <v>2</v>
      </c>
      <c r="K464" s="92"/>
    </row>
    <row r="465" spans="1:11" ht="30.6" x14ac:dyDescent="0.25">
      <c r="A465" s="300" t="s">
        <v>1906</v>
      </c>
      <c r="B465" s="300" t="s">
        <v>2931</v>
      </c>
      <c r="C465" s="300" t="s">
        <v>2932</v>
      </c>
      <c r="D465" s="16">
        <v>45022</v>
      </c>
      <c r="E465" s="16"/>
      <c r="F465" s="300" t="s">
        <v>2933</v>
      </c>
      <c r="G465" s="300"/>
      <c r="H465" s="300" t="s">
        <v>2160</v>
      </c>
      <c r="I465" s="303">
        <v>661.5</v>
      </c>
      <c r="J465" s="77">
        <v>3</v>
      </c>
      <c r="K465" s="92"/>
    </row>
    <row r="466" spans="1:11" ht="112.2" x14ac:dyDescent="0.25">
      <c r="A466" s="300" t="s">
        <v>1906</v>
      </c>
      <c r="B466" s="300"/>
      <c r="C466" s="300"/>
      <c r="D466" s="16"/>
      <c r="E466" s="16"/>
      <c r="F466" s="308" t="s">
        <v>14649</v>
      </c>
      <c r="G466" s="300"/>
      <c r="H466" s="300"/>
      <c r="I466" s="15"/>
      <c r="J466" s="77"/>
      <c r="K466" s="92"/>
    </row>
    <row r="467" spans="1:11" ht="40.799999999999997" x14ac:dyDescent="0.25">
      <c r="A467" s="300" t="s">
        <v>1906</v>
      </c>
      <c r="B467" s="300" t="s">
        <v>2934</v>
      </c>
      <c r="C467" s="300" t="s">
        <v>2935</v>
      </c>
      <c r="D467" s="16">
        <v>45005</v>
      </c>
      <c r="E467" s="16"/>
      <c r="F467" s="300" t="s">
        <v>2936</v>
      </c>
      <c r="G467" s="300" t="s">
        <v>2937</v>
      </c>
      <c r="H467" s="300" t="s">
        <v>2938</v>
      </c>
      <c r="I467" s="303">
        <v>1080</v>
      </c>
      <c r="J467" s="77">
        <v>2</v>
      </c>
      <c r="K467" s="92"/>
    </row>
    <row r="468" spans="1:11" ht="20.399999999999999" x14ac:dyDescent="0.25">
      <c r="A468" s="300" t="s">
        <v>1906</v>
      </c>
      <c r="B468" s="300" t="s">
        <v>2939</v>
      </c>
      <c r="C468" s="300" t="s">
        <v>2940</v>
      </c>
      <c r="D468" s="16">
        <v>45014</v>
      </c>
      <c r="E468" s="16"/>
      <c r="F468" s="300" t="s">
        <v>2941</v>
      </c>
      <c r="G468" s="300" t="s">
        <v>1935</v>
      </c>
      <c r="H468" s="300" t="s">
        <v>1936</v>
      </c>
      <c r="I468" s="303">
        <v>115.44</v>
      </c>
      <c r="J468" s="77">
        <v>4</v>
      </c>
      <c r="K468" s="92"/>
    </row>
    <row r="469" spans="1:11" ht="13.2" x14ac:dyDescent="0.25">
      <c r="A469" s="300" t="s">
        <v>1906</v>
      </c>
      <c r="B469" s="300" t="s">
        <v>2942</v>
      </c>
      <c r="C469" s="300" t="s">
        <v>2943</v>
      </c>
      <c r="D469" s="16">
        <v>44993</v>
      </c>
      <c r="E469" s="16"/>
      <c r="F469" s="300" t="s">
        <v>2944</v>
      </c>
      <c r="G469" s="300" t="s">
        <v>2945</v>
      </c>
      <c r="H469" s="300" t="s">
        <v>2119</v>
      </c>
      <c r="I469" s="303">
        <v>23.61</v>
      </c>
      <c r="J469" s="77">
        <v>4</v>
      </c>
      <c r="K469" s="92"/>
    </row>
    <row r="470" spans="1:11" ht="40.799999999999997" x14ac:dyDescent="0.25">
      <c r="A470" s="300" t="s">
        <v>1906</v>
      </c>
      <c r="B470" s="300" t="s">
        <v>2946</v>
      </c>
      <c r="C470" s="300" t="s">
        <v>2947</v>
      </c>
      <c r="D470" s="16">
        <v>45005</v>
      </c>
      <c r="E470" s="16"/>
      <c r="F470" s="300" t="s">
        <v>2948</v>
      </c>
      <c r="G470" s="300" t="s">
        <v>2949</v>
      </c>
      <c r="H470" s="300" t="s">
        <v>2950</v>
      </c>
      <c r="I470" s="303">
        <v>128.21</v>
      </c>
      <c r="J470" s="77">
        <v>4</v>
      </c>
      <c r="K470" s="92"/>
    </row>
    <row r="471" spans="1:11" ht="20.399999999999999" x14ac:dyDescent="0.25">
      <c r="A471" s="300" t="s">
        <v>1906</v>
      </c>
      <c r="B471" s="300" t="s">
        <v>2951</v>
      </c>
      <c r="C471" s="300" t="s">
        <v>2952</v>
      </c>
      <c r="D471" s="16">
        <v>45001</v>
      </c>
      <c r="E471" s="16"/>
      <c r="F471" s="300" t="s">
        <v>2953</v>
      </c>
      <c r="G471" s="300" t="s">
        <v>2056</v>
      </c>
      <c r="H471" s="300" t="s">
        <v>2057</v>
      </c>
      <c r="I471" s="303">
        <v>120</v>
      </c>
      <c r="J471" s="77">
        <v>4</v>
      </c>
      <c r="K471" s="92"/>
    </row>
    <row r="472" spans="1:11" ht="20.399999999999999" x14ac:dyDescent="0.25">
      <c r="A472" s="300" t="s">
        <v>1906</v>
      </c>
      <c r="B472" s="300" t="s">
        <v>2954</v>
      </c>
      <c r="C472" s="300" t="s">
        <v>2955</v>
      </c>
      <c r="D472" s="16">
        <v>45002</v>
      </c>
      <c r="E472" s="16"/>
      <c r="F472" s="300" t="s">
        <v>2956</v>
      </c>
      <c r="G472" s="300" t="s">
        <v>2957</v>
      </c>
      <c r="H472" s="300" t="s">
        <v>2958</v>
      </c>
      <c r="I472" s="303">
        <v>900</v>
      </c>
      <c r="J472" s="77">
        <v>4</v>
      </c>
      <c r="K472" s="92"/>
    </row>
    <row r="473" spans="1:11" ht="20.399999999999999" x14ac:dyDescent="0.25">
      <c r="A473" s="300" t="s">
        <v>1906</v>
      </c>
      <c r="B473" s="300" t="s">
        <v>2959</v>
      </c>
      <c r="C473" s="300" t="s">
        <v>2960</v>
      </c>
      <c r="D473" s="16">
        <v>45001</v>
      </c>
      <c r="E473" s="16"/>
      <c r="F473" s="300" t="s">
        <v>2961</v>
      </c>
      <c r="G473" s="300" t="s">
        <v>2061</v>
      </c>
      <c r="H473" s="300" t="s">
        <v>2062</v>
      </c>
      <c r="I473" s="303">
        <v>999</v>
      </c>
      <c r="J473" s="77">
        <v>4</v>
      </c>
      <c r="K473" s="92"/>
    </row>
    <row r="474" spans="1:11" ht="13.2" x14ac:dyDescent="0.25">
      <c r="A474" s="300" t="s">
        <v>1906</v>
      </c>
      <c r="B474" s="300" t="s">
        <v>14152</v>
      </c>
      <c r="C474" s="300"/>
      <c r="D474" s="16">
        <v>45016</v>
      </c>
      <c r="E474" s="16"/>
      <c r="F474" s="300" t="s">
        <v>2962</v>
      </c>
      <c r="G474" s="300"/>
      <c r="H474" s="300" t="s">
        <v>1938</v>
      </c>
      <c r="I474" s="15">
        <v>114</v>
      </c>
      <c r="J474" s="77">
        <v>5</v>
      </c>
      <c r="K474" s="92"/>
    </row>
    <row r="475" spans="1:11" ht="13.2" x14ac:dyDescent="0.25">
      <c r="A475" s="300" t="s">
        <v>1906</v>
      </c>
      <c r="B475" s="300" t="s">
        <v>14152</v>
      </c>
      <c r="C475" s="300"/>
      <c r="D475" s="16">
        <v>45016</v>
      </c>
      <c r="E475" s="16"/>
      <c r="F475" s="300" t="s">
        <v>2962</v>
      </c>
      <c r="G475" s="300"/>
      <c r="H475" s="300" t="s">
        <v>1938</v>
      </c>
      <c r="I475" s="15">
        <v>148.63</v>
      </c>
      <c r="J475" s="77">
        <v>3</v>
      </c>
      <c r="K475" s="92"/>
    </row>
    <row r="476" spans="1:11" ht="13.2" x14ac:dyDescent="0.25">
      <c r="A476" s="300" t="s">
        <v>1906</v>
      </c>
      <c r="B476" s="300" t="s">
        <v>14152</v>
      </c>
      <c r="C476" s="300"/>
      <c r="D476" s="16">
        <v>45016</v>
      </c>
      <c r="E476" s="16"/>
      <c r="F476" s="300" t="s">
        <v>2962</v>
      </c>
      <c r="G476" s="300"/>
      <c r="H476" s="300" t="s">
        <v>1938</v>
      </c>
      <c r="I476" s="15">
        <v>507.81</v>
      </c>
      <c r="J476" s="77">
        <v>4</v>
      </c>
      <c r="K476" s="92"/>
    </row>
    <row r="477" spans="1:11" ht="20.399999999999999" x14ac:dyDescent="0.25">
      <c r="A477" s="300" t="s">
        <v>1906</v>
      </c>
      <c r="B477" s="300" t="s">
        <v>2111</v>
      </c>
      <c r="C477" s="300"/>
      <c r="D477" s="16">
        <v>45005</v>
      </c>
      <c r="E477" s="16"/>
      <c r="F477" s="300" t="s">
        <v>2963</v>
      </c>
      <c r="G477" s="300"/>
      <c r="H477" s="300" t="s">
        <v>1953</v>
      </c>
      <c r="I477" s="15">
        <v>10</v>
      </c>
      <c r="J477" s="77">
        <v>4</v>
      </c>
      <c r="K477" s="92"/>
    </row>
    <row r="478" spans="1:11" ht="13.2" x14ac:dyDescent="0.25">
      <c r="A478" s="300" t="s">
        <v>1906</v>
      </c>
      <c r="B478" s="300" t="s">
        <v>2111</v>
      </c>
      <c r="C478" s="300"/>
      <c r="D478" s="16">
        <v>45016</v>
      </c>
      <c r="E478" s="16"/>
      <c r="F478" s="300" t="s">
        <v>2964</v>
      </c>
      <c r="G478" s="300"/>
      <c r="H478" s="300" t="s">
        <v>1953</v>
      </c>
      <c r="I478" s="15">
        <v>19</v>
      </c>
      <c r="J478" s="77">
        <v>4</v>
      </c>
      <c r="K478" s="92"/>
    </row>
    <row r="479" spans="1:11" ht="105.6" customHeight="1" x14ac:dyDescent="0.25">
      <c r="A479" s="300" t="s">
        <v>1906</v>
      </c>
      <c r="B479" s="300"/>
      <c r="C479" s="300"/>
      <c r="D479" s="16"/>
      <c r="E479" s="16"/>
      <c r="F479" s="300" t="s">
        <v>14414</v>
      </c>
      <c r="G479" s="300"/>
      <c r="H479" s="300"/>
      <c r="I479" s="15"/>
      <c r="J479" s="77"/>
      <c r="K479" s="92"/>
    </row>
    <row r="480" spans="1:11" ht="30.6" x14ac:dyDescent="0.25">
      <c r="A480" s="300" t="s">
        <v>1906</v>
      </c>
      <c r="B480" s="300" t="s">
        <v>2277</v>
      </c>
      <c r="C480" s="300" t="s">
        <v>2278</v>
      </c>
      <c r="D480" s="16">
        <v>45000</v>
      </c>
      <c r="E480" s="16"/>
      <c r="F480" s="300" t="s">
        <v>2965</v>
      </c>
      <c r="G480" s="300" t="s">
        <v>1963</v>
      </c>
      <c r="H480" s="300" t="s">
        <v>1964</v>
      </c>
      <c r="I480" s="15">
        <v>6042.17</v>
      </c>
      <c r="J480" s="77">
        <v>3</v>
      </c>
      <c r="K480" s="92"/>
    </row>
    <row r="481" spans="1:11" ht="30.6" x14ac:dyDescent="0.25">
      <c r="A481" s="300" t="s">
        <v>1906</v>
      </c>
      <c r="B481" s="300" t="s">
        <v>2277</v>
      </c>
      <c r="C481" s="300" t="s">
        <v>2278</v>
      </c>
      <c r="D481" s="16">
        <v>45000</v>
      </c>
      <c r="E481" s="16"/>
      <c r="F481" s="300" t="s">
        <v>2965</v>
      </c>
      <c r="G481" s="300" t="s">
        <v>1963</v>
      </c>
      <c r="H481" s="300" t="s">
        <v>1964</v>
      </c>
      <c r="I481" s="15">
        <v>134.35</v>
      </c>
      <c r="J481" s="77">
        <v>2</v>
      </c>
      <c r="K481" s="92"/>
    </row>
    <row r="482" spans="1:11" ht="30.6" x14ac:dyDescent="0.25">
      <c r="A482" s="300" t="s">
        <v>1906</v>
      </c>
      <c r="B482" s="300" t="s">
        <v>2966</v>
      </c>
      <c r="C482" s="300" t="s">
        <v>2967</v>
      </c>
      <c r="D482" s="16">
        <v>45001</v>
      </c>
      <c r="E482" s="16"/>
      <c r="F482" s="300" t="s">
        <v>2968</v>
      </c>
      <c r="G482" s="300"/>
      <c r="H482" s="300" t="s">
        <v>2969</v>
      </c>
      <c r="I482" s="15">
        <v>8234.02</v>
      </c>
      <c r="J482" s="77">
        <v>3</v>
      </c>
      <c r="K482" s="92"/>
    </row>
    <row r="483" spans="1:11" ht="40.799999999999997" x14ac:dyDescent="0.25">
      <c r="A483" s="300" t="s">
        <v>1906</v>
      </c>
      <c r="B483" s="300" t="s">
        <v>2970</v>
      </c>
      <c r="C483" s="300" t="s">
        <v>2971</v>
      </c>
      <c r="D483" s="16">
        <v>45042</v>
      </c>
      <c r="E483" s="16"/>
      <c r="F483" s="300" t="s">
        <v>2972</v>
      </c>
      <c r="G483" s="300"/>
      <c r="H483" s="300" t="s">
        <v>2969</v>
      </c>
      <c r="I483" s="15">
        <v>0</v>
      </c>
      <c r="J483" s="77">
        <v>3</v>
      </c>
      <c r="K483" s="92"/>
    </row>
    <row r="484" spans="1:11" ht="30.6" x14ac:dyDescent="0.25">
      <c r="A484" s="300" t="s">
        <v>1906</v>
      </c>
      <c r="B484" s="300" t="s">
        <v>3203</v>
      </c>
      <c r="C484" s="300" t="s">
        <v>3204</v>
      </c>
      <c r="D484" s="16">
        <v>45078</v>
      </c>
      <c r="E484" s="16"/>
      <c r="F484" s="300" t="s">
        <v>14415</v>
      </c>
      <c r="G484" s="300"/>
      <c r="H484" s="300" t="s">
        <v>3206</v>
      </c>
      <c r="I484" s="15">
        <v>240</v>
      </c>
      <c r="J484" s="77">
        <v>3</v>
      </c>
      <c r="K484" s="92"/>
    </row>
    <row r="485" spans="1:11" ht="20.399999999999999" x14ac:dyDescent="0.25">
      <c r="A485" s="300" t="s">
        <v>1906</v>
      </c>
      <c r="B485" s="300" t="s">
        <v>2973</v>
      </c>
      <c r="C485" s="300" t="s">
        <v>2974</v>
      </c>
      <c r="D485" s="16">
        <v>45021</v>
      </c>
      <c r="E485" s="16"/>
      <c r="F485" s="300" t="s">
        <v>2975</v>
      </c>
      <c r="G485" s="300"/>
      <c r="H485" s="300" t="s">
        <v>2969</v>
      </c>
      <c r="I485" s="15">
        <v>478.45</v>
      </c>
      <c r="J485" s="77">
        <v>3</v>
      </c>
      <c r="K485" s="92"/>
    </row>
    <row r="486" spans="1:11" ht="30.6" x14ac:dyDescent="0.25">
      <c r="A486" s="300" t="s">
        <v>1906</v>
      </c>
      <c r="B486" s="300" t="s">
        <v>2976</v>
      </c>
      <c r="C486" s="300" t="s">
        <v>2977</v>
      </c>
      <c r="D486" s="16">
        <v>45042</v>
      </c>
      <c r="E486" s="16"/>
      <c r="F486" s="300" t="s">
        <v>2978</v>
      </c>
      <c r="G486" s="300"/>
      <c r="H486" s="300" t="s">
        <v>2969</v>
      </c>
      <c r="I486" s="15">
        <v>0</v>
      </c>
      <c r="J486" s="77">
        <v>3</v>
      </c>
      <c r="K486" s="92"/>
    </row>
    <row r="487" spans="1:11" ht="20.399999999999999" x14ac:dyDescent="0.25">
      <c r="A487" s="300" t="s">
        <v>1906</v>
      </c>
      <c r="B487" s="301" t="s">
        <v>2242</v>
      </c>
      <c r="C487" s="301"/>
      <c r="D487" s="302">
        <v>45019</v>
      </c>
      <c r="E487" s="302"/>
      <c r="F487" s="301" t="s">
        <v>13441</v>
      </c>
      <c r="G487" s="301"/>
      <c r="H487" s="301" t="s">
        <v>2979</v>
      </c>
      <c r="I487" s="303">
        <v>1000</v>
      </c>
      <c r="J487" s="304">
        <v>3</v>
      </c>
      <c r="K487" s="92"/>
    </row>
    <row r="488" spans="1:11" ht="30.6" x14ac:dyDescent="0.25">
      <c r="A488" s="300" t="s">
        <v>1906</v>
      </c>
      <c r="B488" s="300" t="s">
        <v>2980</v>
      </c>
      <c r="C488" s="300" t="s">
        <v>2981</v>
      </c>
      <c r="D488" s="16">
        <v>45048</v>
      </c>
      <c r="E488" s="16"/>
      <c r="F488" s="300" t="s">
        <v>2982</v>
      </c>
      <c r="G488" s="300"/>
      <c r="H488" s="300" t="s">
        <v>2983</v>
      </c>
      <c r="I488" s="15">
        <v>0</v>
      </c>
      <c r="J488" s="77">
        <v>3</v>
      </c>
      <c r="K488" s="92"/>
    </row>
    <row r="489" spans="1:11" ht="40.799999999999997" x14ac:dyDescent="0.25">
      <c r="A489" s="300" t="s">
        <v>1906</v>
      </c>
      <c r="B489" s="300" t="s">
        <v>2984</v>
      </c>
      <c r="C489" s="300" t="s">
        <v>2985</v>
      </c>
      <c r="D489" s="16">
        <v>45048</v>
      </c>
      <c r="E489" s="16"/>
      <c r="F489" s="300" t="s">
        <v>2986</v>
      </c>
      <c r="G489" s="300"/>
      <c r="H489" s="300" t="s">
        <v>2987</v>
      </c>
      <c r="I489" s="15">
        <v>0</v>
      </c>
      <c r="J489" s="77">
        <v>3</v>
      </c>
      <c r="K489" s="92"/>
    </row>
    <row r="490" spans="1:11" ht="40.799999999999997" x14ac:dyDescent="0.25">
      <c r="A490" s="300" t="s">
        <v>1906</v>
      </c>
      <c r="B490" s="300" t="s">
        <v>2988</v>
      </c>
      <c r="C490" s="300" t="s">
        <v>2989</v>
      </c>
      <c r="D490" s="16">
        <v>45048</v>
      </c>
      <c r="E490" s="16"/>
      <c r="F490" s="300" t="s">
        <v>2990</v>
      </c>
      <c r="G490" s="300"/>
      <c r="H490" s="300" t="s">
        <v>2991</v>
      </c>
      <c r="I490" s="15">
        <v>0</v>
      </c>
      <c r="J490" s="77">
        <v>3</v>
      </c>
      <c r="K490" s="92"/>
    </row>
    <row r="491" spans="1:11" ht="40.799999999999997" x14ac:dyDescent="0.25">
      <c r="A491" s="300" t="s">
        <v>1906</v>
      </c>
      <c r="B491" s="300" t="s">
        <v>2992</v>
      </c>
      <c r="C491" s="300" t="s">
        <v>2993</v>
      </c>
      <c r="D491" s="16">
        <v>45048</v>
      </c>
      <c r="E491" s="16"/>
      <c r="F491" s="300" t="s">
        <v>2994</v>
      </c>
      <c r="G491" s="300"/>
      <c r="H491" s="300" t="s">
        <v>2995</v>
      </c>
      <c r="I491" s="15">
        <v>0</v>
      </c>
      <c r="J491" s="77">
        <v>3</v>
      </c>
      <c r="K491" s="92"/>
    </row>
    <row r="492" spans="1:11" ht="40.799999999999997" x14ac:dyDescent="0.25">
      <c r="A492" s="300" t="s">
        <v>1906</v>
      </c>
      <c r="B492" s="300" t="s">
        <v>2996</v>
      </c>
      <c r="C492" s="300" t="s">
        <v>2997</v>
      </c>
      <c r="D492" s="16">
        <v>45048</v>
      </c>
      <c r="E492" s="16"/>
      <c r="F492" s="300" t="s">
        <v>2998</v>
      </c>
      <c r="G492" s="300"/>
      <c r="H492" s="300" t="s">
        <v>2999</v>
      </c>
      <c r="I492" s="15">
        <v>0</v>
      </c>
      <c r="J492" s="77">
        <v>3</v>
      </c>
      <c r="K492" s="92"/>
    </row>
    <row r="493" spans="1:11" ht="20.399999999999999" x14ac:dyDescent="0.25">
      <c r="A493" s="300" t="s">
        <v>1906</v>
      </c>
      <c r="B493" s="300" t="s">
        <v>2242</v>
      </c>
      <c r="C493" s="300"/>
      <c r="D493" s="16">
        <v>45035</v>
      </c>
      <c r="E493" s="16"/>
      <c r="F493" s="300" t="s">
        <v>3000</v>
      </c>
      <c r="G493" s="300"/>
      <c r="H493" s="300" t="s">
        <v>2979</v>
      </c>
      <c r="I493" s="15">
        <v>-225.01</v>
      </c>
      <c r="J493" s="77">
        <v>3</v>
      </c>
      <c r="K493" s="92"/>
    </row>
    <row r="494" spans="1:11" ht="30.6" x14ac:dyDescent="0.25">
      <c r="A494" s="300" t="s">
        <v>1906</v>
      </c>
      <c r="B494" s="300" t="s">
        <v>3001</v>
      </c>
      <c r="C494" s="300" t="s">
        <v>3002</v>
      </c>
      <c r="D494" s="16">
        <v>45019</v>
      </c>
      <c r="E494" s="16"/>
      <c r="F494" s="300" t="s">
        <v>3003</v>
      </c>
      <c r="G494" s="300" t="s">
        <v>2289</v>
      </c>
      <c r="H494" s="300" t="s">
        <v>2232</v>
      </c>
      <c r="I494" s="15">
        <v>104.83</v>
      </c>
      <c r="J494" s="77">
        <v>3</v>
      </c>
      <c r="K494" s="92"/>
    </row>
    <row r="495" spans="1:11" ht="30.6" x14ac:dyDescent="0.25">
      <c r="A495" s="300" t="s">
        <v>1906</v>
      </c>
      <c r="B495" s="300" t="s">
        <v>3004</v>
      </c>
      <c r="C495" s="300">
        <v>372023</v>
      </c>
      <c r="D495" s="16">
        <v>45057</v>
      </c>
      <c r="E495" s="16"/>
      <c r="F495" s="300" t="s">
        <v>3005</v>
      </c>
      <c r="G495" s="300" t="s">
        <v>3006</v>
      </c>
      <c r="H495" s="300" t="s">
        <v>3007</v>
      </c>
      <c r="I495" s="15">
        <v>52.5</v>
      </c>
      <c r="J495" s="77">
        <v>3</v>
      </c>
      <c r="K495" s="92"/>
    </row>
    <row r="496" spans="1:11" ht="30.6" x14ac:dyDescent="0.25">
      <c r="A496" s="300" t="s">
        <v>1906</v>
      </c>
      <c r="B496" s="300" t="s">
        <v>3008</v>
      </c>
      <c r="C496" s="300" t="s">
        <v>3009</v>
      </c>
      <c r="D496" s="16">
        <v>45022</v>
      </c>
      <c r="E496" s="16"/>
      <c r="F496" s="300" t="s">
        <v>3010</v>
      </c>
      <c r="G496" s="300" t="s">
        <v>1963</v>
      </c>
      <c r="H496" s="300" t="s">
        <v>1964</v>
      </c>
      <c r="I496" s="15">
        <v>36</v>
      </c>
      <c r="J496" s="77">
        <v>3</v>
      </c>
      <c r="K496" s="92"/>
    </row>
    <row r="497" spans="1:11" ht="20.399999999999999" x14ac:dyDescent="0.25">
      <c r="A497" s="300" t="s">
        <v>1906</v>
      </c>
      <c r="B497" s="300" t="s">
        <v>3011</v>
      </c>
      <c r="C497" s="300" t="s">
        <v>3012</v>
      </c>
      <c r="D497" s="16">
        <v>45022</v>
      </c>
      <c r="E497" s="16"/>
      <c r="F497" s="300" t="s">
        <v>3013</v>
      </c>
      <c r="G497" s="300" t="s">
        <v>2021</v>
      </c>
      <c r="H497" s="300" t="s">
        <v>2022</v>
      </c>
      <c r="I497" s="15">
        <v>111.7</v>
      </c>
      <c r="J497" s="77">
        <v>3</v>
      </c>
      <c r="K497" s="92"/>
    </row>
    <row r="498" spans="1:11" ht="20.399999999999999" x14ac:dyDescent="0.25">
      <c r="A498" s="300" t="s">
        <v>1906</v>
      </c>
      <c r="B498" s="300" t="s">
        <v>3014</v>
      </c>
      <c r="C498" s="300" t="s">
        <v>3015</v>
      </c>
      <c r="D498" s="16">
        <v>45034</v>
      </c>
      <c r="E498" s="16"/>
      <c r="F498" s="300" t="s">
        <v>3016</v>
      </c>
      <c r="G498" s="300" t="s">
        <v>2304</v>
      </c>
      <c r="H498" s="300" t="s">
        <v>2305</v>
      </c>
      <c r="I498" s="15">
        <v>509.16</v>
      </c>
      <c r="J498" s="77">
        <v>3</v>
      </c>
      <c r="K498" s="92"/>
    </row>
    <row r="499" spans="1:11" ht="20.399999999999999" x14ac:dyDescent="0.25">
      <c r="A499" s="300" t="s">
        <v>1906</v>
      </c>
      <c r="B499" s="300" t="s">
        <v>3017</v>
      </c>
      <c r="C499" s="300" t="s">
        <v>3018</v>
      </c>
      <c r="D499" s="16">
        <v>45035</v>
      </c>
      <c r="E499" s="16"/>
      <c r="F499" s="300" t="s">
        <v>3019</v>
      </c>
      <c r="G499" s="300" t="s">
        <v>2255</v>
      </c>
      <c r="H499" s="300" t="s">
        <v>2256</v>
      </c>
      <c r="I499" s="15">
        <v>480</v>
      </c>
      <c r="J499" s="77">
        <v>3</v>
      </c>
      <c r="K499" s="92"/>
    </row>
    <row r="500" spans="1:11" ht="117.6" customHeight="1" x14ac:dyDescent="0.25">
      <c r="A500" s="300" t="s">
        <v>1906</v>
      </c>
      <c r="B500" s="300"/>
      <c r="C500" s="300"/>
      <c r="D500" s="16"/>
      <c r="E500" s="16"/>
      <c r="F500" s="300" t="s">
        <v>14650</v>
      </c>
      <c r="G500" s="300"/>
      <c r="H500" s="300"/>
      <c r="I500" s="15"/>
      <c r="J500" s="77"/>
      <c r="K500" s="92"/>
    </row>
    <row r="501" spans="1:11" ht="30.6" x14ac:dyDescent="0.25">
      <c r="A501" s="300" t="s">
        <v>1906</v>
      </c>
      <c r="B501" s="300" t="s">
        <v>3020</v>
      </c>
      <c r="C501" s="300" t="s">
        <v>3021</v>
      </c>
      <c r="D501" s="16">
        <v>45014</v>
      </c>
      <c r="E501" s="16"/>
      <c r="F501" s="300" t="s">
        <v>3022</v>
      </c>
      <c r="G501" s="300" t="s">
        <v>2231</v>
      </c>
      <c r="H501" s="300" t="s">
        <v>2232</v>
      </c>
      <c r="I501" s="15">
        <v>110.97</v>
      </c>
      <c r="J501" s="77">
        <v>3</v>
      </c>
      <c r="K501" s="92"/>
    </row>
    <row r="502" spans="1:11" ht="30.6" x14ac:dyDescent="0.25">
      <c r="A502" s="300" t="s">
        <v>1906</v>
      </c>
      <c r="B502" s="301" t="s">
        <v>3023</v>
      </c>
      <c r="C502" s="301" t="s">
        <v>3024</v>
      </c>
      <c r="D502" s="302">
        <v>44994</v>
      </c>
      <c r="E502" s="302"/>
      <c r="F502" s="301" t="s">
        <v>3025</v>
      </c>
      <c r="G502" s="301"/>
      <c r="H502" s="301" t="s">
        <v>3026</v>
      </c>
      <c r="I502" s="303">
        <v>9810</v>
      </c>
      <c r="J502" s="304">
        <v>3</v>
      </c>
      <c r="K502" s="92"/>
    </row>
    <row r="503" spans="1:11" ht="40.799999999999997" x14ac:dyDescent="0.25">
      <c r="A503" s="300" t="s">
        <v>1906</v>
      </c>
      <c r="B503" s="300" t="s">
        <v>3027</v>
      </c>
      <c r="C503" s="300" t="s">
        <v>3024</v>
      </c>
      <c r="D503" s="16">
        <v>45062</v>
      </c>
      <c r="E503" s="16"/>
      <c r="F503" s="300" t="s">
        <v>3028</v>
      </c>
      <c r="G503" s="300"/>
      <c r="H503" s="300" t="s">
        <v>3026</v>
      </c>
      <c r="I503" s="15">
        <v>0</v>
      </c>
      <c r="J503" s="77">
        <v>3</v>
      </c>
      <c r="K503" s="92"/>
    </row>
    <row r="504" spans="1:11" ht="20.399999999999999" x14ac:dyDescent="0.25">
      <c r="A504" s="300" t="s">
        <v>1906</v>
      </c>
      <c r="B504" s="301" t="s">
        <v>2111</v>
      </c>
      <c r="C504" s="301"/>
      <c r="D504" s="302">
        <v>45014</v>
      </c>
      <c r="E504" s="302"/>
      <c r="F504" s="301" t="s">
        <v>3029</v>
      </c>
      <c r="G504" s="301"/>
      <c r="H504" s="301" t="s">
        <v>3030</v>
      </c>
      <c r="I504" s="303">
        <v>1000</v>
      </c>
      <c r="J504" s="304">
        <v>3</v>
      </c>
      <c r="K504" s="92"/>
    </row>
    <row r="505" spans="1:11" ht="30.6" x14ac:dyDescent="0.25">
      <c r="A505" s="300" t="s">
        <v>1906</v>
      </c>
      <c r="B505" s="300" t="s">
        <v>3031</v>
      </c>
      <c r="C505" s="300" t="s">
        <v>3032</v>
      </c>
      <c r="D505" s="16">
        <v>45022</v>
      </c>
      <c r="E505" s="16"/>
      <c r="F505" s="300" t="s">
        <v>3033</v>
      </c>
      <c r="G505" s="300"/>
      <c r="H505" s="300" t="s">
        <v>3034</v>
      </c>
      <c r="I505" s="15">
        <v>0</v>
      </c>
      <c r="J505" s="77">
        <v>3</v>
      </c>
      <c r="K505" s="92"/>
    </row>
    <row r="506" spans="1:11" ht="30.6" x14ac:dyDescent="0.25">
      <c r="A506" s="300" t="s">
        <v>1906</v>
      </c>
      <c r="B506" s="300" t="s">
        <v>3031</v>
      </c>
      <c r="C506" s="300" t="s">
        <v>3035</v>
      </c>
      <c r="D506" s="16">
        <v>45022</v>
      </c>
      <c r="E506" s="16"/>
      <c r="F506" s="300" t="s">
        <v>3036</v>
      </c>
      <c r="G506" s="300"/>
      <c r="H506" s="300" t="s">
        <v>3037</v>
      </c>
      <c r="I506" s="15">
        <v>0</v>
      </c>
      <c r="J506" s="77">
        <v>3</v>
      </c>
      <c r="K506" s="92"/>
    </row>
    <row r="507" spans="1:11" ht="20.399999999999999" x14ac:dyDescent="0.25">
      <c r="A507" s="300" t="s">
        <v>1906</v>
      </c>
      <c r="B507" s="300" t="s">
        <v>2242</v>
      </c>
      <c r="C507" s="300"/>
      <c r="D507" s="16">
        <v>45022</v>
      </c>
      <c r="E507" s="16"/>
      <c r="F507" s="300" t="s">
        <v>13442</v>
      </c>
      <c r="G507" s="300"/>
      <c r="H507" s="300" t="s">
        <v>3030</v>
      </c>
      <c r="I507" s="15">
        <v>-692.06</v>
      </c>
      <c r="J507" s="77">
        <v>3</v>
      </c>
      <c r="K507" s="92"/>
    </row>
    <row r="508" spans="1:11" ht="20.399999999999999" x14ac:dyDescent="0.25">
      <c r="A508" s="300" t="s">
        <v>1906</v>
      </c>
      <c r="B508" s="307" t="s">
        <v>3038</v>
      </c>
      <c r="C508" s="307" t="s">
        <v>3039</v>
      </c>
      <c r="D508" s="302">
        <v>45022</v>
      </c>
      <c r="E508" s="302"/>
      <c r="F508" s="14" t="s">
        <v>3040</v>
      </c>
      <c r="G508" s="307" t="s">
        <v>2247</v>
      </c>
      <c r="H508" s="307" t="s">
        <v>2248</v>
      </c>
      <c r="I508" s="303">
        <v>3400</v>
      </c>
      <c r="J508" s="304">
        <v>3</v>
      </c>
      <c r="K508" s="92"/>
    </row>
    <row r="509" spans="1:11" ht="20.399999999999999" x14ac:dyDescent="0.25">
      <c r="A509" s="300" t="s">
        <v>1906</v>
      </c>
      <c r="B509" s="307" t="s">
        <v>3041</v>
      </c>
      <c r="C509" s="307" t="s">
        <v>3042</v>
      </c>
      <c r="D509" s="302">
        <v>45022</v>
      </c>
      <c r="E509" s="302"/>
      <c r="F509" s="14" t="s">
        <v>3043</v>
      </c>
      <c r="G509" s="307" t="s">
        <v>2021</v>
      </c>
      <c r="H509" s="307" t="s">
        <v>2022</v>
      </c>
      <c r="I509" s="303">
        <v>447</v>
      </c>
      <c r="J509" s="304">
        <v>3</v>
      </c>
      <c r="K509" s="92"/>
    </row>
    <row r="510" spans="1:11" ht="20.399999999999999" x14ac:dyDescent="0.25">
      <c r="A510" s="300" t="s">
        <v>1906</v>
      </c>
      <c r="B510" s="307" t="s">
        <v>3044</v>
      </c>
      <c r="C510" s="307" t="s">
        <v>3045</v>
      </c>
      <c r="D510" s="302">
        <v>45022</v>
      </c>
      <c r="E510" s="302"/>
      <c r="F510" s="14" t="s">
        <v>3046</v>
      </c>
      <c r="G510" s="307"/>
      <c r="H510" s="307" t="s">
        <v>2535</v>
      </c>
      <c r="I510" s="303">
        <v>329.68</v>
      </c>
      <c r="J510" s="304">
        <v>3</v>
      </c>
      <c r="K510" s="92"/>
    </row>
    <row r="511" spans="1:11" ht="91.8" x14ac:dyDescent="0.25">
      <c r="A511" s="300" t="s">
        <v>1906</v>
      </c>
      <c r="B511" s="300"/>
      <c r="C511" s="300"/>
      <c r="D511" s="16"/>
      <c r="E511" s="16"/>
      <c r="F511" s="305" t="s">
        <v>14651</v>
      </c>
      <c r="G511" s="300"/>
      <c r="H511" s="300"/>
      <c r="I511" s="15"/>
      <c r="J511" s="77"/>
      <c r="K511" s="92"/>
    </row>
    <row r="512" spans="1:11" ht="20.399999999999999" x14ac:dyDescent="0.25">
      <c r="A512" s="300" t="s">
        <v>1906</v>
      </c>
      <c r="B512" s="300" t="s">
        <v>3047</v>
      </c>
      <c r="C512" s="300" t="s">
        <v>3048</v>
      </c>
      <c r="D512" s="16">
        <v>44994</v>
      </c>
      <c r="E512" s="16"/>
      <c r="F512" s="300" t="s">
        <v>3049</v>
      </c>
      <c r="G512" s="300"/>
      <c r="H512" s="300" t="s">
        <v>3050</v>
      </c>
      <c r="I512" s="15">
        <v>45.83</v>
      </c>
      <c r="J512" s="77">
        <v>3</v>
      </c>
      <c r="K512" s="92"/>
    </row>
    <row r="513" spans="1:11" ht="20.399999999999999" x14ac:dyDescent="0.25">
      <c r="A513" s="300" t="s">
        <v>1906</v>
      </c>
      <c r="B513" s="300" t="s">
        <v>3051</v>
      </c>
      <c r="C513" s="300" t="s">
        <v>3052</v>
      </c>
      <c r="D513" s="16">
        <v>44994</v>
      </c>
      <c r="E513" s="16"/>
      <c r="F513" s="300" t="s">
        <v>3053</v>
      </c>
      <c r="G513" s="300"/>
      <c r="H513" s="300" t="s">
        <v>3054</v>
      </c>
      <c r="I513" s="15">
        <v>99.45</v>
      </c>
      <c r="J513" s="77">
        <v>3</v>
      </c>
      <c r="K513" s="92"/>
    </row>
    <row r="514" spans="1:11" ht="20.399999999999999" x14ac:dyDescent="0.25">
      <c r="A514" s="300" t="s">
        <v>1906</v>
      </c>
      <c r="B514" s="300" t="s">
        <v>3055</v>
      </c>
      <c r="C514" s="300" t="s">
        <v>3056</v>
      </c>
      <c r="D514" s="16">
        <v>44994</v>
      </c>
      <c r="E514" s="16"/>
      <c r="F514" s="300" t="s">
        <v>3057</v>
      </c>
      <c r="G514" s="300"/>
      <c r="H514" s="300" t="s">
        <v>3058</v>
      </c>
      <c r="I514" s="15">
        <v>295.13</v>
      </c>
      <c r="J514" s="77">
        <v>3</v>
      </c>
      <c r="K514" s="92"/>
    </row>
    <row r="515" spans="1:11" ht="20.399999999999999" x14ac:dyDescent="0.25">
      <c r="A515" s="300" t="s">
        <v>1906</v>
      </c>
      <c r="B515" s="300" t="s">
        <v>3059</v>
      </c>
      <c r="C515" s="300" t="s">
        <v>3060</v>
      </c>
      <c r="D515" s="16">
        <v>45005</v>
      </c>
      <c r="E515" s="16"/>
      <c r="F515" s="300" t="s">
        <v>3061</v>
      </c>
      <c r="G515" s="300" t="s">
        <v>3062</v>
      </c>
      <c r="H515" s="300" t="s">
        <v>3063</v>
      </c>
      <c r="I515" s="15">
        <v>585</v>
      </c>
      <c r="J515" s="77">
        <v>2</v>
      </c>
      <c r="K515" s="92"/>
    </row>
    <row r="516" spans="1:11" ht="20.399999999999999" x14ac:dyDescent="0.25">
      <c r="A516" s="300" t="s">
        <v>1906</v>
      </c>
      <c r="B516" s="300" t="s">
        <v>2111</v>
      </c>
      <c r="C516" s="300" t="s">
        <v>2111</v>
      </c>
      <c r="D516" s="16">
        <v>44994</v>
      </c>
      <c r="E516" s="16"/>
      <c r="F516" s="300" t="s">
        <v>3064</v>
      </c>
      <c r="G516" s="300"/>
      <c r="H516" s="300" t="s">
        <v>1953</v>
      </c>
      <c r="I516" s="15">
        <v>20</v>
      </c>
      <c r="J516" s="77">
        <v>3</v>
      </c>
      <c r="K516" s="92"/>
    </row>
    <row r="517" spans="1:11" ht="30.6" x14ac:dyDescent="0.25">
      <c r="A517" s="300" t="s">
        <v>1906</v>
      </c>
      <c r="B517" s="301" t="s">
        <v>3065</v>
      </c>
      <c r="C517" s="301" t="s">
        <v>3066</v>
      </c>
      <c r="D517" s="302">
        <v>44988</v>
      </c>
      <c r="E517" s="302"/>
      <c r="F517" s="301" t="s">
        <v>3067</v>
      </c>
      <c r="G517" s="301" t="s">
        <v>2490</v>
      </c>
      <c r="H517" s="301" t="s">
        <v>2491</v>
      </c>
      <c r="I517" s="303">
        <v>1440</v>
      </c>
      <c r="J517" s="304">
        <v>3</v>
      </c>
      <c r="K517" s="92"/>
    </row>
    <row r="518" spans="1:11" ht="40.799999999999997" x14ac:dyDescent="0.25">
      <c r="A518" s="300" t="s">
        <v>1906</v>
      </c>
      <c r="B518" s="301" t="s">
        <v>3068</v>
      </c>
      <c r="C518" s="301" t="s">
        <v>3069</v>
      </c>
      <c r="D518" s="302">
        <v>45029</v>
      </c>
      <c r="E518" s="302"/>
      <c r="F518" s="301" t="s">
        <v>3070</v>
      </c>
      <c r="G518" s="301" t="s">
        <v>2490</v>
      </c>
      <c r="H518" s="301" t="s">
        <v>2491</v>
      </c>
      <c r="I518" s="303">
        <v>-360</v>
      </c>
      <c r="J518" s="304">
        <v>3</v>
      </c>
      <c r="K518" s="92"/>
    </row>
    <row r="519" spans="1:11" ht="71.400000000000006" x14ac:dyDescent="0.25">
      <c r="A519" s="300" t="s">
        <v>1906</v>
      </c>
      <c r="B519" s="300"/>
      <c r="C519" s="300"/>
      <c r="D519" s="16"/>
      <c r="E519" s="16"/>
      <c r="F519" s="305" t="s">
        <v>3071</v>
      </c>
      <c r="G519" s="300"/>
      <c r="H519" s="300"/>
      <c r="I519" s="15"/>
      <c r="J519" s="77"/>
      <c r="K519" s="92"/>
    </row>
    <row r="520" spans="1:11" ht="20.399999999999999" x14ac:dyDescent="0.25">
      <c r="A520" s="300" t="s">
        <v>1906</v>
      </c>
      <c r="B520" s="301" t="s">
        <v>3072</v>
      </c>
      <c r="C520" s="301" t="s">
        <v>3073</v>
      </c>
      <c r="D520" s="302">
        <v>44998</v>
      </c>
      <c r="E520" s="302"/>
      <c r="F520" s="301" t="s">
        <v>3074</v>
      </c>
      <c r="G520" s="301" t="s">
        <v>3075</v>
      </c>
      <c r="H520" s="301" t="s">
        <v>3076</v>
      </c>
      <c r="I520" s="303">
        <v>550</v>
      </c>
      <c r="J520" s="304">
        <v>5</v>
      </c>
      <c r="K520" s="92"/>
    </row>
    <row r="521" spans="1:11" ht="30.6" x14ac:dyDescent="0.25">
      <c r="A521" s="300" t="s">
        <v>1906</v>
      </c>
      <c r="B521" s="300" t="s">
        <v>3077</v>
      </c>
      <c r="C521" s="300" t="s">
        <v>3078</v>
      </c>
      <c r="D521" s="16">
        <v>45062</v>
      </c>
      <c r="E521" s="16"/>
      <c r="F521" s="300" t="s">
        <v>3079</v>
      </c>
      <c r="G521" s="300" t="s">
        <v>3075</v>
      </c>
      <c r="H521" s="300" t="s">
        <v>3076</v>
      </c>
      <c r="I521" s="15">
        <v>0</v>
      </c>
      <c r="J521" s="77">
        <v>5</v>
      </c>
      <c r="K521" s="92"/>
    </row>
    <row r="522" spans="1:11" ht="20.399999999999999" x14ac:dyDescent="0.25">
      <c r="A522" s="300" t="s">
        <v>1906</v>
      </c>
      <c r="B522" s="300" t="s">
        <v>3080</v>
      </c>
      <c r="C522" s="300" t="s">
        <v>3081</v>
      </c>
      <c r="D522" s="16">
        <v>45064</v>
      </c>
      <c r="E522" s="16"/>
      <c r="F522" s="300" t="s">
        <v>3082</v>
      </c>
      <c r="G522" s="300" t="s">
        <v>3083</v>
      </c>
      <c r="H522" s="300" t="s">
        <v>3084</v>
      </c>
      <c r="I522" s="15">
        <v>57.6</v>
      </c>
      <c r="J522" s="77">
        <v>5</v>
      </c>
      <c r="K522" s="92"/>
    </row>
    <row r="523" spans="1:11" ht="30.6" x14ac:dyDescent="0.25">
      <c r="A523" s="300" t="s">
        <v>1906</v>
      </c>
      <c r="B523" s="300" t="s">
        <v>3085</v>
      </c>
      <c r="C523" s="300" t="s">
        <v>3086</v>
      </c>
      <c r="D523" s="16">
        <v>45069</v>
      </c>
      <c r="E523" s="16"/>
      <c r="F523" s="300" t="s">
        <v>3087</v>
      </c>
      <c r="G523" s="300"/>
      <c r="H523" s="300" t="s">
        <v>3088</v>
      </c>
      <c r="I523" s="15">
        <v>35</v>
      </c>
      <c r="J523" s="77">
        <v>5</v>
      </c>
      <c r="K523" s="92"/>
    </row>
    <row r="524" spans="1:11" ht="30.6" x14ac:dyDescent="0.25">
      <c r="A524" s="300" t="s">
        <v>1906</v>
      </c>
      <c r="B524" s="300" t="s">
        <v>3089</v>
      </c>
      <c r="C524" s="300" t="s">
        <v>3090</v>
      </c>
      <c r="D524" s="16">
        <v>45069</v>
      </c>
      <c r="E524" s="16"/>
      <c r="F524" s="300" t="s">
        <v>3087</v>
      </c>
      <c r="G524" s="300"/>
      <c r="H524" s="300" t="s">
        <v>2608</v>
      </c>
      <c r="I524" s="15">
        <v>55</v>
      </c>
      <c r="J524" s="77">
        <v>5</v>
      </c>
      <c r="K524" s="92"/>
    </row>
    <row r="525" spans="1:11" ht="30.6" x14ac:dyDescent="0.25">
      <c r="A525" s="300" t="s">
        <v>1906</v>
      </c>
      <c r="B525" s="300" t="s">
        <v>3091</v>
      </c>
      <c r="C525" s="300" t="s">
        <v>3092</v>
      </c>
      <c r="D525" s="16">
        <v>45069</v>
      </c>
      <c r="E525" s="16"/>
      <c r="F525" s="300" t="s">
        <v>3087</v>
      </c>
      <c r="G525" s="300"/>
      <c r="H525" s="300" t="s">
        <v>3093</v>
      </c>
      <c r="I525" s="15">
        <v>55</v>
      </c>
      <c r="J525" s="77">
        <v>5</v>
      </c>
      <c r="K525" s="92"/>
    </row>
    <row r="526" spans="1:11" ht="30.6" x14ac:dyDescent="0.25">
      <c r="A526" s="300" t="s">
        <v>1906</v>
      </c>
      <c r="B526" s="300" t="s">
        <v>3094</v>
      </c>
      <c r="C526" s="300" t="s">
        <v>3095</v>
      </c>
      <c r="D526" s="16">
        <v>45069</v>
      </c>
      <c r="E526" s="16"/>
      <c r="F526" s="300" t="s">
        <v>3087</v>
      </c>
      <c r="G526" s="300"/>
      <c r="H526" s="300" t="s">
        <v>2405</v>
      </c>
      <c r="I526" s="15">
        <v>55</v>
      </c>
      <c r="J526" s="77">
        <v>5</v>
      </c>
      <c r="K526" s="92"/>
    </row>
    <row r="527" spans="1:11" ht="30.6" x14ac:dyDescent="0.25">
      <c r="A527" s="300" t="s">
        <v>1906</v>
      </c>
      <c r="B527" s="300" t="s">
        <v>3096</v>
      </c>
      <c r="C527" s="300" t="s">
        <v>3097</v>
      </c>
      <c r="D527" s="16">
        <v>45069</v>
      </c>
      <c r="E527" s="16"/>
      <c r="F527" s="300" t="s">
        <v>3087</v>
      </c>
      <c r="G527" s="300"/>
      <c r="H527" s="300" t="s">
        <v>3098</v>
      </c>
      <c r="I527" s="15">
        <v>55</v>
      </c>
      <c r="J527" s="77">
        <v>5</v>
      </c>
      <c r="K527" s="92"/>
    </row>
    <row r="528" spans="1:11" ht="30.6" x14ac:dyDescent="0.25">
      <c r="A528" s="300" t="s">
        <v>1906</v>
      </c>
      <c r="B528" s="300" t="s">
        <v>3099</v>
      </c>
      <c r="C528" s="300" t="s">
        <v>3100</v>
      </c>
      <c r="D528" s="16">
        <v>45069</v>
      </c>
      <c r="E528" s="16"/>
      <c r="F528" s="300" t="s">
        <v>3087</v>
      </c>
      <c r="G528" s="300"/>
      <c r="H528" s="300" t="s">
        <v>3101</v>
      </c>
      <c r="I528" s="15">
        <v>55</v>
      </c>
      <c r="J528" s="77">
        <v>5</v>
      </c>
      <c r="K528" s="92"/>
    </row>
    <row r="529" spans="1:11" ht="30.6" x14ac:dyDescent="0.25">
      <c r="A529" s="300" t="s">
        <v>1906</v>
      </c>
      <c r="B529" s="300" t="s">
        <v>3102</v>
      </c>
      <c r="C529" s="300" t="s">
        <v>3103</v>
      </c>
      <c r="D529" s="16">
        <v>45069</v>
      </c>
      <c r="E529" s="16"/>
      <c r="F529" s="300" t="s">
        <v>3087</v>
      </c>
      <c r="G529" s="300"/>
      <c r="H529" s="300" t="s">
        <v>3104</v>
      </c>
      <c r="I529" s="15">
        <v>55</v>
      </c>
      <c r="J529" s="77">
        <v>5</v>
      </c>
      <c r="K529" s="92"/>
    </row>
    <row r="530" spans="1:11" ht="30.6" x14ac:dyDescent="0.25">
      <c r="A530" s="300" t="s">
        <v>1906</v>
      </c>
      <c r="B530" s="300" t="s">
        <v>3105</v>
      </c>
      <c r="C530" s="300" t="s">
        <v>3106</v>
      </c>
      <c r="D530" s="16">
        <v>45069</v>
      </c>
      <c r="E530" s="16"/>
      <c r="F530" s="300" t="s">
        <v>3087</v>
      </c>
      <c r="G530" s="300"/>
      <c r="H530" s="300" t="s">
        <v>3107</v>
      </c>
      <c r="I530" s="15">
        <v>55</v>
      </c>
      <c r="J530" s="77">
        <v>5</v>
      </c>
      <c r="K530" s="92"/>
    </row>
    <row r="531" spans="1:11" ht="30.6" x14ac:dyDescent="0.25">
      <c r="A531" s="300" t="s">
        <v>1906</v>
      </c>
      <c r="B531" s="300" t="s">
        <v>3108</v>
      </c>
      <c r="C531" s="300" t="s">
        <v>3109</v>
      </c>
      <c r="D531" s="16">
        <v>45069</v>
      </c>
      <c r="E531" s="16"/>
      <c r="F531" s="300" t="s">
        <v>3087</v>
      </c>
      <c r="G531" s="300"/>
      <c r="H531" s="300" t="s">
        <v>3110</v>
      </c>
      <c r="I531" s="15">
        <v>55</v>
      </c>
      <c r="J531" s="77">
        <v>5</v>
      </c>
      <c r="K531" s="92"/>
    </row>
    <row r="532" spans="1:11" ht="30.6" x14ac:dyDescent="0.25">
      <c r="A532" s="300" t="s">
        <v>1906</v>
      </c>
      <c r="B532" s="300" t="s">
        <v>3111</v>
      </c>
      <c r="C532" s="300" t="s">
        <v>3112</v>
      </c>
      <c r="D532" s="16">
        <v>45069</v>
      </c>
      <c r="E532" s="16"/>
      <c r="F532" s="300" t="s">
        <v>3087</v>
      </c>
      <c r="G532" s="300"/>
      <c r="H532" s="300" t="s">
        <v>3113</v>
      </c>
      <c r="I532" s="15">
        <v>55</v>
      </c>
      <c r="J532" s="77">
        <v>5</v>
      </c>
      <c r="K532" s="92"/>
    </row>
    <row r="533" spans="1:11" ht="30.6" x14ac:dyDescent="0.25">
      <c r="A533" s="300" t="s">
        <v>1906</v>
      </c>
      <c r="B533" s="300" t="s">
        <v>3114</v>
      </c>
      <c r="C533" s="300" t="s">
        <v>3115</v>
      </c>
      <c r="D533" s="16">
        <v>45069</v>
      </c>
      <c r="E533" s="16"/>
      <c r="F533" s="300" t="s">
        <v>3087</v>
      </c>
      <c r="G533" s="300"/>
      <c r="H533" s="300" t="s">
        <v>3116</v>
      </c>
      <c r="I533" s="15">
        <v>55</v>
      </c>
      <c r="J533" s="77">
        <v>5</v>
      </c>
      <c r="K533" s="92"/>
    </row>
    <row r="534" spans="1:11" ht="30.6" x14ac:dyDescent="0.25">
      <c r="A534" s="300" t="s">
        <v>1906</v>
      </c>
      <c r="B534" s="300" t="s">
        <v>3117</v>
      </c>
      <c r="C534" s="300" t="s">
        <v>3118</v>
      </c>
      <c r="D534" s="16">
        <v>45069</v>
      </c>
      <c r="E534" s="16"/>
      <c r="F534" s="300" t="s">
        <v>3087</v>
      </c>
      <c r="G534" s="300"/>
      <c r="H534" s="300" t="s">
        <v>3119</v>
      </c>
      <c r="I534" s="15">
        <v>55</v>
      </c>
      <c r="J534" s="77">
        <v>5</v>
      </c>
      <c r="K534" s="92"/>
    </row>
    <row r="535" spans="1:11" ht="30.6" x14ac:dyDescent="0.25">
      <c r="A535" s="300" t="s">
        <v>1906</v>
      </c>
      <c r="B535" s="300" t="s">
        <v>3120</v>
      </c>
      <c r="C535" s="300" t="s">
        <v>3121</v>
      </c>
      <c r="D535" s="16">
        <v>45069</v>
      </c>
      <c r="E535" s="16"/>
      <c r="F535" s="300" t="s">
        <v>3087</v>
      </c>
      <c r="G535" s="300"/>
      <c r="H535" s="300" t="s">
        <v>2614</v>
      </c>
      <c r="I535" s="15">
        <v>55</v>
      </c>
      <c r="J535" s="77">
        <v>5</v>
      </c>
      <c r="K535" s="92"/>
    </row>
    <row r="536" spans="1:11" ht="30.6" x14ac:dyDescent="0.25">
      <c r="A536" s="300" t="s">
        <v>1906</v>
      </c>
      <c r="B536" s="300" t="s">
        <v>3122</v>
      </c>
      <c r="C536" s="300" t="s">
        <v>3123</v>
      </c>
      <c r="D536" s="16">
        <v>45069</v>
      </c>
      <c r="E536" s="16"/>
      <c r="F536" s="300" t="s">
        <v>3087</v>
      </c>
      <c r="G536" s="300"/>
      <c r="H536" s="300" t="s">
        <v>2438</v>
      </c>
      <c r="I536" s="15">
        <v>55</v>
      </c>
      <c r="J536" s="77">
        <v>5</v>
      </c>
      <c r="K536" s="92"/>
    </row>
    <row r="537" spans="1:11" ht="30.6" x14ac:dyDescent="0.25">
      <c r="A537" s="300" t="s">
        <v>1906</v>
      </c>
      <c r="B537" s="300" t="s">
        <v>3124</v>
      </c>
      <c r="C537" s="300" t="s">
        <v>3125</v>
      </c>
      <c r="D537" s="16">
        <v>45069</v>
      </c>
      <c r="E537" s="16"/>
      <c r="F537" s="300" t="s">
        <v>3087</v>
      </c>
      <c r="G537" s="300"/>
      <c r="H537" s="300" t="s">
        <v>2587</v>
      </c>
      <c r="I537" s="15">
        <v>55</v>
      </c>
      <c r="J537" s="77">
        <v>5</v>
      </c>
      <c r="K537" s="92"/>
    </row>
    <row r="538" spans="1:11" ht="30.6" x14ac:dyDescent="0.25">
      <c r="A538" s="300" t="s">
        <v>1906</v>
      </c>
      <c r="B538" s="300" t="s">
        <v>3126</v>
      </c>
      <c r="C538" s="300" t="s">
        <v>3127</v>
      </c>
      <c r="D538" s="16">
        <v>45069</v>
      </c>
      <c r="E538" s="16"/>
      <c r="F538" s="300" t="s">
        <v>3087</v>
      </c>
      <c r="G538" s="300"/>
      <c r="H538" s="300" t="s">
        <v>2590</v>
      </c>
      <c r="I538" s="15">
        <v>55</v>
      </c>
      <c r="J538" s="77">
        <v>5</v>
      </c>
      <c r="K538" s="92"/>
    </row>
    <row r="539" spans="1:11" ht="30.6" x14ac:dyDescent="0.25">
      <c r="A539" s="300" t="s">
        <v>1906</v>
      </c>
      <c r="B539" s="300" t="s">
        <v>3128</v>
      </c>
      <c r="C539" s="300" t="s">
        <v>3129</v>
      </c>
      <c r="D539" s="16">
        <v>45069</v>
      </c>
      <c r="E539" s="16"/>
      <c r="F539" s="300" t="s">
        <v>3087</v>
      </c>
      <c r="G539" s="300"/>
      <c r="H539" s="300" t="s">
        <v>3130</v>
      </c>
      <c r="I539" s="15">
        <v>55</v>
      </c>
      <c r="J539" s="77">
        <v>5</v>
      </c>
      <c r="K539" s="92"/>
    </row>
    <row r="540" spans="1:11" ht="30.6" x14ac:dyDescent="0.25">
      <c r="A540" s="300" t="s">
        <v>1906</v>
      </c>
      <c r="B540" s="300" t="s">
        <v>3131</v>
      </c>
      <c r="C540" s="300" t="s">
        <v>3132</v>
      </c>
      <c r="D540" s="16">
        <v>45069</v>
      </c>
      <c r="E540" s="16"/>
      <c r="F540" s="300" t="s">
        <v>3087</v>
      </c>
      <c r="G540" s="300"/>
      <c r="H540" s="300" t="s">
        <v>3133</v>
      </c>
      <c r="I540" s="15">
        <v>55</v>
      </c>
      <c r="J540" s="77">
        <v>5</v>
      </c>
      <c r="K540" s="92"/>
    </row>
    <row r="541" spans="1:11" ht="30.6" x14ac:dyDescent="0.25">
      <c r="A541" s="300" t="s">
        <v>1906</v>
      </c>
      <c r="B541" s="300" t="s">
        <v>3134</v>
      </c>
      <c r="C541" s="300" t="s">
        <v>3135</v>
      </c>
      <c r="D541" s="16">
        <v>45069</v>
      </c>
      <c r="E541" s="16"/>
      <c r="F541" s="300" t="s">
        <v>3087</v>
      </c>
      <c r="G541" s="300"/>
      <c r="H541" s="300" t="s">
        <v>3136</v>
      </c>
      <c r="I541" s="15">
        <v>55</v>
      </c>
      <c r="J541" s="77">
        <v>5</v>
      </c>
      <c r="K541" s="92"/>
    </row>
    <row r="542" spans="1:11" ht="30.6" x14ac:dyDescent="0.25">
      <c r="A542" s="300" t="s">
        <v>1906</v>
      </c>
      <c r="B542" s="300" t="s">
        <v>3137</v>
      </c>
      <c r="C542" s="300" t="s">
        <v>3138</v>
      </c>
      <c r="D542" s="16">
        <v>45069</v>
      </c>
      <c r="E542" s="16"/>
      <c r="F542" s="300" t="s">
        <v>3087</v>
      </c>
      <c r="G542" s="300"/>
      <c r="H542" s="300" t="s">
        <v>2447</v>
      </c>
      <c r="I542" s="15">
        <v>70</v>
      </c>
      <c r="J542" s="77">
        <v>5</v>
      </c>
      <c r="K542" s="92"/>
    </row>
    <row r="543" spans="1:11" ht="30.6" x14ac:dyDescent="0.25">
      <c r="A543" s="300" t="s">
        <v>1906</v>
      </c>
      <c r="B543" s="300" t="s">
        <v>3139</v>
      </c>
      <c r="C543" s="300" t="s">
        <v>3140</v>
      </c>
      <c r="D543" s="16">
        <v>45069</v>
      </c>
      <c r="E543" s="16"/>
      <c r="F543" s="300" t="s">
        <v>3087</v>
      </c>
      <c r="G543" s="300"/>
      <c r="H543" s="300" t="s">
        <v>2611</v>
      </c>
      <c r="I543" s="15">
        <v>70</v>
      </c>
      <c r="J543" s="77">
        <v>5</v>
      </c>
      <c r="K543" s="92"/>
    </row>
    <row r="544" spans="1:11" ht="30.6" x14ac:dyDescent="0.25">
      <c r="A544" s="300" t="s">
        <v>1906</v>
      </c>
      <c r="B544" s="300" t="s">
        <v>3141</v>
      </c>
      <c r="C544" s="300" t="s">
        <v>3142</v>
      </c>
      <c r="D544" s="16">
        <v>45069</v>
      </c>
      <c r="E544" s="16"/>
      <c r="F544" s="300" t="s">
        <v>3087</v>
      </c>
      <c r="G544" s="300"/>
      <c r="H544" s="300" t="s">
        <v>3143</v>
      </c>
      <c r="I544" s="15">
        <v>70</v>
      </c>
      <c r="J544" s="77">
        <v>5</v>
      </c>
      <c r="K544" s="92"/>
    </row>
    <row r="545" spans="1:11" ht="30.6" x14ac:dyDescent="0.25">
      <c r="A545" s="300" t="s">
        <v>1906</v>
      </c>
      <c r="B545" s="300" t="s">
        <v>3144</v>
      </c>
      <c r="C545" s="300" t="s">
        <v>3145</v>
      </c>
      <c r="D545" s="16">
        <v>45069</v>
      </c>
      <c r="E545" s="16"/>
      <c r="F545" s="300" t="s">
        <v>3087</v>
      </c>
      <c r="G545" s="300"/>
      <c r="H545" s="300" t="s">
        <v>3146</v>
      </c>
      <c r="I545" s="15">
        <v>75</v>
      </c>
      <c r="J545" s="77">
        <v>5</v>
      </c>
      <c r="K545" s="92"/>
    </row>
    <row r="546" spans="1:11" ht="30.6" x14ac:dyDescent="0.25">
      <c r="A546" s="300" t="s">
        <v>1906</v>
      </c>
      <c r="B546" s="300" t="s">
        <v>3147</v>
      </c>
      <c r="C546" s="300" t="s">
        <v>3148</v>
      </c>
      <c r="D546" s="16">
        <v>45069</v>
      </c>
      <c r="E546" s="16"/>
      <c r="F546" s="300" t="s">
        <v>3087</v>
      </c>
      <c r="G546" s="300"/>
      <c r="H546" s="300" t="s">
        <v>3149</v>
      </c>
      <c r="I546" s="15">
        <v>75</v>
      </c>
      <c r="J546" s="77">
        <v>5</v>
      </c>
      <c r="K546" s="92"/>
    </row>
    <row r="547" spans="1:11" ht="30.6" x14ac:dyDescent="0.25">
      <c r="A547" s="300" t="s">
        <v>1906</v>
      </c>
      <c r="B547" s="300" t="s">
        <v>3150</v>
      </c>
      <c r="C547" s="300" t="s">
        <v>3151</v>
      </c>
      <c r="D547" s="16">
        <v>45069</v>
      </c>
      <c r="E547" s="16"/>
      <c r="F547" s="300" t="s">
        <v>3087</v>
      </c>
      <c r="G547" s="300"/>
      <c r="H547" s="300" t="s">
        <v>2459</v>
      </c>
      <c r="I547" s="15">
        <v>87</v>
      </c>
      <c r="J547" s="77">
        <v>5</v>
      </c>
      <c r="K547" s="92"/>
    </row>
    <row r="548" spans="1:11" ht="30.6" x14ac:dyDescent="0.25">
      <c r="A548" s="300" t="s">
        <v>1906</v>
      </c>
      <c r="B548" s="300" t="s">
        <v>3152</v>
      </c>
      <c r="C548" s="300" t="s">
        <v>3153</v>
      </c>
      <c r="D548" s="16">
        <v>45069</v>
      </c>
      <c r="E548" s="16"/>
      <c r="F548" s="300" t="s">
        <v>3087</v>
      </c>
      <c r="G548" s="300"/>
      <c r="H548" s="300" t="s">
        <v>3154</v>
      </c>
      <c r="I548" s="15">
        <v>87</v>
      </c>
      <c r="J548" s="77">
        <v>5</v>
      </c>
      <c r="K548" s="92"/>
    </row>
    <row r="549" spans="1:11" ht="30.6" x14ac:dyDescent="0.25">
      <c r="A549" s="300" t="s">
        <v>1906</v>
      </c>
      <c r="B549" s="300" t="s">
        <v>3155</v>
      </c>
      <c r="C549" s="300" t="s">
        <v>3156</v>
      </c>
      <c r="D549" s="16">
        <v>45069</v>
      </c>
      <c r="E549" s="16"/>
      <c r="F549" s="300" t="s">
        <v>3087</v>
      </c>
      <c r="G549" s="300"/>
      <c r="H549" s="300" t="s">
        <v>2456</v>
      </c>
      <c r="I549" s="15">
        <v>127</v>
      </c>
      <c r="J549" s="77">
        <v>5</v>
      </c>
      <c r="K549" s="92"/>
    </row>
    <row r="550" spans="1:11" ht="40.799999999999997" x14ac:dyDescent="0.25">
      <c r="A550" s="300" t="s">
        <v>1906</v>
      </c>
      <c r="B550" s="300" t="s">
        <v>3157</v>
      </c>
      <c r="C550" s="300" t="s">
        <v>3158</v>
      </c>
      <c r="D550" s="16">
        <v>45089</v>
      </c>
      <c r="E550" s="16"/>
      <c r="F550" s="300" t="s">
        <v>3159</v>
      </c>
      <c r="G550" s="300" t="s">
        <v>3160</v>
      </c>
      <c r="H550" s="300" t="s">
        <v>3161</v>
      </c>
      <c r="I550" s="15">
        <v>400</v>
      </c>
      <c r="J550" s="77">
        <v>5</v>
      </c>
      <c r="K550" s="92"/>
    </row>
    <row r="551" spans="1:11" ht="66.599999999999994" customHeight="1" x14ac:dyDescent="0.25">
      <c r="A551" s="300" t="s">
        <v>1906</v>
      </c>
      <c r="B551" s="300" t="s">
        <v>3157</v>
      </c>
      <c r="C551" s="300" t="s">
        <v>3158</v>
      </c>
      <c r="D551" s="16">
        <v>45077</v>
      </c>
      <c r="E551" s="16">
        <v>45089</v>
      </c>
      <c r="F551" s="300" t="s">
        <v>3162</v>
      </c>
      <c r="G551" s="300" t="s">
        <v>3160</v>
      </c>
      <c r="H551" s="300" t="s">
        <v>3161</v>
      </c>
      <c r="I551" s="15">
        <v>36.950000000000003</v>
      </c>
      <c r="J551" s="77">
        <v>5</v>
      </c>
      <c r="K551" s="92"/>
    </row>
    <row r="552" spans="1:11" ht="64.2" customHeight="1" x14ac:dyDescent="0.25">
      <c r="A552" s="300" t="s">
        <v>1906</v>
      </c>
      <c r="B552" s="300" t="s">
        <v>3157</v>
      </c>
      <c r="C552" s="300" t="s">
        <v>3158</v>
      </c>
      <c r="D552" s="16">
        <v>45077</v>
      </c>
      <c r="E552" s="16">
        <v>45089</v>
      </c>
      <c r="F552" s="300" t="s">
        <v>3163</v>
      </c>
      <c r="G552" s="300" t="s">
        <v>3160</v>
      </c>
      <c r="H552" s="300" t="s">
        <v>3161</v>
      </c>
      <c r="I552" s="15">
        <v>20.100000000000001</v>
      </c>
      <c r="J552" s="77">
        <v>5</v>
      </c>
      <c r="K552" s="92"/>
    </row>
    <row r="553" spans="1:11" ht="76.95" customHeight="1" x14ac:dyDescent="0.25">
      <c r="A553" s="300" t="s">
        <v>1906</v>
      </c>
      <c r="B553" s="300" t="s">
        <v>3157</v>
      </c>
      <c r="C553" s="300" t="s">
        <v>3158</v>
      </c>
      <c r="D553" s="16">
        <v>45077</v>
      </c>
      <c r="E553" s="16">
        <v>45089</v>
      </c>
      <c r="F553" s="300" t="s">
        <v>3164</v>
      </c>
      <c r="G553" s="300" t="s">
        <v>3160</v>
      </c>
      <c r="H553" s="300" t="s">
        <v>3161</v>
      </c>
      <c r="I553" s="15">
        <v>22.95</v>
      </c>
      <c r="J553" s="77">
        <v>5</v>
      </c>
      <c r="K553" s="92"/>
    </row>
    <row r="554" spans="1:11" ht="106.95" customHeight="1" x14ac:dyDescent="0.25">
      <c r="A554" s="300" t="s">
        <v>1906</v>
      </c>
      <c r="B554" s="300"/>
      <c r="C554" s="300"/>
      <c r="D554" s="16"/>
      <c r="E554" s="16"/>
      <c r="F554" s="300" t="s">
        <v>3165</v>
      </c>
      <c r="G554" s="300"/>
      <c r="H554" s="300"/>
      <c r="I554" s="15"/>
      <c r="J554" s="77"/>
      <c r="K554" s="92"/>
    </row>
    <row r="555" spans="1:11" ht="30.6" x14ac:dyDescent="0.25">
      <c r="A555" s="300" t="s">
        <v>1906</v>
      </c>
      <c r="B555" s="301" t="s">
        <v>3166</v>
      </c>
      <c r="C555" s="301" t="s">
        <v>3167</v>
      </c>
      <c r="D555" s="302">
        <v>44998</v>
      </c>
      <c r="E555" s="302"/>
      <c r="F555" s="301" t="s">
        <v>3168</v>
      </c>
      <c r="G555" s="301"/>
      <c r="H555" s="301" t="s">
        <v>3169</v>
      </c>
      <c r="I555" s="303">
        <v>640</v>
      </c>
      <c r="J555" s="304">
        <v>3</v>
      </c>
      <c r="K555" s="92"/>
    </row>
    <row r="556" spans="1:11" ht="30.6" x14ac:dyDescent="0.25">
      <c r="A556" s="300" t="s">
        <v>1906</v>
      </c>
      <c r="B556" s="301" t="s">
        <v>3166</v>
      </c>
      <c r="C556" s="301" t="s">
        <v>3167</v>
      </c>
      <c r="D556" s="302">
        <v>44998</v>
      </c>
      <c r="E556" s="302"/>
      <c r="F556" s="301" t="s">
        <v>3168</v>
      </c>
      <c r="G556" s="301"/>
      <c r="H556" s="301" t="s">
        <v>3169</v>
      </c>
      <c r="I556" s="303">
        <v>860</v>
      </c>
      <c r="J556" s="304">
        <v>2</v>
      </c>
      <c r="K556" s="92"/>
    </row>
    <row r="557" spans="1:11" ht="30.6" x14ac:dyDescent="0.25">
      <c r="A557" s="300" t="s">
        <v>1906</v>
      </c>
      <c r="B557" s="307" t="s">
        <v>3170</v>
      </c>
      <c r="C557" s="307" t="s">
        <v>3171</v>
      </c>
      <c r="D557" s="302">
        <v>45043</v>
      </c>
      <c r="E557" s="302"/>
      <c r="F557" s="307" t="s">
        <v>3168</v>
      </c>
      <c r="G557" s="307"/>
      <c r="H557" s="307" t="s">
        <v>3169</v>
      </c>
      <c r="I557" s="303">
        <v>11964</v>
      </c>
      <c r="J557" s="304">
        <v>3</v>
      </c>
      <c r="K557" s="92"/>
    </row>
    <row r="558" spans="1:11" ht="33.6" customHeight="1" x14ac:dyDescent="0.25">
      <c r="A558" s="300" t="s">
        <v>1906</v>
      </c>
      <c r="B558" s="307" t="s">
        <v>3172</v>
      </c>
      <c r="C558" s="307" t="s">
        <v>3173</v>
      </c>
      <c r="D558" s="302">
        <v>45070</v>
      </c>
      <c r="E558" s="302"/>
      <c r="F558" s="307" t="s">
        <v>14253</v>
      </c>
      <c r="G558" s="307"/>
      <c r="H558" s="307" t="s">
        <v>3174</v>
      </c>
      <c r="I558" s="303">
        <v>-1442</v>
      </c>
      <c r="J558" s="304">
        <v>3</v>
      </c>
      <c r="K558" s="92"/>
    </row>
    <row r="559" spans="1:11" ht="20.399999999999999" x14ac:dyDescent="0.25">
      <c r="A559" s="300" t="s">
        <v>1906</v>
      </c>
      <c r="B559" s="307" t="s">
        <v>3175</v>
      </c>
      <c r="C559" s="307"/>
      <c r="D559" s="302">
        <v>45050</v>
      </c>
      <c r="E559" s="302"/>
      <c r="F559" s="307" t="s">
        <v>3176</v>
      </c>
      <c r="G559" s="307"/>
      <c r="H559" s="307" t="s">
        <v>2237</v>
      </c>
      <c r="I559" s="303">
        <v>1000</v>
      </c>
      <c r="J559" s="304">
        <v>3</v>
      </c>
      <c r="K559" s="92"/>
    </row>
    <row r="560" spans="1:11" ht="40.799999999999997" x14ac:dyDescent="0.25">
      <c r="A560" s="300" t="s">
        <v>1906</v>
      </c>
      <c r="B560" s="307" t="s">
        <v>3177</v>
      </c>
      <c r="C560" s="307" t="s">
        <v>3178</v>
      </c>
      <c r="D560" s="302">
        <v>45082</v>
      </c>
      <c r="E560" s="302"/>
      <c r="F560" s="14" t="s">
        <v>3179</v>
      </c>
      <c r="G560" s="307"/>
      <c r="H560" s="307" t="s">
        <v>3180</v>
      </c>
      <c r="I560" s="303">
        <v>0</v>
      </c>
      <c r="J560" s="304">
        <v>3</v>
      </c>
      <c r="K560" s="92"/>
    </row>
    <row r="561" spans="1:11" ht="20.399999999999999" x14ac:dyDescent="0.25">
      <c r="A561" s="300" t="s">
        <v>1906</v>
      </c>
      <c r="B561" s="307" t="s">
        <v>3175</v>
      </c>
      <c r="C561" s="307"/>
      <c r="D561" s="302">
        <v>45068</v>
      </c>
      <c r="E561" s="302"/>
      <c r="F561" s="307" t="s">
        <v>13443</v>
      </c>
      <c r="G561" s="307"/>
      <c r="H561" s="307" t="s">
        <v>2237</v>
      </c>
      <c r="I561" s="303">
        <v>-803.9</v>
      </c>
      <c r="J561" s="304">
        <v>3</v>
      </c>
      <c r="K561" s="92"/>
    </row>
    <row r="562" spans="1:11" ht="20.399999999999999" x14ac:dyDescent="0.25">
      <c r="A562" s="300" t="s">
        <v>1906</v>
      </c>
      <c r="B562" s="307" t="s">
        <v>3181</v>
      </c>
      <c r="C562" s="307" t="s">
        <v>3182</v>
      </c>
      <c r="D562" s="302">
        <v>45058</v>
      </c>
      <c r="E562" s="302"/>
      <c r="F562" s="14" t="s">
        <v>3183</v>
      </c>
      <c r="G562" s="307" t="s">
        <v>2021</v>
      </c>
      <c r="H562" s="307" t="s">
        <v>2022</v>
      </c>
      <c r="I562" s="303">
        <v>58.4</v>
      </c>
      <c r="J562" s="304">
        <v>3</v>
      </c>
      <c r="K562" s="92"/>
    </row>
    <row r="563" spans="1:11" ht="20.399999999999999" x14ac:dyDescent="0.25">
      <c r="A563" s="300" t="s">
        <v>1906</v>
      </c>
      <c r="B563" s="307" t="s">
        <v>3184</v>
      </c>
      <c r="C563" s="307" t="s">
        <v>3185</v>
      </c>
      <c r="D563" s="302">
        <v>45069</v>
      </c>
      <c r="E563" s="302"/>
      <c r="F563" s="14" t="s">
        <v>14373</v>
      </c>
      <c r="G563" s="307" t="s">
        <v>1963</v>
      </c>
      <c r="H563" s="307" t="s">
        <v>1964</v>
      </c>
      <c r="I563" s="15">
        <v>3639</v>
      </c>
      <c r="J563" s="304">
        <v>3</v>
      </c>
      <c r="K563" s="92"/>
    </row>
    <row r="564" spans="1:11" ht="30.6" x14ac:dyDescent="0.25">
      <c r="A564" s="300" t="s">
        <v>1906</v>
      </c>
      <c r="B564" s="307" t="s">
        <v>3186</v>
      </c>
      <c r="C564" s="307" t="s">
        <v>3187</v>
      </c>
      <c r="D564" s="302">
        <v>45072</v>
      </c>
      <c r="E564" s="302"/>
      <c r="F564" s="14" t="s">
        <v>3188</v>
      </c>
      <c r="G564" s="307"/>
      <c r="H564" s="307" t="s">
        <v>3189</v>
      </c>
      <c r="I564" s="15">
        <v>165.73</v>
      </c>
      <c r="J564" s="304">
        <v>3</v>
      </c>
      <c r="K564" s="92"/>
    </row>
    <row r="565" spans="1:11" ht="30.6" x14ac:dyDescent="0.25">
      <c r="A565" s="300" t="s">
        <v>1906</v>
      </c>
      <c r="B565" s="307" t="s">
        <v>3190</v>
      </c>
      <c r="C565" s="307" t="s">
        <v>3191</v>
      </c>
      <c r="D565" s="302">
        <v>45076</v>
      </c>
      <c r="E565" s="302"/>
      <c r="F565" s="14" t="s">
        <v>3192</v>
      </c>
      <c r="G565" s="307" t="s">
        <v>2247</v>
      </c>
      <c r="H565" s="307" t="s">
        <v>2248</v>
      </c>
      <c r="I565" s="15">
        <v>240</v>
      </c>
      <c r="J565" s="304">
        <v>3</v>
      </c>
      <c r="K565" s="92"/>
    </row>
    <row r="566" spans="1:11" ht="20.399999999999999" x14ac:dyDescent="0.25">
      <c r="A566" s="300" t="s">
        <v>1906</v>
      </c>
      <c r="B566" s="307" t="s">
        <v>3193</v>
      </c>
      <c r="C566" s="307" t="s">
        <v>3194</v>
      </c>
      <c r="D566" s="302">
        <v>45076</v>
      </c>
      <c r="E566" s="302"/>
      <c r="F566" s="14" t="s">
        <v>3195</v>
      </c>
      <c r="G566" s="307" t="s">
        <v>3196</v>
      </c>
      <c r="H566" s="307" t="s">
        <v>3197</v>
      </c>
      <c r="I566" s="15">
        <v>600</v>
      </c>
      <c r="J566" s="304">
        <v>3</v>
      </c>
      <c r="K566" s="92"/>
    </row>
    <row r="567" spans="1:11" ht="30.6" x14ac:dyDescent="0.25">
      <c r="A567" s="300" t="s">
        <v>1906</v>
      </c>
      <c r="B567" s="307" t="s">
        <v>3198</v>
      </c>
      <c r="C567" s="307" t="s">
        <v>3199</v>
      </c>
      <c r="D567" s="302">
        <v>45121</v>
      </c>
      <c r="E567" s="302"/>
      <c r="F567" s="14" t="s">
        <v>3200</v>
      </c>
      <c r="G567" s="307" t="s">
        <v>3201</v>
      </c>
      <c r="H567" s="307" t="s">
        <v>3202</v>
      </c>
      <c r="I567" s="15">
        <v>34.9</v>
      </c>
      <c r="J567" s="304">
        <v>3</v>
      </c>
      <c r="K567" s="92"/>
    </row>
    <row r="568" spans="1:11" ht="30.6" x14ac:dyDescent="0.25">
      <c r="A568" s="300" t="s">
        <v>1906</v>
      </c>
      <c r="B568" s="307" t="s">
        <v>3203</v>
      </c>
      <c r="C568" s="307" t="s">
        <v>3204</v>
      </c>
      <c r="D568" s="302">
        <v>45078</v>
      </c>
      <c r="E568" s="302"/>
      <c r="F568" s="14" t="s">
        <v>3205</v>
      </c>
      <c r="G568" s="307"/>
      <c r="H568" s="307" t="s">
        <v>3206</v>
      </c>
      <c r="I568" s="15">
        <v>240</v>
      </c>
      <c r="J568" s="304">
        <v>3</v>
      </c>
      <c r="K568" s="92"/>
    </row>
    <row r="569" spans="1:11" ht="76.95" customHeight="1" x14ac:dyDescent="0.25">
      <c r="A569" s="300" t="s">
        <v>1906</v>
      </c>
      <c r="B569" s="300"/>
      <c r="C569" s="300"/>
      <c r="D569" s="16"/>
      <c r="E569" s="16"/>
      <c r="F569" s="308" t="s">
        <v>3207</v>
      </c>
      <c r="G569" s="300"/>
      <c r="H569" s="300"/>
      <c r="I569" s="15"/>
      <c r="J569" s="77"/>
      <c r="K569" s="92"/>
    </row>
    <row r="570" spans="1:11" ht="20.399999999999999" x14ac:dyDescent="0.25">
      <c r="A570" s="300" t="s">
        <v>1906</v>
      </c>
      <c r="B570" s="301" t="s">
        <v>3208</v>
      </c>
      <c r="C570" s="301" t="s">
        <v>3209</v>
      </c>
      <c r="D570" s="302">
        <v>44998</v>
      </c>
      <c r="E570" s="302"/>
      <c r="F570" s="301" t="s">
        <v>3210</v>
      </c>
      <c r="G570" s="301" t="s">
        <v>3075</v>
      </c>
      <c r="H570" s="301" t="s">
        <v>3076</v>
      </c>
      <c r="I570" s="303">
        <v>1650</v>
      </c>
      <c r="J570" s="304">
        <v>5</v>
      </c>
      <c r="K570" s="92"/>
    </row>
    <row r="571" spans="1:11" ht="30.6" x14ac:dyDescent="0.25">
      <c r="A571" s="300" t="s">
        <v>1906</v>
      </c>
      <c r="B571" s="300" t="s">
        <v>3211</v>
      </c>
      <c r="C571" s="300" t="s">
        <v>3212</v>
      </c>
      <c r="D571" s="16">
        <v>45062</v>
      </c>
      <c r="E571" s="16"/>
      <c r="F571" s="300" t="s">
        <v>3213</v>
      </c>
      <c r="G571" s="300" t="s">
        <v>3075</v>
      </c>
      <c r="H571" s="300" t="s">
        <v>3076</v>
      </c>
      <c r="I571" s="15">
        <v>0</v>
      </c>
      <c r="J571" s="77">
        <v>5</v>
      </c>
      <c r="K571" s="92"/>
    </row>
    <row r="572" spans="1:11" ht="30.6" x14ac:dyDescent="0.25">
      <c r="A572" s="300" t="s">
        <v>1906</v>
      </c>
      <c r="B572" s="300" t="s">
        <v>3214</v>
      </c>
      <c r="C572" s="300" t="s">
        <v>3215</v>
      </c>
      <c r="D572" s="16">
        <v>45099</v>
      </c>
      <c r="E572" s="16"/>
      <c r="F572" s="300" t="s">
        <v>3216</v>
      </c>
      <c r="G572" s="300" t="s">
        <v>3075</v>
      </c>
      <c r="H572" s="300" t="s">
        <v>3076</v>
      </c>
      <c r="I572" s="15">
        <v>1917</v>
      </c>
      <c r="J572" s="77">
        <v>5</v>
      </c>
      <c r="K572" s="92"/>
    </row>
    <row r="573" spans="1:11" ht="30.6" x14ac:dyDescent="0.25">
      <c r="A573" s="300" t="s">
        <v>1906</v>
      </c>
      <c r="B573" s="301" t="s">
        <v>3217</v>
      </c>
      <c r="C573" s="301" t="s">
        <v>3218</v>
      </c>
      <c r="D573" s="302">
        <v>45105</v>
      </c>
      <c r="E573" s="302"/>
      <c r="F573" s="301" t="s">
        <v>3219</v>
      </c>
      <c r="G573" s="301" t="s">
        <v>3160</v>
      </c>
      <c r="H573" s="301" t="s">
        <v>3161</v>
      </c>
      <c r="I573" s="303">
        <v>800</v>
      </c>
      <c r="J573" s="304">
        <v>5</v>
      </c>
      <c r="K573" s="92"/>
    </row>
    <row r="574" spans="1:11" ht="54.6" customHeight="1" x14ac:dyDescent="0.25">
      <c r="A574" s="300" t="s">
        <v>1906</v>
      </c>
      <c r="B574" s="301" t="s">
        <v>3217</v>
      </c>
      <c r="C574" s="301" t="s">
        <v>3218</v>
      </c>
      <c r="D574" s="302">
        <v>45092</v>
      </c>
      <c r="E574" s="302">
        <v>45105</v>
      </c>
      <c r="F574" s="301" t="s">
        <v>3220</v>
      </c>
      <c r="G574" s="301" t="s">
        <v>3160</v>
      </c>
      <c r="H574" s="301" t="s">
        <v>3161</v>
      </c>
      <c r="I574" s="303">
        <v>13.9</v>
      </c>
      <c r="J574" s="304">
        <v>5</v>
      </c>
      <c r="K574" s="92"/>
    </row>
    <row r="575" spans="1:11" ht="54.6" customHeight="1" x14ac:dyDescent="0.25">
      <c r="A575" s="300" t="s">
        <v>1906</v>
      </c>
      <c r="B575" s="301" t="s">
        <v>3217</v>
      </c>
      <c r="C575" s="301" t="s">
        <v>3218</v>
      </c>
      <c r="D575" s="302">
        <v>45092</v>
      </c>
      <c r="E575" s="302">
        <v>45105</v>
      </c>
      <c r="F575" s="301" t="s">
        <v>3221</v>
      </c>
      <c r="G575" s="301" t="s">
        <v>3160</v>
      </c>
      <c r="H575" s="301" t="s">
        <v>3161</v>
      </c>
      <c r="I575" s="303">
        <v>66.5</v>
      </c>
      <c r="J575" s="304">
        <v>5</v>
      </c>
      <c r="K575" s="92"/>
    </row>
    <row r="576" spans="1:11" ht="54" customHeight="1" x14ac:dyDescent="0.25">
      <c r="A576" s="300" t="s">
        <v>1906</v>
      </c>
      <c r="B576" s="301" t="s">
        <v>3217</v>
      </c>
      <c r="C576" s="301" t="s">
        <v>3218</v>
      </c>
      <c r="D576" s="302">
        <v>45093</v>
      </c>
      <c r="E576" s="302">
        <v>45105</v>
      </c>
      <c r="F576" s="301" t="s">
        <v>3222</v>
      </c>
      <c r="G576" s="301" t="s">
        <v>3160</v>
      </c>
      <c r="H576" s="301" t="s">
        <v>3161</v>
      </c>
      <c r="I576" s="303">
        <v>30</v>
      </c>
      <c r="J576" s="304">
        <v>5</v>
      </c>
      <c r="K576" s="92"/>
    </row>
    <row r="577" spans="1:11" ht="64.95" customHeight="1" x14ac:dyDescent="0.25">
      <c r="A577" s="300" t="s">
        <v>1906</v>
      </c>
      <c r="B577" s="301" t="s">
        <v>3217</v>
      </c>
      <c r="C577" s="301" t="s">
        <v>3218</v>
      </c>
      <c r="D577" s="302">
        <v>45094</v>
      </c>
      <c r="E577" s="302">
        <v>45105</v>
      </c>
      <c r="F577" s="301" t="s">
        <v>3223</v>
      </c>
      <c r="G577" s="301" t="s">
        <v>3160</v>
      </c>
      <c r="H577" s="301" t="s">
        <v>3161</v>
      </c>
      <c r="I577" s="303">
        <v>19.05</v>
      </c>
      <c r="J577" s="304">
        <v>5</v>
      </c>
      <c r="K577" s="92"/>
    </row>
    <row r="578" spans="1:11" ht="94.2" customHeight="1" x14ac:dyDescent="0.25">
      <c r="A578" s="300" t="s">
        <v>1906</v>
      </c>
      <c r="B578" s="300"/>
      <c r="C578" s="300"/>
      <c r="D578" s="16"/>
      <c r="E578" s="16"/>
      <c r="F578" s="300" t="s">
        <v>3224</v>
      </c>
      <c r="G578" s="300"/>
      <c r="H578" s="300"/>
      <c r="I578" s="15"/>
      <c r="J578" s="77"/>
      <c r="K578" s="92"/>
    </row>
    <row r="579" spans="1:11" ht="13.2" x14ac:dyDescent="0.25">
      <c r="A579" s="300" t="s">
        <v>1906</v>
      </c>
      <c r="B579" s="301" t="s">
        <v>2111</v>
      </c>
      <c r="C579" s="301"/>
      <c r="D579" s="302">
        <v>45015</v>
      </c>
      <c r="E579" s="302"/>
      <c r="F579" s="301" t="s">
        <v>3225</v>
      </c>
      <c r="G579" s="301"/>
      <c r="H579" s="301" t="s">
        <v>3226</v>
      </c>
      <c r="I579" s="303">
        <v>1000</v>
      </c>
      <c r="J579" s="304">
        <v>2</v>
      </c>
      <c r="K579" s="92"/>
    </row>
    <row r="580" spans="1:11" ht="30.6" x14ac:dyDescent="0.25">
      <c r="A580" s="300" t="s">
        <v>1906</v>
      </c>
      <c r="B580" s="300" t="s">
        <v>3227</v>
      </c>
      <c r="C580" s="300" t="s">
        <v>3228</v>
      </c>
      <c r="D580" s="16">
        <v>45068</v>
      </c>
      <c r="E580" s="16"/>
      <c r="F580" s="300" t="s">
        <v>3229</v>
      </c>
      <c r="G580" s="300"/>
      <c r="H580" s="300" t="s">
        <v>3230</v>
      </c>
      <c r="I580" s="15">
        <v>0</v>
      </c>
      <c r="J580" s="304">
        <v>2</v>
      </c>
      <c r="K580" s="92"/>
    </row>
    <row r="581" spans="1:11" ht="30.6" x14ac:dyDescent="0.25">
      <c r="A581" s="300" t="s">
        <v>1906</v>
      </c>
      <c r="B581" s="300" t="s">
        <v>3231</v>
      </c>
      <c r="C581" s="300" t="s">
        <v>3232</v>
      </c>
      <c r="D581" s="16">
        <v>45068</v>
      </c>
      <c r="E581" s="16"/>
      <c r="F581" s="300" t="s">
        <v>3233</v>
      </c>
      <c r="G581" s="300"/>
      <c r="H581" s="300" t="s">
        <v>3234</v>
      </c>
      <c r="I581" s="15">
        <v>0</v>
      </c>
      <c r="J581" s="304">
        <v>2</v>
      </c>
      <c r="K581" s="92"/>
    </row>
    <row r="582" spans="1:11" ht="20.399999999999999" x14ac:dyDescent="0.25">
      <c r="A582" s="300" t="s">
        <v>1906</v>
      </c>
      <c r="B582" s="300" t="s">
        <v>3235</v>
      </c>
      <c r="C582" s="300" t="s">
        <v>3236</v>
      </c>
      <c r="D582" s="16">
        <v>45068</v>
      </c>
      <c r="E582" s="16"/>
      <c r="F582" s="300" t="s">
        <v>3237</v>
      </c>
      <c r="G582" s="300"/>
      <c r="H582" s="300" t="s">
        <v>3230</v>
      </c>
      <c r="I582" s="15">
        <v>0</v>
      </c>
      <c r="J582" s="304">
        <v>2</v>
      </c>
      <c r="K582" s="92"/>
    </row>
    <row r="583" spans="1:11" ht="30.6" x14ac:dyDescent="0.25">
      <c r="A583" s="300" t="s">
        <v>1906</v>
      </c>
      <c r="B583" s="300" t="s">
        <v>3238</v>
      </c>
      <c r="C583" s="300" t="s">
        <v>3239</v>
      </c>
      <c r="D583" s="16">
        <v>45068</v>
      </c>
      <c r="E583" s="16"/>
      <c r="F583" s="300" t="s">
        <v>3240</v>
      </c>
      <c r="G583" s="300"/>
      <c r="H583" s="300" t="s">
        <v>3241</v>
      </c>
      <c r="I583" s="15">
        <v>0</v>
      </c>
      <c r="J583" s="304">
        <v>2</v>
      </c>
      <c r="K583" s="92"/>
    </row>
    <row r="584" spans="1:11" ht="30.6" x14ac:dyDescent="0.25">
      <c r="A584" s="300" t="s">
        <v>1906</v>
      </c>
      <c r="B584" s="300" t="s">
        <v>3242</v>
      </c>
      <c r="C584" s="300" t="s">
        <v>3243</v>
      </c>
      <c r="D584" s="16">
        <v>45068</v>
      </c>
      <c r="E584" s="16"/>
      <c r="F584" s="300" t="s">
        <v>3244</v>
      </c>
      <c r="G584" s="300"/>
      <c r="H584" s="300" t="s">
        <v>3245</v>
      </c>
      <c r="I584" s="15">
        <v>0</v>
      </c>
      <c r="J584" s="304">
        <v>2</v>
      </c>
      <c r="K584" s="92"/>
    </row>
    <row r="585" spans="1:11" ht="20.399999999999999" x14ac:dyDescent="0.25">
      <c r="A585" s="300" t="s">
        <v>1906</v>
      </c>
      <c r="B585" s="300" t="s">
        <v>2242</v>
      </c>
      <c r="C585" s="300"/>
      <c r="D585" s="16">
        <v>45030</v>
      </c>
      <c r="E585" s="16"/>
      <c r="F585" s="300" t="s">
        <v>3246</v>
      </c>
      <c r="G585" s="300"/>
      <c r="H585" s="300" t="s">
        <v>3226</v>
      </c>
      <c r="I585" s="15">
        <v>-623.82000000000005</v>
      </c>
      <c r="J585" s="304">
        <v>2</v>
      </c>
      <c r="K585" s="92"/>
    </row>
    <row r="586" spans="1:11" ht="20.399999999999999" x14ac:dyDescent="0.25">
      <c r="A586" s="300" t="s">
        <v>1906</v>
      </c>
      <c r="B586" s="300" t="s">
        <v>3175</v>
      </c>
      <c r="C586" s="300"/>
      <c r="D586" s="16">
        <v>45048</v>
      </c>
      <c r="E586" s="16"/>
      <c r="F586" s="300" t="s">
        <v>3247</v>
      </c>
      <c r="G586" s="300"/>
      <c r="H586" s="300" t="s">
        <v>3226</v>
      </c>
      <c r="I586" s="15">
        <v>-95.17</v>
      </c>
      <c r="J586" s="304">
        <v>2</v>
      </c>
      <c r="K586" s="92"/>
    </row>
    <row r="587" spans="1:11" ht="30.6" x14ac:dyDescent="0.25">
      <c r="A587" s="300" t="s">
        <v>1906</v>
      </c>
      <c r="B587" s="300" t="s">
        <v>3248</v>
      </c>
      <c r="C587" s="300" t="s">
        <v>3249</v>
      </c>
      <c r="D587" s="16">
        <v>45246</v>
      </c>
      <c r="E587" s="16"/>
      <c r="F587" s="300" t="s">
        <v>3250</v>
      </c>
      <c r="G587" s="300" t="s">
        <v>3251</v>
      </c>
      <c r="H587" s="300" t="s">
        <v>3252</v>
      </c>
      <c r="I587" s="15">
        <v>120</v>
      </c>
      <c r="J587" s="304">
        <v>2</v>
      </c>
      <c r="K587" s="92"/>
    </row>
    <row r="588" spans="1:11" ht="20.399999999999999" x14ac:dyDescent="0.25">
      <c r="A588" s="300" t="s">
        <v>1906</v>
      </c>
      <c r="B588" s="300" t="s">
        <v>3253</v>
      </c>
      <c r="C588" s="300" t="s">
        <v>3254</v>
      </c>
      <c r="D588" s="16">
        <v>45043</v>
      </c>
      <c r="E588" s="16"/>
      <c r="F588" s="300" t="s">
        <v>3255</v>
      </c>
      <c r="G588" s="300" t="s">
        <v>3256</v>
      </c>
      <c r="H588" s="300" t="s">
        <v>3257</v>
      </c>
      <c r="I588" s="15">
        <v>120</v>
      </c>
      <c r="J588" s="77">
        <v>3</v>
      </c>
      <c r="K588" s="92"/>
    </row>
    <row r="589" spans="1:11" ht="18.600000000000001" customHeight="1" x14ac:dyDescent="0.25">
      <c r="A589" s="300" t="s">
        <v>1906</v>
      </c>
      <c r="B589" s="300" t="s">
        <v>3258</v>
      </c>
      <c r="C589" s="300" t="s">
        <v>3259</v>
      </c>
      <c r="D589" s="16">
        <v>45036</v>
      </c>
      <c r="E589" s="16"/>
      <c r="F589" s="300" t="s">
        <v>3260</v>
      </c>
      <c r="G589" s="300" t="s">
        <v>3261</v>
      </c>
      <c r="H589" s="300" t="s">
        <v>3262</v>
      </c>
      <c r="I589" s="15">
        <v>33.72</v>
      </c>
      <c r="J589" s="77">
        <v>3</v>
      </c>
      <c r="K589" s="92"/>
    </row>
    <row r="590" spans="1:11" ht="21.6" customHeight="1" x14ac:dyDescent="0.25">
      <c r="A590" s="300" t="s">
        <v>1906</v>
      </c>
      <c r="B590" s="300" t="s">
        <v>3258</v>
      </c>
      <c r="C590" s="300" t="s">
        <v>3259</v>
      </c>
      <c r="D590" s="16">
        <v>45036</v>
      </c>
      <c r="E590" s="16"/>
      <c r="F590" s="300" t="s">
        <v>3260</v>
      </c>
      <c r="G590" s="300" t="s">
        <v>3261</v>
      </c>
      <c r="H590" s="300" t="s">
        <v>3262</v>
      </c>
      <c r="I590" s="15">
        <v>606.41</v>
      </c>
      <c r="J590" s="77">
        <v>2</v>
      </c>
      <c r="K590" s="92"/>
    </row>
    <row r="591" spans="1:11" ht="13.2" x14ac:dyDescent="0.25">
      <c r="A591" s="300" t="s">
        <v>1906</v>
      </c>
      <c r="B591" s="300" t="s">
        <v>3263</v>
      </c>
      <c r="C591" s="300" t="s">
        <v>3264</v>
      </c>
      <c r="D591" s="16">
        <v>45043</v>
      </c>
      <c r="E591" s="16"/>
      <c r="F591" s="300" t="s">
        <v>3265</v>
      </c>
      <c r="G591" s="300" t="s">
        <v>3266</v>
      </c>
      <c r="H591" s="300" t="s">
        <v>3267</v>
      </c>
      <c r="I591" s="15">
        <v>3424</v>
      </c>
      <c r="J591" s="77">
        <v>3</v>
      </c>
      <c r="K591" s="92"/>
    </row>
    <row r="592" spans="1:11" ht="20.399999999999999" x14ac:dyDescent="0.25">
      <c r="A592" s="300" t="s">
        <v>1906</v>
      </c>
      <c r="B592" s="300" t="s">
        <v>3268</v>
      </c>
      <c r="C592" s="300" t="s">
        <v>3269</v>
      </c>
      <c r="D592" s="16">
        <v>45035</v>
      </c>
      <c r="E592" s="16"/>
      <c r="F592" s="300" t="s">
        <v>3270</v>
      </c>
      <c r="G592" s="300" t="s">
        <v>3271</v>
      </c>
      <c r="H592" s="300" t="s">
        <v>3272</v>
      </c>
      <c r="I592" s="15">
        <v>4.5</v>
      </c>
      <c r="J592" s="77">
        <v>5</v>
      </c>
      <c r="K592" s="92"/>
    </row>
    <row r="593" spans="1:11" ht="20.399999999999999" x14ac:dyDescent="0.25">
      <c r="A593" s="300" t="s">
        <v>1906</v>
      </c>
      <c r="B593" s="300" t="s">
        <v>3273</v>
      </c>
      <c r="C593" s="300" t="s">
        <v>3274</v>
      </c>
      <c r="D593" s="16">
        <v>45035</v>
      </c>
      <c r="E593" s="16"/>
      <c r="F593" s="300" t="s">
        <v>3270</v>
      </c>
      <c r="G593" s="300" t="s">
        <v>3271</v>
      </c>
      <c r="H593" s="300" t="s">
        <v>3272</v>
      </c>
      <c r="I593" s="15">
        <v>4.5</v>
      </c>
      <c r="J593" s="77">
        <v>5</v>
      </c>
      <c r="K593" s="92"/>
    </row>
    <row r="594" spans="1:11" ht="13.2" x14ac:dyDescent="0.25">
      <c r="A594" s="300" t="s">
        <v>1906</v>
      </c>
      <c r="B594" s="300" t="s">
        <v>3275</v>
      </c>
      <c r="C594" s="300" t="s">
        <v>3276</v>
      </c>
      <c r="D594" s="16">
        <v>45033</v>
      </c>
      <c r="E594" s="16"/>
      <c r="F594" s="300" t="s">
        <v>3277</v>
      </c>
      <c r="G594" s="300" t="s">
        <v>1946</v>
      </c>
      <c r="H594" s="300" t="s">
        <v>1947</v>
      </c>
      <c r="I594" s="15">
        <v>30</v>
      </c>
      <c r="J594" s="77">
        <v>4</v>
      </c>
      <c r="K594" s="92"/>
    </row>
    <row r="595" spans="1:11" ht="20.399999999999999" x14ac:dyDescent="0.25">
      <c r="A595" s="300" t="s">
        <v>1906</v>
      </c>
      <c r="B595" s="300" t="s">
        <v>3278</v>
      </c>
      <c r="C595" s="300" t="s">
        <v>3279</v>
      </c>
      <c r="D595" s="16">
        <v>45036</v>
      </c>
      <c r="E595" s="16"/>
      <c r="F595" s="300" t="s">
        <v>3280</v>
      </c>
      <c r="G595" s="300" t="s">
        <v>1957</v>
      </c>
      <c r="H595" s="300" t="s">
        <v>1958</v>
      </c>
      <c r="I595" s="15">
        <v>1656</v>
      </c>
      <c r="J595" s="77">
        <v>5</v>
      </c>
      <c r="K595" s="92"/>
    </row>
    <row r="596" spans="1:11" ht="19.2" customHeight="1" x14ac:dyDescent="0.25">
      <c r="A596" s="300" t="s">
        <v>1906</v>
      </c>
      <c r="B596" s="300" t="s">
        <v>3281</v>
      </c>
      <c r="C596" s="300" t="s">
        <v>3282</v>
      </c>
      <c r="D596" s="16">
        <v>45036</v>
      </c>
      <c r="E596" s="16"/>
      <c r="F596" s="300" t="s">
        <v>3283</v>
      </c>
      <c r="G596" s="300" t="s">
        <v>2105</v>
      </c>
      <c r="H596" s="300" t="s">
        <v>2106</v>
      </c>
      <c r="I596" s="15">
        <v>462</v>
      </c>
      <c r="J596" s="77">
        <v>5</v>
      </c>
      <c r="K596" s="92"/>
    </row>
    <row r="597" spans="1:11" ht="20.399999999999999" x14ac:dyDescent="0.25">
      <c r="A597" s="300" t="s">
        <v>1906</v>
      </c>
      <c r="B597" s="300" t="s">
        <v>3284</v>
      </c>
      <c r="C597" s="300" t="s">
        <v>3285</v>
      </c>
      <c r="D597" s="16">
        <v>45035</v>
      </c>
      <c r="E597" s="16"/>
      <c r="F597" s="300" t="s">
        <v>3286</v>
      </c>
      <c r="G597" s="300" t="s">
        <v>3287</v>
      </c>
      <c r="H597" s="300" t="s">
        <v>3288</v>
      </c>
      <c r="I597" s="15">
        <v>87.8</v>
      </c>
      <c r="J597" s="77">
        <v>5</v>
      </c>
      <c r="K597" s="92"/>
    </row>
    <row r="598" spans="1:11" ht="40.799999999999997" x14ac:dyDescent="0.25">
      <c r="A598" s="300" t="s">
        <v>1906</v>
      </c>
      <c r="B598" s="300" t="s">
        <v>3289</v>
      </c>
      <c r="C598" s="300" t="s">
        <v>3290</v>
      </c>
      <c r="D598" s="16">
        <v>45022</v>
      </c>
      <c r="E598" s="16"/>
      <c r="F598" s="300" t="s">
        <v>3291</v>
      </c>
      <c r="G598" s="300" t="s">
        <v>1996</v>
      </c>
      <c r="H598" s="300" t="s">
        <v>1997</v>
      </c>
      <c r="I598" s="303">
        <v>302.54000000000002</v>
      </c>
      <c r="J598" s="77">
        <v>4</v>
      </c>
      <c r="K598" s="92"/>
    </row>
    <row r="599" spans="1:11" ht="40.799999999999997" x14ac:dyDescent="0.25">
      <c r="A599" s="300" t="s">
        <v>1906</v>
      </c>
      <c r="B599" s="300" t="s">
        <v>3292</v>
      </c>
      <c r="C599" s="300" t="s">
        <v>3293</v>
      </c>
      <c r="D599" s="16">
        <v>45035</v>
      </c>
      <c r="E599" s="16"/>
      <c r="F599" s="300" t="s">
        <v>3294</v>
      </c>
      <c r="G599" s="300" t="s">
        <v>1996</v>
      </c>
      <c r="H599" s="300" t="s">
        <v>1997</v>
      </c>
      <c r="I599" s="303">
        <v>291.83999999999997</v>
      </c>
      <c r="J599" s="77">
        <v>4</v>
      </c>
      <c r="K599" s="92"/>
    </row>
    <row r="600" spans="1:11" ht="20.399999999999999" x14ac:dyDescent="0.25">
      <c r="A600" s="300" t="s">
        <v>1906</v>
      </c>
      <c r="B600" s="300" t="s">
        <v>3295</v>
      </c>
      <c r="C600" s="300" t="s">
        <v>3296</v>
      </c>
      <c r="D600" s="16">
        <v>45037</v>
      </c>
      <c r="E600" s="16"/>
      <c r="F600" s="300" t="s">
        <v>3297</v>
      </c>
      <c r="G600" s="300" t="s">
        <v>1935</v>
      </c>
      <c r="H600" s="300" t="s">
        <v>1936</v>
      </c>
      <c r="I600" s="303">
        <v>133.1</v>
      </c>
      <c r="J600" s="77">
        <v>4</v>
      </c>
      <c r="K600" s="92"/>
    </row>
    <row r="601" spans="1:11" ht="30.6" x14ac:dyDescent="0.25">
      <c r="A601" s="300" t="s">
        <v>1906</v>
      </c>
      <c r="B601" s="300" t="s">
        <v>3298</v>
      </c>
      <c r="C601" s="300" t="s">
        <v>3299</v>
      </c>
      <c r="D601" s="16">
        <v>45029</v>
      </c>
      <c r="E601" s="16"/>
      <c r="F601" s="300" t="s">
        <v>3300</v>
      </c>
      <c r="G601" s="300" t="s">
        <v>2001</v>
      </c>
      <c r="H601" s="300" t="s">
        <v>2002</v>
      </c>
      <c r="I601" s="303">
        <v>59.4</v>
      </c>
      <c r="J601" s="77">
        <v>4</v>
      </c>
      <c r="K601" s="92"/>
    </row>
    <row r="602" spans="1:11" ht="30.6" x14ac:dyDescent="0.25">
      <c r="A602" s="300" t="s">
        <v>1906</v>
      </c>
      <c r="B602" s="300" t="s">
        <v>3301</v>
      </c>
      <c r="C602" s="300" t="s">
        <v>3302</v>
      </c>
      <c r="D602" s="16">
        <v>45022</v>
      </c>
      <c r="E602" s="16"/>
      <c r="F602" s="300" t="s">
        <v>3303</v>
      </c>
      <c r="G602" s="300" t="s">
        <v>2212</v>
      </c>
      <c r="H602" s="300" t="s">
        <v>2213</v>
      </c>
      <c r="I602" s="303">
        <v>400</v>
      </c>
      <c r="J602" s="77">
        <v>5</v>
      </c>
      <c r="K602" s="92"/>
    </row>
    <row r="603" spans="1:11" ht="13.2" x14ac:dyDescent="0.25">
      <c r="A603" s="300" t="s">
        <v>1906</v>
      </c>
      <c r="B603" s="300" t="s">
        <v>3304</v>
      </c>
      <c r="C603" s="300" t="s">
        <v>3305</v>
      </c>
      <c r="D603" s="16">
        <v>45022</v>
      </c>
      <c r="E603" s="16"/>
      <c r="F603" s="300" t="s">
        <v>3306</v>
      </c>
      <c r="G603" s="300"/>
      <c r="H603" s="300" t="s">
        <v>2364</v>
      </c>
      <c r="I603" s="303">
        <v>765</v>
      </c>
      <c r="J603" s="77">
        <v>2</v>
      </c>
      <c r="K603" s="92"/>
    </row>
    <row r="604" spans="1:11" ht="30.6" x14ac:dyDescent="0.25">
      <c r="A604" s="300" t="s">
        <v>1906</v>
      </c>
      <c r="B604" s="300" t="s">
        <v>3307</v>
      </c>
      <c r="C604" s="300" t="s">
        <v>3218</v>
      </c>
      <c r="D604" s="16">
        <v>45034</v>
      </c>
      <c r="E604" s="16"/>
      <c r="F604" s="300" t="s">
        <v>3308</v>
      </c>
      <c r="G604" s="300"/>
      <c r="H604" s="300" t="s">
        <v>2535</v>
      </c>
      <c r="I604" s="303">
        <v>400</v>
      </c>
      <c r="J604" s="77">
        <v>3</v>
      </c>
      <c r="K604" s="92"/>
    </row>
    <row r="605" spans="1:11" ht="13.2" x14ac:dyDescent="0.25">
      <c r="A605" s="300" t="s">
        <v>1906</v>
      </c>
      <c r="B605" s="300" t="s">
        <v>3309</v>
      </c>
      <c r="C605" s="300" t="s">
        <v>3310</v>
      </c>
      <c r="D605" s="16">
        <v>45036</v>
      </c>
      <c r="E605" s="16"/>
      <c r="F605" s="300" t="s">
        <v>3311</v>
      </c>
      <c r="G605" s="300" t="s">
        <v>2521</v>
      </c>
      <c r="H605" s="300" t="s">
        <v>2522</v>
      </c>
      <c r="I605" s="303">
        <v>550</v>
      </c>
      <c r="J605" s="77">
        <v>2</v>
      </c>
      <c r="K605" s="92"/>
    </row>
    <row r="606" spans="1:11" ht="20.399999999999999" x14ac:dyDescent="0.25">
      <c r="A606" s="300" t="s">
        <v>1906</v>
      </c>
      <c r="B606" s="300" t="s">
        <v>3312</v>
      </c>
      <c r="C606" s="300" t="s">
        <v>3313</v>
      </c>
      <c r="D606" s="16">
        <v>45036</v>
      </c>
      <c r="E606" s="16"/>
      <c r="F606" s="300" t="s">
        <v>3314</v>
      </c>
      <c r="G606" s="300" t="s">
        <v>2368</v>
      </c>
      <c r="H606" s="300" t="s">
        <v>2369</v>
      </c>
      <c r="I606" s="303">
        <v>1000</v>
      </c>
      <c r="J606" s="77">
        <v>3</v>
      </c>
      <c r="K606" s="92"/>
    </row>
    <row r="607" spans="1:11" ht="20.399999999999999" x14ac:dyDescent="0.25">
      <c r="A607" s="300" t="s">
        <v>1906</v>
      </c>
      <c r="B607" s="300" t="s">
        <v>3315</v>
      </c>
      <c r="C607" s="300" t="s">
        <v>3316</v>
      </c>
      <c r="D607" s="16">
        <v>45022</v>
      </c>
      <c r="E607" s="16"/>
      <c r="F607" s="300" t="s">
        <v>3317</v>
      </c>
      <c r="G607" s="300" t="s">
        <v>1935</v>
      </c>
      <c r="H607" s="300" t="s">
        <v>1936</v>
      </c>
      <c r="I607" s="303">
        <v>4945.75</v>
      </c>
      <c r="J607" s="77">
        <v>4</v>
      </c>
      <c r="K607" s="92"/>
    </row>
    <row r="608" spans="1:11" ht="20.399999999999999" x14ac:dyDescent="0.25">
      <c r="A608" s="300" t="s">
        <v>1906</v>
      </c>
      <c r="B608" s="300" t="s">
        <v>3318</v>
      </c>
      <c r="C608" s="300" t="s">
        <v>3319</v>
      </c>
      <c r="D608" s="16">
        <v>45029</v>
      </c>
      <c r="E608" s="16"/>
      <c r="F608" s="300" t="s">
        <v>3320</v>
      </c>
      <c r="G608" s="300" t="s">
        <v>1930</v>
      </c>
      <c r="H608" s="300" t="s">
        <v>1931</v>
      </c>
      <c r="I608" s="303">
        <v>748.6</v>
      </c>
      <c r="J608" s="77">
        <v>4</v>
      </c>
      <c r="K608" s="92"/>
    </row>
    <row r="609" spans="1:11" ht="20.399999999999999" x14ac:dyDescent="0.25">
      <c r="A609" s="300" t="s">
        <v>1906</v>
      </c>
      <c r="B609" s="300" t="s">
        <v>3321</v>
      </c>
      <c r="C609" s="300" t="s">
        <v>3322</v>
      </c>
      <c r="D609" s="16">
        <v>45044</v>
      </c>
      <c r="E609" s="16"/>
      <c r="F609" s="300" t="s">
        <v>3323</v>
      </c>
      <c r="G609" s="300" t="s">
        <v>1930</v>
      </c>
      <c r="H609" s="300" t="s">
        <v>1931</v>
      </c>
      <c r="I609" s="303">
        <v>805.77</v>
      </c>
      <c r="J609" s="77">
        <v>4</v>
      </c>
      <c r="K609" s="92"/>
    </row>
    <row r="610" spans="1:11" ht="20.399999999999999" x14ac:dyDescent="0.25">
      <c r="A610" s="300" t="s">
        <v>1906</v>
      </c>
      <c r="B610" s="300" t="s">
        <v>3324</v>
      </c>
      <c r="C610" s="300" t="s">
        <v>3325</v>
      </c>
      <c r="D610" s="16">
        <v>45022</v>
      </c>
      <c r="E610" s="16"/>
      <c r="F610" s="300" t="s">
        <v>3326</v>
      </c>
      <c r="G610" s="300" t="s">
        <v>1980</v>
      </c>
      <c r="H610" s="300" t="s">
        <v>1981</v>
      </c>
      <c r="I610" s="303">
        <v>339.27</v>
      </c>
      <c r="J610" s="77">
        <v>4</v>
      </c>
      <c r="K610" s="92"/>
    </row>
    <row r="611" spans="1:11" ht="13.2" x14ac:dyDescent="0.25">
      <c r="A611" s="300" t="s">
        <v>1906</v>
      </c>
      <c r="B611" s="300" t="s">
        <v>3327</v>
      </c>
      <c r="C611" s="300" t="s">
        <v>3328</v>
      </c>
      <c r="D611" s="16">
        <v>45034</v>
      </c>
      <c r="E611" s="16"/>
      <c r="F611" s="300" t="s">
        <v>3329</v>
      </c>
      <c r="G611" s="300" t="s">
        <v>3330</v>
      </c>
      <c r="H611" s="300" t="s">
        <v>189</v>
      </c>
      <c r="I611" s="303">
        <v>4.3</v>
      </c>
      <c r="J611" s="77">
        <v>4</v>
      </c>
      <c r="K611" s="92"/>
    </row>
    <row r="612" spans="1:11" ht="20.399999999999999" x14ac:dyDescent="0.25">
      <c r="A612" s="300" t="s">
        <v>1906</v>
      </c>
      <c r="B612" s="300" t="s">
        <v>3331</v>
      </c>
      <c r="C612" s="300" t="s">
        <v>3332</v>
      </c>
      <c r="D612" s="16">
        <v>45034</v>
      </c>
      <c r="E612" s="16"/>
      <c r="F612" s="300" t="s">
        <v>3333</v>
      </c>
      <c r="G612" s="300" t="s">
        <v>2074</v>
      </c>
      <c r="H612" s="300" t="s">
        <v>2075</v>
      </c>
      <c r="I612" s="303">
        <v>136.30000000000001</v>
      </c>
      <c r="J612" s="77">
        <v>4</v>
      </c>
      <c r="K612" s="92"/>
    </row>
    <row r="613" spans="1:11" ht="20.399999999999999" x14ac:dyDescent="0.25">
      <c r="A613" s="300" t="s">
        <v>1906</v>
      </c>
      <c r="B613" s="300" t="s">
        <v>3334</v>
      </c>
      <c r="C613" s="300" t="s">
        <v>3335</v>
      </c>
      <c r="D613" s="16">
        <v>45029</v>
      </c>
      <c r="E613" s="16"/>
      <c r="F613" s="300" t="s">
        <v>3336</v>
      </c>
      <c r="G613" s="300" t="s">
        <v>3337</v>
      </c>
      <c r="H613" s="300" t="s">
        <v>3338</v>
      </c>
      <c r="I613" s="303">
        <v>1105</v>
      </c>
      <c r="J613" s="77">
        <v>4</v>
      </c>
      <c r="K613" s="92"/>
    </row>
    <row r="614" spans="1:11" ht="30.6" x14ac:dyDescent="0.25">
      <c r="A614" s="300" t="s">
        <v>1906</v>
      </c>
      <c r="B614" s="300" t="s">
        <v>3339</v>
      </c>
      <c r="C614" s="300" t="s">
        <v>3340</v>
      </c>
      <c r="D614" s="16">
        <v>45022</v>
      </c>
      <c r="E614" s="16"/>
      <c r="F614" s="300" t="s">
        <v>3341</v>
      </c>
      <c r="G614" s="300" t="s">
        <v>1985</v>
      </c>
      <c r="H614" s="300" t="s">
        <v>1986</v>
      </c>
      <c r="I614" s="303">
        <v>434.1</v>
      </c>
      <c r="J614" s="77">
        <v>4</v>
      </c>
      <c r="K614" s="92"/>
    </row>
    <row r="615" spans="1:11" ht="30.6" x14ac:dyDescent="0.25">
      <c r="A615" s="300" t="s">
        <v>1906</v>
      </c>
      <c r="B615" s="300" t="s">
        <v>3342</v>
      </c>
      <c r="C615" s="300" t="s">
        <v>3343</v>
      </c>
      <c r="D615" s="16">
        <v>45034</v>
      </c>
      <c r="E615" s="16"/>
      <c r="F615" s="300" t="s">
        <v>3344</v>
      </c>
      <c r="G615" s="300" t="s">
        <v>1920</v>
      </c>
      <c r="H615" s="300" t="s">
        <v>1921</v>
      </c>
      <c r="I615" s="303">
        <v>276</v>
      </c>
      <c r="J615" s="77">
        <v>4</v>
      </c>
      <c r="K615" s="92"/>
    </row>
    <row r="616" spans="1:11" ht="13.2" x14ac:dyDescent="0.25">
      <c r="A616" s="300" t="s">
        <v>1906</v>
      </c>
      <c r="B616" s="300" t="s">
        <v>3345</v>
      </c>
      <c r="C616" s="300" t="s">
        <v>3346</v>
      </c>
      <c r="D616" s="16">
        <v>45037</v>
      </c>
      <c r="E616" s="16"/>
      <c r="F616" s="300" t="s">
        <v>3347</v>
      </c>
      <c r="G616" s="300" t="s">
        <v>2105</v>
      </c>
      <c r="H616" s="300" t="s">
        <v>2106</v>
      </c>
      <c r="I616" s="303">
        <v>50</v>
      </c>
      <c r="J616" s="77">
        <v>4</v>
      </c>
      <c r="K616" s="92"/>
    </row>
    <row r="617" spans="1:11" ht="13.2" x14ac:dyDescent="0.25">
      <c r="A617" s="300" t="s">
        <v>1906</v>
      </c>
      <c r="B617" s="300" t="s">
        <v>3348</v>
      </c>
      <c r="C617" s="300" t="s">
        <v>3349</v>
      </c>
      <c r="D617" s="16">
        <v>45043</v>
      </c>
      <c r="E617" s="16"/>
      <c r="F617" s="300" t="s">
        <v>3350</v>
      </c>
      <c r="G617" s="300" t="s">
        <v>2105</v>
      </c>
      <c r="H617" s="300" t="s">
        <v>2106</v>
      </c>
      <c r="I617" s="303">
        <v>615</v>
      </c>
      <c r="J617" s="77">
        <v>5</v>
      </c>
      <c r="K617" s="92"/>
    </row>
    <row r="618" spans="1:11" ht="20.399999999999999" x14ac:dyDescent="0.25">
      <c r="A618" s="300" t="s">
        <v>1906</v>
      </c>
      <c r="B618" s="300" t="s">
        <v>3351</v>
      </c>
      <c r="C618" s="300" t="s">
        <v>3352</v>
      </c>
      <c r="D618" s="16">
        <v>45037</v>
      </c>
      <c r="E618" s="16"/>
      <c r="F618" s="300" t="s">
        <v>3353</v>
      </c>
      <c r="G618" s="300" t="s">
        <v>2061</v>
      </c>
      <c r="H618" s="300" t="s">
        <v>2062</v>
      </c>
      <c r="I618" s="303">
        <v>756</v>
      </c>
      <c r="J618" s="77">
        <v>4</v>
      </c>
      <c r="K618" s="92"/>
    </row>
    <row r="619" spans="1:11" ht="13.2" x14ac:dyDescent="0.25">
      <c r="A619" s="300" t="s">
        <v>1906</v>
      </c>
      <c r="B619" s="300" t="s">
        <v>14125</v>
      </c>
      <c r="C619" s="300"/>
      <c r="D619" s="16">
        <v>45043</v>
      </c>
      <c r="E619" s="16"/>
      <c r="F619" s="300" t="s">
        <v>3354</v>
      </c>
      <c r="G619" s="300"/>
      <c r="H619" s="300" t="s">
        <v>1938</v>
      </c>
      <c r="I619" s="15">
        <v>672.37</v>
      </c>
      <c r="J619" s="77">
        <v>4</v>
      </c>
      <c r="K619" s="92"/>
    </row>
    <row r="620" spans="1:11" ht="13.2" x14ac:dyDescent="0.25">
      <c r="A620" s="300" t="s">
        <v>1906</v>
      </c>
      <c r="B620" s="300" t="s">
        <v>14125</v>
      </c>
      <c r="C620" s="300"/>
      <c r="D620" s="16">
        <v>45043</v>
      </c>
      <c r="E620" s="16"/>
      <c r="F620" s="300" t="s">
        <v>3354</v>
      </c>
      <c r="G620" s="300"/>
      <c r="H620" s="300" t="s">
        <v>1938</v>
      </c>
      <c r="I620" s="15">
        <v>148.63</v>
      </c>
      <c r="J620" s="77">
        <v>3</v>
      </c>
      <c r="K620" s="92"/>
    </row>
    <row r="621" spans="1:11" ht="13.2" x14ac:dyDescent="0.25">
      <c r="A621" s="300" t="s">
        <v>1906</v>
      </c>
      <c r="B621" s="300" t="s">
        <v>14125</v>
      </c>
      <c r="C621" s="300"/>
      <c r="D621" s="16">
        <v>45043</v>
      </c>
      <c r="E621" s="16"/>
      <c r="F621" s="300" t="s">
        <v>3354</v>
      </c>
      <c r="G621" s="300"/>
      <c r="H621" s="300" t="s">
        <v>1938</v>
      </c>
      <c r="I621" s="15">
        <v>114</v>
      </c>
      <c r="J621" s="77">
        <v>5</v>
      </c>
      <c r="K621" s="92"/>
    </row>
    <row r="622" spans="1:11" ht="76.2" customHeight="1" x14ac:dyDescent="0.25">
      <c r="A622" s="300" t="s">
        <v>1906</v>
      </c>
      <c r="B622" s="300"/>
      <c r="C622" s="300"/>
      <c r="D622" s="16"/>
      <c r="E622" s="16"/>
      <c r="F622" s="308" t="s">
        <v>3355</v>
      </c>
      <c r="G622" s="300"/>
      <c r="H622" s="300"/>
      <c r="I622" s="15"/>
      <c r="J622" s="77"/>
      <c r="K622" s="92"/>
    </row>
    <row r="623" spans="1:11" ht="30.6" x14ac:dyDescent="0.25">
      <c r="A623" s="300" t="s">
        <v>1906</v>
      </c>
      <c r="B623" s="300" t="s">
        <v>3356</v>
      </c>
      <c r="C623" s="300" t="s">
        <v>3357</v>
      </c>
      <c r="D623" s="16">
        <v>45022</v>
      </c>
      <c r="E623" s="16"/>
      <c r="F623" s="300" t="s">
        <v>3358</v>
      </c>
      <c r="G623" s="300"/>
      <c r="H623" s="300" t="s">
        <v>2559</v>
      </c>
      <c r="I623" s="15">
        <v>116</v>
      </c>
      <c r="J623" s="77">
        <v>5</v>
      </c>
      <c r="K623" s="92"/>
    </row>
    <row r="624" spans="1:11" ht="30.6" x14ac:dyDescent="0.25">
      <c r="A624" s="300" t="s">
        <v>1906</v>
      </c>
      <c r="B624" s="300" t="s">
        <v>3359</v>
      </c>
      <c r="C624" s="300" t="s">
        <v>3360</v>
      </c>
      <c r="D624" s="16">
        <v>45022</v>
      </c>
      <c r="E624" s="16"/>
      <c r="F624" s="300" t="s">
        <v>3358</v>
      </c>
      <c r="G624" s="300"/>
      <c r="H624" s="300" t="s">
        <v>2176</v>
      </c>
      <c r="I624" s="15">
        <v>116</v>
      </c>
      <c r="J624" s="77">
        <v>5</v>
      </c>
      <c r="K624" s="92"/>
    </row>
    <row r="625" spans="1:11" ht="30.6" x14ac:dyDescent="0.25">
      <c r="A625" s="300" t="s">
        <v>1906</v>
      </c>
      <c r="B625" s="300" t="s">
        <v>3361</v>
      </c>
      <c r="C625" s="300" t="s">
        <v>3362</v>
      </c>
      <c r="D625" s="16">
        <v>45022</v>
      </c>
      <c r="E625" s="16"/>
      <c r="F625" s="300" t="s">
        <v>3358</v>
      </c>
      <c r="G625" s="300"/>
      <c r="H625" s="300" t="s">
        <v>2756</v>
      </c>
      <c r="I625" s="15">
        <v>191</v>
      </c>
      <c r="J625" s="77">
        <v>5</v>
      </c>
      <c r="K625" s="92"/>
    </row>
    <row r="626" spans="1:11" ht="20.399999999999999" x14ac:dyDescent="0.25">
      <c r="A626" s="300" t="s">
        <v>1906</v>
      </c>
      <c r="B626" s="300" t="s">
        <v>3363</v>
      </c>
      <c r="C626" s="300" t="s">
        <v>3364</v>
      </c>
      <c r="D626" s="16">
        <v>45027</v>
      </c>
      <c r="E626" s="16"/>
      <c r="F626" s="300" t="s">
        <v>3365</v>
      </c>
      <c r="G626" s="300" t="s">
        <v>2021</v>
      </c>
      <c r="H626" s="300" t="s">
        <v>2022</v>
      </c>
      <c r="I626" s="15">
        <v>25</v>
      </c>
      <c r="J626" s="77">
        <v>5</v>
      </c>
      <c r="K626" s="92"/>
    </row>
    <row r="627" spans="1:11" ht="76.2" customHeight="1" x14ac:dyDescent="0.25">
      <c r="A627" s="300" t="s">
        <v>1906</v>
      </c>
      <c r="B627" s="300"/>
      <c r="C627" s="300"/>
      <c r="D627" s="16"/>
      <c r="E627" s="16"/>
      <c r="F627" s="308" t="s">
        <v>3366</v>
      </c>
      <c r="G627" s="300"/>
      <c r="H627" s="300"/>
      <c r="I627" s="15"/>
      <c r="J627" s="77"/>
      <c r="K627" s="92"/>
    </row>
    <row r="628" spans="1:11" ht="20.399999999999999" x14ac:dyDescent="0.25">
      <c r="A628" s="300" t="s">
        <v>1906</v>
      </c>
      <c r="B628" s="300" t="s">
        <v>3367</v>
      </c>
      <c r="C628" s="300" t="s">
        <v>3368</v>
      </c>
      <c r="D628" s="16">
        <v>45022</v>
      </c>
      <c r="E628" s="16"/>
      <c r="F628" s="300" t="s">
        <v>3369</v>
      </c>
      <c r="G628" s="300"/>
      <c r="H628" s="300" t="s">
        <v>2173</v>
      </c>
      <c r="I628" s="15">
        <v>88</v>
      </c>
      <c r="J628" s="77">
        <v>5</v>
      </c>
      <c r="K628" s="92"/>
    </row>
    <row r="629" spans="1:11" ht="20.399999999999999" x14ac:dyDescent="0.25">
      <c r="A629" s="300" t="s">
        <v>1906</v>
      </c>
      <c r="B629" s="300" t="s">
        <v>3370</v>
      </c>
      <c r="C629" s="300" t="s">
        <v>3371</v>
      </c>
      <c r="D629" s="16">
        <v>45022</v>
      </c>
      <c r="E629" s="16"/>
      <c r="F629" s="300" t="s">
        <v>3369</v>
      </c>
      <c r="G629" s="300"/>
      <c r="H629" s="300" t="s">
        <v>2179</v>
      </c>
      <c r="I629" s="15">
        <v>108</v>
      </c>
      <c r="J629" s="77">
        <v>5</v>
      </c>
      <c r="K629" s="92"/>
    </row>
    <row r="630" spans="1:11" ht="20.399999999999999" x14ac:dyDescent="0.25">
      <c r="A630" s="300" t="s">
        <v>1906</v>
      </c>
      <c r="B630" s="300" t="s">
        <v>3372</v>
      </c>
      <c r="C630" s="300" t="s">
        <v>3373</v>
      </c>
      <c r="D630" s="16">
        <v>45022</v>
      </c>
      <c r="E630" s="16"/>
      <c r="F630" s="300" t="s">
        <v>3369</v>
      </c>
      <c r="G630" s="300"/>
      <c r="H630" s="300" t="s">
        <v>2673</v>
      </c>
      <c r="I630" s="15">
        <v>108</v>
      </c>
      <c r="J630" s="77">
        <v>5</v>
      </c>
      <c r="K630" s="92"/>
    </row>
    <row r="631" spans="1:11" ht="20.399999999999999" x14ac:dyDescent="0.25">
      <c r="A631" s="300" t="s">
        <v>1906</v>
      </c>
      <c r="B631" s="300" t="s">
        <v>3374</v>
      </c>
      <c r="C631" s="300" t="s">
        <v>3375</v>
      </c>
      <c r="D631" s="16">
        <v>45022</v>
      </c>
      <c r="E631" s="16"/>
      <c r="F631" s="300" t="s">
        <v>3376</v>
      </c>
      <c r="G631" s="300" t="s">
        <v>2168</v>
      </c>
      <c r="H631" s="300" t="s">
        <v>2169</v>
      </c>
      <c r="I631" s="15">
        <v>55</v>
      </c>
      <c r="J631" s="77">
        <v>5</v>
      </c>
      <c r="K631" s="92"/>
    </row>
    <row r="632" spans="1:11" ht="74.400000000000006" customHeight="1" x14ac:dyDescent="0.25">
      <c r="A632" s="300" t="s">
        <v>1906</v>
      </c>
      <c r="B632" s="300"/>
      <c r="C632" s="300"/>
      <c r="D632" s="16"/>
      <c r="E632" s="16"/>
      <c r="F632" s="305" t="s">
        <v>3377</v>
      </c>
      <c r="G632" s="300"/>
      <c r="H632" s="300"/>
      <c r="I632" s="15"/>
      <c r="J632" s="77"/>
      <c r="K632" s="92"/>
    </row>
    <row r="633" spans="1:11" ht="20.399999999999999" x14ac:dyDescent="0.25">
      <c r="A633" s="300" t="s">
        <v>1906</v>
      </c>
      <c r="B633" s="300" t="s">
        <v>3378</v>
      </c>
      <c r="C633" s="300" t="s">
        <v>3379</v>
      </c>
      <c r="D633" s="16">
        <v>45022</v>
      </c>
      <c r="E633" s="16"/>
      <c r="F633" s="300" t="s">
        <v>3380</v>
      </c>
      <c r="G633" s="300" t="s">
        <v>3381</v>
      </c>
      <c r="H633" s="300" t="s">
        <v>3382</v>
      </c>
      <c r="I633" s="15">
        <v>52</v>
      </c>
      <c r="J633" s="77">
        <v>5</v>
      </c>
      <c r="K633" s="92"/>
    </row>
    <row r="634" spans="1:11" ht="20.399999999999999" x14ac:dyDescent="0.25">
      <c r="A634" s="300" t="s">
        <v>1906</v>
      </c>
      <c r="B634" s="300" t="s">
        <v>3383</v>
      </c>
      <c r="C634" s="300" t="s">
        <v>3384</v>
      </c>
      <c r="D634" s="16">
        <v>45022</v>
      </c>
      <c r="E634" s="16"/>
      <c r="F634" s="300" t="s">
        <v>3385</v>
      </c>
      <c r="G634" s="300"/>
      <c r="H634" s="300" t="s">
        <v>2667</v>
      </c>
      <c r="I634" s="15">
        <v>109</v>
      </c>
      <c r="J634" s="77">
        <v>5</v>
      </c>
      <c r="K634" s="92"/>
    </row>
    <row r="635" spans="1:11" ht="20.399999999999999" x14ac:dyDescent="0.25">
      <c r="A635" s="300" t="s">
        <v>1906</v>
      </c>
      <c r="B635" s="300" t="s">
        <v>3386</v>
      </c>
      <c r="C635" s="300" t="s">
        <v>3387</v>
      </c>
      <c r="D635" s="16">
        <v>45022</v>
      </c>
      <c r="E635" s="16"/>
      <c r="F635" s="300" t="s">
        <v>3385</v>
      </c>
      <c r="G635" s="300"/>
      <c r="H635" s="300" t="s">
        <v>2205</v>
      </c>
      <c r="I635" s="15">
        <v>109</v>
      </c>
      <c r="J635" s="77">
        <v>5</v>
      </c>
      <c r="K635" s="92"/>
    </row>
    <row r="636" spans="1:11" ht="76.95" customHeight="1" x14ac:dyDescent="0.25">
      <c r="A636" s="300" t="s">
        <v>1906</v>
      </c>
      <c r="B636" s="300"/>
      <c r="C636" s="300"/>
      <c r="D636" s="16"/>
      <c r="E636" s="16"/>
      <c r="F636" s="305" t="s">
        <v>3388</v>
      </c>
      <c r="G636" s="300"/>
      <c r="H636" s="300"/>
      <c r="I636" s="15"/>
      <c r="J636" s="77"/>
      <c r="K636" s="92"/>
    </row>
    <row r="637" spans="1:11" ht="20.399999999999999" x14ac:dyDescent="0.25">
      <c r="A637" s="300" t="s">
        <v>1906</v>
      </c>
      <c r="B637" s="300" t="s">
        <v>3389</v>
      </c>
      <c r="C637" s="300" t="s">
        <v>3390</v>
      </c>
      <c r="D637" s="16">
        <v>45035</v>
      </c>
      <c r="E637" s="16"/>
      <c r="F637" s="300" t="s">
        <v>3391</v>
      </c>
      <c r="G637" s="300" t="s">
        <v>2649</v>
      </c>
      <c r="H637" s="300" t="s">
        <v>2650</v>
      </c>
      <c r="I637" s="15">
        <v>134</v>
      </c>
      <c r="J637" s="77">
        <v>5</v>
      </c>
      <c r="K637" s="92"/>
    </row>
    <row r="638" spans="1:11" ht="20.399999999999999" x14ac:dyDescent="0.25">
      <c r="A638" s="300" t="s">
        <v>1906</v>
      </c>
      <c r="B638" s="300" t="s">
        <v>3392</v>
      </c>
      <c r="C638" s="300" t="s">
        <v>3393</v>
      </c>
      <c r="D638" s="16">
        <v>45064</v>
      </c>
      <c r="E638" s="16"/>
      <c r="F638" s="300" t="s">
        <v>3394</v>
      </c>
      <c r="G638" s="300"/>
      <c r="H638" s="300" t="s">
        <v>2663</v>
      </c>
      <c r="I638" s="15">
        <v>142</v>
      </c>
      <c r="J638" s="77">
        <v>5</v>
      </c>
      <c r="K638" s="92"/>
    </row>
    <row r="639" spans="1:11" ht="20.399999999999999" x14ac:dyDescent="0.25">
      <c r="A639" s="300" t="s">
        <v>1906</v>
      </c>
      <c r="B639" s="300" t="s">
        <v>3395</v>
      </c>
      <c r="C639" s="300" t="s">
        <v>3396</v>
      </c>
      <c r="D639" s="16">
        <v>45064</v>
      </c>
      <c r="E639" s="16"/>
      <c r="F639" s="300" t="s">
        <v>3394</v>
      </c>
      <c r="G639" s="300"/>
      <c r="H639" s="300" t="s">
        <v>2179</v>
      </c>
      <c r="I639" s="15">
        <v>142</v>
      </c>
      <c r="J639" s="77">
        <v>5</v>
      </c>
      <c r="K639" s="92"/>
    </row>
    <row r="640" spans="1:11" ht="20.399999999999999" x14ac:dyDescent="0.25">
      <c r="A640" s="300" t="s">
        <v>1906</v>
      </c>
      <c r="B640" s="300" t="s">
        <v>3397</v>
      </c>
      <c r="C640" s="300" t="s">
        <v>3398</v>
      </c>
      <c r="D640" s="16">
        <v>45064</v>
      </c>
      <c r="E640" s="16"/>
      <c r="F640" s="300" t="s">
        <v>3394</v>
      </c>
      <c r="G640" s="300"/>
      <c r="H640" s="300" t="s">
        <v>2176</v>
      </c>
      <c r="I640" s="15">
        <v>142</v>
      </c>
      <c r="J640" s="77">
        <v>5</v>
      </c>
      <c r="K640" s="92"/>
    </row>
    <row r="641" spans="1:11" ht="20.399999999999999" x14ac:dyDescent="0.25">
      <c r="A641" s="300" t="s">
        <v>1906</v>
      </c>
      <c r="B641" s="300" t="s">
        <v>3399</v>
      </c>
      <c r="C641" s="300" t="s">
        <v>3400</v>
      </c>
      <c r="D641" s="16">
        <v>45064</v>
      </c>
      <c r="E641" s="16"/>
      <c r="F641" s="300" t="s">
        <v>3394</v>
      </c>
      <c r="G641" s="300"/>
      <c r="H641" s="300" t="s">
        <v>2205</v>
      </c>
      <c r="I641" s="15">
        <v>142</v>
      </c>
      <c r="J641" s="77">
        <v>5</v>
      </c>
      <c r="K641" s="92"/>
    </row>
    <row r="642" spans="1:11" ht="20.399999999999999" x14ac:dyDescent="0.25">
      <c r="A642" s="300" t="s">
        <v>1906</v>
      </c>
      <c r="B642" s="300" t="s">
        <v>3401</v>
      </c>
      <c r="C642" s="300" t="s">
        <v>3402</v>
      </c>
      <c r="D642" s="16">
        <v>45079</v>
      </c>
      <c r="E642" s="16"/>
      <c r="F642" s="300" t="s">
        <v>3394</v>
      </c>
      <c r="G642" s="300"/>
      <c r="H642" s="300" t="s">
        <v>2756</v>
      </c>
      <c r="I642" s="15">
        <v>142</v>
      </c>
      <c r="J642" s="77">
        <v>5</v>
      </c>
      <c r="K642" s="92"/>
    </row>
    <row r="643" spans="1:11" ht="20.399999999999999" x14ac:dyDescent="0.25">
      <c r="A643" s="300" t="s">
        <v>1906</v>
      </c>
      <c r="B643" s="300" t="s">
        <v>3403</v>
      </c>
      <c r="C643" s="300" t="s">
        <v>3404</v>
      </c>
      <c r="D643" s="16">
        <v>45079</v>
      </c>
      <c r="E643" s="16"/>
      <c r="F643" s="300" t="s">
        <v>3394</v>
      </c>
      <c r="G643" s="300"/>
      <c r="H643" s="300" t="s">
        <v>2199</v>
      </c>
      <c r="I643" s="15">
        <v>191</v>
      </c>
      <c r="J643" s="77">
        <v>5</v>
      </c>
      <c r="K643" s="92"/>
    </row>
    <row r="644" spans="1:11" ht="76.2" customHeight="1" x14ac:dyDescent="0.25">
      <c r="A644" s="300" t="s">
        <v>1906</v>
      </c>
      <c r="B644" s="300"/>
      <c r="C644" s="300"/>
      <c r="D644" s="16"/>
      <c r="E644" s="16"/>
      <c r="F644" s="305" t="s">
        <v>3405</v>
      </c>
      <c r="G644" s="300"/>
      <c r="H644" s="300"/>
      <c r="I644" s="15"/>
      <c r="J644" s="77"/>
      <c r="K644" s="92"/>
    </row>
    <row r="645" spans="1:11" ht="20.399999999999999" x14ac:dyDescent="0.25">
      <c r="A645" s="300" t="s">
        <v>1906</v>
      </c>
      <c r="B645" s="300" t="s">
        <v>3406</v>
      </c>
      <c r="C645" s="300" t="s">
        <v>3407</v>
      </c>
      <c r="D645" s="16">
        <v>45022</v>
      </c>
      <c r="E645" s="16"/>
      <c r="F645" s="300" t="s">
        <v>3408</v>
      </c>
      <c r="G645" s="300"/>
      <c r="H645" s="300" t="s">
        <v>2205</v>
      </c>
      <c r="I645" s="15">
        <v>109</v>
      </c>
      <c r="J645" s="77">
        <v>5</v>
      </c>
      <c r="K645" s="92"/>
    </row>
    <row r="646" spans="1:11" ht="20.399999999999999" x14ac:dyDescent="0.25">
      <c r="A646" s="300" t="s">
        <v>1906</v>
      </c>
      <c r="B646" s="300" t="s">
        <v>3409</v>
      </c>
      <c r="C646" s="300" t="s">
        <v>3410</v>
      </c>
      <c r="D646" s="16">
        <v>45022</v>
      </c>
      <c r="E646" s="16"/>
      <c r="F646" s="300" t="s">
        <v>3408</v>
      </c>
      <c r="G646" s="300"/>
      <c r="H646" s="300" t="s">
        <v>3411</v>
      </c>
      <c r="I646" s="15">
        <v>109</v>
      </c>
      <c r="J646" s="77">
        <v>5</v>
      </c>
      <c r="K646" s="92"/>
    </row>
    <row r="647" spans="1:11" ht="20.399999999999999" x14ac:dyDescent="0.25">
      <c r="A647" s="300" t="s">
        <v>1906</v>
      </c>
      <c r="B647" s="300" t="s">
        <v>3412</v>
      </c>
      <c r="C647" s="300" t="s">
        <v>3413</v>
      </c>
      <c r="D647" s="16">
        <v>45022</v>
      </c>
      <c r="E647" s="16"/>
      <c r="F647" s="300" t="s">
        <v>3408</v>
      </c>
      <c r="G647" s="300"/>
      <c r="H647" s="300" t="s">
        <v>2682</v>
      </c>
      <c r="I647" s="15">
        <v>129</v>
      </c>
      <c r="J647" s="77">
        <v>5</v>
      </c>
      <c r="K647" s="92"/>
    </row>
    <row r="648" spans="1:11" ht="20.399999999999999" x14ac:dyDescent="0.25">
      <c r="A648" s="300" t="s">
        <v>1906</v>
      </c>
      <c r="B648" s="300" t="s">
        <v>3414</v>
      </c>
      <c r="C648" s="300" t="s">
        <v>3415</v>
      </c>
      <c r="D648" s="16">
        <v>45022</v>
      </c>
      <c r="E648" s="16"/>
      <c r="F648" s="300" t="s">
        <v>3408</v>
      </c>
      <c r="G648" s="300"/>
      <c r="H648" s="300" t="s">
        <v>2202</v>
      </c>
      <c r="I648" s="15">
        <v>129</v>
      </c>
      <c r="J648" s="77">
        <v>5</v>
      </c>
      <c r="K648" s="92"/>
    </row>
    <row r="649" spans="1:11" ht="20.399999999999999" x14ac:dyDescent="0.25">
      <c r="A649" s="300" t="s">
        <v>1906</v>
      </c>
      <c r="B649" s="300" t="s">
        <v>3416</v>
      </c>
      <c r="C649" s="300" t="s">
        <v>3417</v>
      </c>
      <c r="D649" s="16">
        <v>45092</v>
      </c>
      <c r="E649" s="16"/>
      <c r="F649" s="300" t="s">
        <v>3418</v>
      </c>
      <c r="G649" s="300" t="s">
        <v>2168</v>
      </c>
      <c r="H649" s="300" t="s">
        <v>2169</v>
      </c>
      <c r="I649" s="15">
        <v>110</v>
      </c>
      <c r="J649" s="77">
        <v>5</v>
      </c>
      <c r="K649" s="92"/>
    </row>
    <row r="650" spans="1:11" ht="108" customHeight="1" x14ac:dyDescent="0.25">
      <c r="A650" s="300" t="s">
        <v>1906</v>
      </c>
      <c r="B650" s="300"/>
      <c r="C650" s="300"/>
      <c r="D650" s="16"/>
      <c r="E650" s="16"/>
      <c r="F650" s="14" t="s">
        <v>3419</v>
      </c>
      <c r="G650" s="300"/>
      <c r="H650" s="300"/>
      <c r="I650" s="15"/>
      <c r="J650" s="77"/>
      <c r="K650" s="92"/>
    </row>
    <row r="651" spans="1:11" ht="30.6" x14ac:dyDescent="0.25">
      <c r="A651" s="300" t="s">
        <v>1906</v>
      </c>
      <c r="B651" s="307" t="s">
        <v>3420</v>
      </c>
      <c r="C651" s="307" t="s">
        <v>3421</v>
      </c>
      <c r="D651" s="302">
        <v>45029</v>
      </c>
      <c r="E651" s="302"/>
      <c r="F651" s="307" t="s">
        <v>3422</v>
      </c>
      <c r="G651" s="307"/>
      <c r="H651" s="307" t="s">
        <v>3423</v>
      </c>
      <c r="I651" s="303">
        <v>10050</v>
      </c>
      <c r="J651" s="304">
        <v>3</v>
      </c>
      <c r="K651" s="92"/>
    </row>
    <row r="652" spans="1:11" ht="40.799999999999997" x14ac:dyDescent="0.25">
      <c r="A652" s="300" t="s">
        <v>1906</v>
      </c>
      <c r="B652" s="300" t="s">
        <v>3424</v>
      </c>
      <c r="C652" s="300" t="s">
        <v>3425</v>
      </c>
      <c r="D652" s="16">
        <v>45134</v>
      </c>
      <c r="E652" s="16"/>
      <c r="F652" s="300" t="s">
        <v>3426</v>
      </c>
      <c r="G652" s="300"/>
      <c r="H652" s="300" t="s">
        <v>3423</v>
      </c>
      <c r="I652" s="15">
        <v>0</v>
      </c>
      <c r="J652" s="77">
        <v>3</v>
      </c>
      <c r="K652" s="92"/>
    </row>
    <row r="653" spans="1:11" ht="13.2" x14ac:dyDescent="0.25">
      <c r="A653" s="300" t="s">
        <v>1906</v>
      </c>
      <c r="B653" s="300" t="s">
        <v>3175</v>
      </c>
      <c r="C653" s="300"/>
      <c r="D653" s="16">
        <v>45048</v>
      </c>
      <c r="E653" s="16"/>
      <c r="F653" s="300" t="s">
        <v>3427</v>
      </c>
      <c r="G653" s="300"/>
      <c r="H653" s="300" t="s">
        <v>3428</v>
      </c>
      <c r="I653" s="15">
        <v>2000</v>
      </c>
      <c r="J653" s="77">
        <v>3</v>
      </c>
      <c r="K653" s="92"/>
    </row>
    <row r="654" spans="1:11" ht="20.399999999999999" x14ac:dyDescent="0.25">
      <c r="A654" s="300" t="s">
        <v>1906</v>
      </c>
      <c r="B654" s="300" t="s">
        <v>3175</v>
      </c>
      <c r="C654" s="300"/>
      <c r="D654" s="16">
        <v>45056</v>
      </c>
      <c r="E654" s="16"/>
      <c r="F654" s="300" t="s">
        <v>13444</v>
      </c>
      <c r="G654" s="300"/>
      <c r="H654" s="300" t="s">
        <v>3428</v>
      </c>
      <c r="I654" s="15">
        <v>-2000</v>
      </c>
      <c r="J654" s="77">
        <v>3</v>
      </c>
      <c r="K654" s="92"/>
    </row>
    <row r="655" spans="1:11" ht="20.399999999999999" x14ac:dyDescent="0.25">
      <c r="A655" s="300" t="s">
        <v>1906</v>
      </c>
      <c r="B655" s="300" t="s">
        <v>3429</v>
      </c>
      <c r="C655" s="300" t="s">
        <v>3430</v>
      </c>
      <c r="D655" s="16">
        <v>45022</v>
      </c>
      <c r="E655" s="16"/>
      <c r="F655" s="300" t="s">
        <v>3431</v>
      </c>
      <c r="G655" s="300" t="s">
        <v>3432</v>
      </c>
      <c r="H655" s="300" t="s">
        <v>3433</v>
      </c>
      <c r="I655" s="15">
        <v>8067.8</v>
      </c>
      <c r="J655" s="77">
        <v>3</v>
      </c>
      <c r="K655" s="92"/>
    </row>
    <row r="656" spans="1:11" ht="20.399999999999999" x14ac:dyDescent="0.25">
      <c r="A656" s="300" t="s">
        <v>1906</v>
      </c>
      <c r="B656" s="300" t="s">
        <v>3434</v>
      </c>
      <c r="C656" s="300">
        <v>6802155504</v>
      </c>
      <c r="D656" s="16">
        <v>45048</v>
      </c>
      <c r="E656" s="16"/>
      <c r="F656" s="300" t="s">
        <v>3435</v>
      </c>
      <c r="G656" s="300" t="s">
        <v>2289</v>
      </c>
      <c r="H656" s="300" t="s">
        <v>2232</v>
      </c>
      <c r="I656" s="15">
        <v>162.65</v>
      </c>
      <c r="J656" s="77">
        <v>3</v>
      </c>
      <c r="K656" s="92"/>
    </row>
    <row r="657" spans="1:11" ht="74.400000000000006" customHeight="1" x14ac:dyDescent="0.25">
      <c r="A657" s="300" t="s">
        <v>1906</v>
      </c>
      <c r="B657" s="300"/>
      <c r="C657" s="300"/>
      <c r="D657" s="16"/>
      <c r="E657" s="16"/>
      <c r="F657" s="305" t="s">
        <v>3436</v>
      </c>
      <c r="G657" s="300"/>
      <c r="H657" s="300"/>
      <c r="I657" s="15"/>
      <c r="J657" s="77"/>
      <c r="K657" s="92"/>
    </row>
    <row r="658" spans="1:11" ht="20.399999999999999" x14ac:dyDescent="0.25">
      <c r="A658" s="300" t="s">
        <v>1906</v>
      </c>
      <c r="B658" s="300" t="s">
        <v>3437</v>
      </c>
      <c r="C658" s="300" t="s">
        <v>3438</v>
      </c>
      <c r="D658" s="16">
        <v>45022</v>
      </c>
      <c r="E658" s="16"/>
      <c r="F658" s="300" t="s">
        <v>3439</v>
      </c>
      <c r="G658" s="300"/>
      <c r="H658" s="300" t="s">
        <v>2663</v>
      </c>
      <c r="I658" s="15">
        <v>116</v>
      </c>
      <c r="J658" s="77">
        <v>5</v>
      </c>
      <c r="K658" s="92"/>
    </row>
    <row r="659" spans="1:11" ht="20.399999999999999" x14ac:dyDescent="0.25">
      <c r="A659" s="300" t="s">
        <v>1906</v>
      </c>
      <c r="B659" s="300" t="s">
        <v>3440</v>
      </c>
      <c r="C659" s="300" t="s">
        <v>3441</v>
      </c>
      <c r="D659" s="16">
        <v>45022</v>
      </c>
      <c r="E659" s="16"/>
      <c r="F659" s="300" t="s">
        <v>3439</v>
      </c>
      <c r="G659" s="300"/>
      <c r="H659" s="300" t="s">
        <v>2660</v>
      </c>
      <c r="I659" s="15">
        <v>116</v>
      </c>
      <c r="J659" s="77">
        <v>5</v>
      </c>
      <c r="K659" s="92"/>
    </row>
    <row r="660" spans="1:11" ht="20.399999999999999" x14ac:dyDescent="0.25">
      <c r="A660" s="300" t="s">
        <v>1906</v>
      </c>
      <c r="B660" s="300" t="s">
        <v>3442</v>
      </c>
      <c r="C660" s="300" t="s">
        <v>3443</v>
      </c>
      <c r="D660" s="16">
        <v>45022</v>
      </c>
      <c r="E660" s="16"/>
      <c r="F660" s="300" t="s">
        <v>3439</v>
      </c>
      <c r="G660" s="300"/>
      <c r="H660" s="300" t="s">
        <v>2199</v>
      </c>
      <c r="I660" s="15">
        <v>116</v>
      </c>
      <c r="J660" s="77">
        <v>5</v>
      </c>
      <c r="K660" s="92"/>
    </row>
    <row r="661" spans="1:11" ht="75" customHeight="1" x14ac:dyDescent="0.25">
      <c r="A661" s="300" t="s">
        <v>1906</v>
      </c>
      <c r="B661" s="300"/>
      <c r="C661" s="300"/>
      <c r="D661" s="16"/>
      <c r="E661" s="16"/>
      <c r="F661" s="305" t="s">
        <v>3444</v>
      </c>
      <c r="G661" s="300"/>
      <c r="H661" s="300"/>
      <c r="I661" s="15"/>
      <c r="J661" s="77"/>
      <c r="K661" s="92"/>
    </row>
    <row r="662" spans="1:11" ht="20.399999999999999" x14ac:dyDescent="0.25">
      <c r="A662" s="300" t="s">
        <v>1906</v>
      </c>
      <c r="B662" s="300" t="s">
        <v>3445</v>
      </c>
      <c r="C662" s="300" t="s">
        <v>3446</v>
      </c>
      <c r="D662" s="16">
        <v>45022</v>
      </c>
      <c r="E662" s="16"/>
      <c r="F662" s="300" t="s">
        <v>3447</v>
      </c>
      <c r="G662" s="300"/>
      <c r="H662" s="300" t="s">
        <v>2179</v>
      </c>
      <c r="I662" s="15">
        <v>88</v>
      </c>
      <c r="J662" s="77">
        <v>5</v>
      </c>
      <c r="K662" s="92"/>
    </row>
    <row r="663" spans="1:11" ht="20.399999999999999" x14ac:dyDescent="0.25">
      <c r="A663" s="300" t="s">
        <v>1906</v>
      </c>
      <c r="B663" s="300" t="s">
        <v>3448</v>
      </c>
      <c r="C663" s="300" t="s">
        <v>3449</v>
      </c>
      <c r="D663" s="16">
        <v>45022</v>
      </c>
      <c r="E663" s="16"/>
      <c r="F663" s="300" t="s">
        <v>3447</v>
      </c>
      <c r="G663" s="300"/>
      <c r="H663" s="300" t="s">
        <v>2695</v>
      </c>
      <c r="I663" s="15">
        <v>88</v>
      </c>
      <c r="J663" s="77">
        <v>5</v>
      </c>
      <c r="K663" s="92"/>
    </row>
    <row r="664" spans="1:11" ht="20.399999999999999" x14ac:dyDescent="0.25">
      <c r="A664" s="300" t="s">
        <v>1906</v>
      </c>
      <c r="B664" s="300" t="s">
        <v>3450</v>
      </c>
      <c r="C664" s="300" t="s">
        <v>3451</v>
      </c>
      <c r="D664" s="16">
        <v>45022</v>
      </c>
      <c r="E664" s="16"/>
      <c r="F664" s="300" t="s">
        <v>3447</v>
      </c>
      <c r="G664" s="300"/>
      <c r="H664" s="300" t="s">
        <v>2756</v>
      </c>
      <c r="I664" s="15">
        <v>88</v>
      </c>
      <c r="J664" s="77">
        <v>5</v>
      </c>
      <c r="K664" s="92"/>
    </row>
    <row r="665" spans="1:11" ht="73.95" customHeight="1" x14ac:dyDescent="0.25">
      <c r="A665" s="300" t="s">
        <v>1906</v>
      </c>
      <c r="B665" s="300"/>
      <c r="C665" s="300"/>
      <c r="D665" s="16"/>
      <c r="E665" s="16"/>
      <c r="F665" s="305" t="s">
        <v>3452</v>
      </c>
      <c r="G665" s="300"/>
      <c r="H665" s="300"/>
      <c r="I665" s="15"/>
      <c r="J665" s="77"/>
      <c r="K665" s="92"/>
    </row>
    <row r="666" spans="1:11" ht="20.399999999999999" x14ac:dyDescent="0.25">
      <c r="A666" s="300" t="s">
        <v>1906</v>
      </c>
      <c r="B666" s="300" t="s">
        <v>3453</v>
      </c>
      <c r="C666" s="300" t="s">
        <v>3454</v>
      </c>
      <c r="D666" s="16">
        <v>45022</v>
      </c>
      <c r="E666" s="16"/>
      <c r="F666" s="300" t="s">
        <v>3455</v>
      </c>
      <c r="G666" s="300"/>
      <c r="H666" s="300" t="s">
        <v>2179</v>
      </c>
      <c r="I666" s="15">
        <v>109</v>
      </c>
      <c r="J666" s="77">
        <v>5</v>
      </c>
      <c r="K666" s="92"/>
    </row>
    <row r="667" spans="1:11" ht="20.399999999999999" x14ac:dyDescent="0.25">
      <c r="A667" s="300" t="s">
        <v>1906</v>
      </c>
      <c r="B667" s="300" t="s">
        <v>3456</v>
      </c>
      <c r="C667" s="300" t="s">
        <v>3457</v>
      </c>
      <c r="D667" s="16">
        <v>45022</v>
      </c>
      <c r="E667" s="16"/>
      <c r="F667" s="300" t="s">
        <v>3455</v>
      </c>
      <c r="G667" s="300"/>
      <c r="H667" s="300" t="s">
        <v>2673</v>
      </c>
      <c r="I667" s="15">
        <v>109</v>
      </c>
      <c r="J667" s="77">
        <v>5</v>
      </c>
      <c r="K667" s="92"/>
    </row>
    <row r="668" spans="1:11" ht="79.2" customHeight="1" x14ac:dyDescent="0.25">
      <c r="A668" s="300" t="s">
        <v>1906</v>
      </c>
      <c r="B668" s="300"/>
      <c r="C668" s="300"/>
      <c r="D668" s="16"/>
      <c r="E668" s="16"/>
      <c r="F668" s="305" t="s">
        <v>3458</v>
      </c>
      <c r="G668" s="300"/>
      <c r="H668" s="300"/>
      <c r="I668" s="15"/>
      <c r="J668" s="77"/>
      <c r="K668" s="92"/>
    </row>
    <row r="669" spans="1:11" ht="20.399999999999999" x14ac:dyDescent="0.25">
      <c r="A669" s="300" t="s">
        <v>1906</v>
      </c>
      <c r="B669" s="14" t="s">
        <v>3459</v>
      </c>
      <c r="C669" s="14" t="s">
        <v>3460</v>
      </c>
      <c r="D669" s="16">
        <v>45022</v>
      </c>
      <c r="E669" s="16"/>
      <c r="F669" s="14" t="s">
        <v>3461</v>
      </c>
      <c r="G669" s="14" t="s">
        <v>3462</v>
      </c>
      <c r="H669" s="14" t="s">
        <v>3463</v>
      </c>
      <c r="I669" s="15">
        <v>1120</v>
      </c>
      <c r="J669" s="77">
        <v>2</v>
      </c>
      <c r="K669" s="92"/>
    </row>
    <row r="670" spans="1:11" ht="43.2" customHeight="1" x14ac:dyDescent="0.25">
      <c r="A670" s="300" t="s">
        <v>1906</v>
      </c>
      <c r="B670" s="14" t="s">
        <v>3464</v>
      </c>
      <c r="C670" s="14" t="s">
        <v>3465</v>
      </c>
      <c r="D670" s="16">
        <v>45043</v>
      </c>
      <c r="E670" s="16"/>
      <c r="F670" s="14" t="s">
        <v>3466</v>
      </c>
      <c r="G670" s="14" t="s">
        <v>3462</v>
      </c>
      <c r="H670" s="14" t="s">
        <v>3463</v>
      </c>
      <c r="I670" s="15">
        <v>397.36</v>
      </c>
      <c r="J670" s="77">
        <v>2</v>
      </c>
      <c r="K670" s="92"/>
    </row>
    <row r="671" spans="1:11" ht="20.399999999999999" x14ac:dyDescent="0.25">
      <c r="A671" s="300" t="s">
        <v>1906</v>
      </c>
      <c r="B671" s="14" t="s">
        <v>3467</v>
      </c>
      <c r="C671" s="14" t="s">
        <v>3468</v>
      </c>
      <c r="D671" s="16">
        <v>45035</v>
      </c>
      <c r="E671" s="16"/>
      <c r="F671" s="14" t="s">
        <v>3469</v>
      </c>
      <c r="G671" s="14" t="s">
        <v>3462</v>
      </c>
      <c r="H671" s="14" t="s">
        <v>3463</v>
      </c>
      <c r="I671" s="15">
        <v>922</v>
      </c>
      <c r="J671" s="77">
        <v>5</v>
      </c>
      <c r="K671" s="92"/>
    </row>
    <row r="672" spans="1:11" ht="40.799999999999997" x14ac:dyDescent="0.25">
      <c r="A672" s="300" t="s">
        <v>1906</v>
      </c>
      <c r="B672" s="14" t="s">
        <v>3470</v>
      </c>
      <c r="C672" s="14" t="s">
        <v>3471</v>
      </c>
      <c r="D672" s="16">
        <v>45096</v>
      </c>
      <c r="E672" s="16"/>
      <c r="F672" s="14" t="s">
        <v>3472</v>
      </c>
      <c r="G672" s="14" t="s">
        <v>3462</v>
      </c>
      <c r="H672" s="14" t="s">
        <v>3463</v>
      </c>
      <c r="I672" s="15">
        <v>319.45999999999998</v>
      </c>
      <c r="J672" s="77">
        <v>5</v>
      </c>
      <c r="K672" s="92"/>
    </row>
    <row r="673" spans="1:11" ht="20.399999999999999" x14ac:dyDescent="0.25">
      <c r="A673" s="300" t="s">
        <v>1906</v>
      </c>
      <c r="B673" s="301" t="s">
        <v>2242</v>
      </c>
      <c r="C673" s="301"/>
      <c r="D673" s="302">
        <v>45036</v>
      </c>
      <c r="E673" s="302"/>
      <c r="F673" s="301" t="s">
        <v>3473</v>
      </c>
      <c r="G673" s="301"/>
      <c r="H673" s="301" t="s">
        <v>3428</v>
      </c>
      <c r="I673" s="303">
        <v>1000</v>
      </c>
      <c r="J673" s="304">
        <v>2</v>
      </c>
      <c r="K673" s="92"/>
    </row>
    <row r="674" spans="1:11" ht="40.799999999999997" x14ac:dyDescent="0.25">
      <c r="A674" s="300" t="s">
        <v>1906</v>
      </c>
      <c r="B674" s="300" t="s">
        <v>3474</v>
      </c>
      <c r="C674" s="300" t="s">
        <v>3475</v>
      </c>
      <c r="D674" s="16">
        <v>45050</v>
      </c>
      <c r="E674" s="16"/>
      <c r="F674" s="300" t="s">
        <v>3476</v>
      </c>
      <c r="G674" s="300"/>
      <c r="H674" s="300" t="s">
        <v>3477</v>
      </c>
      <c r="I674" s="15">
        <v>0</v>
      </c>
      <c r="J674" s="77">
        <v>2</v>
      </c>
      <c r="K674" s="92"/>
    </row>
    <row r="675" spans="1:11" ht="40.799999999999997" x14ac:dyDescent="0.25">
      <c r="A675" s="300" t="s">
        <v>1906</v>
      </c>
      <c r="B675" s="300" t="s">
        <v>3478</v>
      </c>
      <c r="C675" s="300" t="s">
        <v>3479</v>
      </c>
      <c r="D675" s="16">
        <v>45050</v>
      </c>
      <c r="E675" s="16"/>
      <c r="F675" s="300" t="s">
        <v>3480</v>
      </c>
      <c r="G675" s="300"/>
      <c r="H675" s="300" t="s">
        <v>3481</v>
      </c>
      <c r="I675" s="15">
        <v>0</v>
      </c>
      <c r="J675" s="77">
        <v>2</v>
      </c>
      <c r="K675" s="92"/>
    </row>
    <row r="676" spans="1:11" ht="20.399999999999999" x14ac:dyDescent="0.25">
      <c r="A676" s="300" t="s">
        <v>1906</v>
      </c>
      <c r="B676" s="300" t="s">
        <v>2242</v>
      </c>
      <c r="C676" s="300"/>
      <c r="D676" s="16">
        <v>45043</v>
      </c>
      <c r="E676" s="16"/>
      <c r="F676" s="300" t="s">
        <v>3482</v>
      </c>
      <c r="G676" s="300"/>
      <c r="H676" s="300" t="s">
        <v>3428</v>
      </c>
      <c r="I676" s="15">
        <v>-359.05</v>
      </c>
      <c r="J676" s="77">
        <v>2</v>
      </c>
      <c r="K676" s="92"/>
    </row>
    <row r="677" spans="1:11" ht="30.6" x14ac:dyDescent="0.25">
      <c r="A677" s="300" t="s">
        <v>1906</v>
      </c>
      <c r="B677" s="300" t="s">
        <v>3483</v>
      </c>
      <c r="C677" s="300" t="s">
        <v>3484</v>
      </c>
      <c r="D677" s="16">
        <v>45034</v>
      </c>
      <c r="E677" s="16"/>
      <c r="F677" s="300" t="s">
        <v>3485</v>
      </c>
      <c r="G677" s="300" t="s">
        <v>2289</v>
      </c>
      <c r="H677" s="300" t="s">
        <v>2232</v>
      </c>
      <c r="I677" s="15">
        <v>31.7</v>
      </c>
      <c r="J677" s="77">
        <v>5</v>
      </c>
      <c r="K677" s="92"/>
    </row>
    <row r="678" spans="1:11" ht="30.6" x14ac:dyDescent="0.25">
      <c r="A678" s="300" t="s">
        <v>1906</v>
      </c>
      <c r="B678" s="300" t="s">
        <v>3486</v>
      </c>
      <c r="C678" s="300" t="s">
        <v>3487</v>
      </c>
      <c r="D678" s="16">
        <v>45034</v>
      </c>
      <c r="E678" s="16"/>
      <c r="F678" s="300" t="s">
        <v>3488</v>
      </c>
      <c r="G678" s="300" t="s">
        <v>2289</v>
      </c>
      <c r="H678" s="300" t="s">
        <v>2232</v>
      </c>
      <c r="I678" s="15">
        <v>55.44</v>
      </c>
      <c r="J678" s="77">
        <v>2</v>
      </c>
      <c r="K678" s="92"/>
    </row>
    <row r="679" spans="1:11" ht="20.399999999999999" x14ac:dyDescent="0.25">
      <c r="A679" s="300" t="s">
        <v>1906</v>
      </c>
      <c r="B679" s="300" t="s">
        <v>3489</v>
      </c>
      <c r="C679" s="300" t="s">
        <v>3490</v>
      </c>
      <c r="D679" s="16">
        <v>45056</v>
      </c>
      <c r="E679" s="16"/>
      <c r="F679" s="300" t="s">
        <v>3491</v>
      </c>
      <c r="G679" s="300" t="s">
        <v>2069</v>
      </c>
      <c r="H679" s="300" t="s">
        <v>2070</v>
      </c>
      <c r="I679" s="15">
        <v>880</v>
      </c>
      <c r="J679" s="77">
        <v>2</v>
      </c>
      <c r="K679" s="92"/>
    </row>
    <row r="680" spans="1:11" ht="30.6" x14ac:dyDescent="0.25">
      <c r="A680" s="300" t="s">
        <v>1906</v>
      </c>
      <c r="B680" s="300" t="s">
        <v>3492</v>
      </c>
      <c r="C680" s="300" t="s">
        <v>3493</v>
      </c>
      <c r="D680" s="16">
        <v>45092</v>
      </c>
      <c r="E680" s="16"/>
      <c r="F680" s="300" t="s">
        <v>3494</v>
      </c>
      <c r="G680" s="300" t="s">
        <v>3495</v>
      </c>
      <c r="H680" s="300" t="s">
        <v>3496</v>
      </c>
      <c r="I680" s="15">
        <v>4155.3599999999997</v>
      </c>
      <c r="J680" s="77">
        <v>5</v>
      </c>
      <c r="K680" s="92"/>
    </row>
    <row r="681" spans="1:11" ht="30.6" x14ac:dyDescent="0.25">
      <c r="A681" s="300" t="s">
        <v>1906</v>
      </c>
      <c r="B681" s="300" t="s">
        <v>3497</v>
      </c>
      <c r="C681" s="300" t="s">
        <v>3498</v>
      </c>
      <c r="D681" s="16">
        <v>45097</v>
      </c>
      <c r="E681" s="16"/>
      <c r="F681" s="300" t="s">
        <v>3499</v>
      </c>
      <c r="G681" s="300"/>
      <c r="H681" s="300" t="s">
        <v>3500</v>
      </c>
      <c r="I681" s="15">
        <v>113</v>
      </c>
      <c r="J681" s="77">
        <v>5</v>
      </c>
      <c r="K681" s="92"/>
    </row>
    <row r="682" spans="1:11" ht="30.6" x14ac:dyDescent="0.25">
      <c r="A682" s="300" t="s">
        <v>1906</v>
      </c>
      <c r="B682" s="300" t="s">
        <v>3501</v>
      </c>
      <c r="C682" s="300" t="s">
        <v>3502</v>
      </c>
      <c r="D682" s="16">
        <v>45097</v>
      </c>
      <c r="E682" s="16"/>
      <c r="F682" s="300" t="s">
        <v>3499</v>
      </c>
      <c r="G682" s="300"/>
      <c r="H682" s="300" t="s">
        <v>3503</v>
      </c>
      <c r="I682" s="15">
        <v>141</v>
      </c>
      <c r="J682" s="77">
        <v>5</v>
      </c>
      <c r="K682" s="92"/>
    </row>
    <row r="683" spans="1:11" ht="30.6" x14ac:dyDescent="0.25">
      <c r="A683" s="300" t="s">
        <v>1906</v>
      </c>
      <c r="B683" s="300" t="s">
        <v>3504</v>
      </c>
      <c r="C683" s="300" t="s">
        <v>3505</v>
      </c>
      <c r="D683" s="16">
        <v>45097</v>
      </c>
      <c r="E683" s="16"/>
      <c r="F683" s="300" t="s">
        <v>3499</v>
      </c>
      <c r="G683" s="300"/>
      <c r="H683" s="300" t="s">
        <v>3506</v>
      </c>
      <c r="I683" s="15">
        <v>141</v>
      </c>
      <c r="J683" s="77">
        <v>5</v>
      </c>
      <c r="K683" s="92"/>
    </row>
    <row r="684" spans="1:11" ht="30.6" x14ac:dyDescent="0.25">
      <c r="A684" s="300" t="s">
        <v>1906</v>
      </c>
      <c r="B684" s="300" t="s">
        <v>3507</v>
      </c>
      <c r="C684" s="300" t="s">
        <v>3508</v>
      </c>
      <c r="D684" s="16">
        <v>45097</v>
      </c>
      <c r="E684" s="16"/>
      <c r="F684" s="300" t="s">
        <v>3499</v>
      </c>
      <c r="G684" s="300"/>
      <c r="H684" s="300" t="s">
        <v>3509</v>
      </c>
      <c r="I684" s="15">
        <v>141</v>
      </c>
      <c r="J684" s="77">
        <v>5</v>
      </c>
      <c r="K684" s="92"/>
    </row>
    <row r="685" spans="1:11" ht="30.6" x14ac:dyDescent="0.25">
      <c r="A685" s="300" t="s">
        <v>1906</v>
      </c>
      <c r="B685" s="300" t="s">
        <v>3510</v>
      </c>
      <c r="C685" s="300" t="s">
        <v>3511</v>
      </c>
      <c r="D685" s="16">
        <v>45097</v>
      </c>
      <c r="E685" s="16"/>
      <c r="F685" s="300" t="s">
        <v>3499</v>
      </c>
      <c r="G685" s="300"/>
      <c r="H685" s="300" t="s">
        <v>3512</v>
      </c>
      <c r="I685" s="15">
        <v>141</v>
      </c>
      <c r="J685" s="77">
        <v>5</v>
      </c>
      <c r="K685" s="92"/>
    </row>
    <row r="686" spans="1:11" ht="30.6" x14ac:dyDescent="0.25">
      <c r="A686" s="300" t="s">
        <v>1906</v>
      </c>
      <c r="B686" s="300" t="s">
        <v>3513</v>
      </c>
      <c r="C686" s="300" t="s">
        <v>3514</v>
      </c>
      <c r="D686" s="16">
        <v>45097</v>
      </c>
      <c r="E686" s="16"/>
      <c r="F686" s="300" t="s">
        <v>3499</v>
      </c>
      <c r="G686" s="300"/>
      <c r="H686" s="300" t="s">
        <v>3515</v>
      </c>
      <c r="I686" s="15">
        <v>141</v>
      </c>
      <c r="J686" s="77">
        <v>5</v>
      </c>
      <c r="K686" s="92"/>
    </row>
    <row r="687" spans="1:11" ht="30.6" x14ac:dyDescent="0.25">
      <c r="A687" s="300" t="s">
        <v>1906</v>
      </c>
      <c r="B687" s="300" t="s">
        <v>3516</v>
      </c>
      <c r="C687" s="300" t="s">
        <v>3517</v>
      </c>
      <c r="D687" s="16">
        <v>45097</v>
      </c>
      <c r="E687" s="16"/>
      <c r="F687" s="300" t="s">
        <v>3499</v>
      </c>
      <c r="G687" s="300"/>
      <c r="H687" s="300" t="s">
        <v>3518</v>
      </c>
      <c r="I687" s="15">
        <v>141</v>
      </c>
      <c r="J687" s="77">
        <v>5</v>
      </c>
      <c r="K687" s="92"/>
    </row>
    <row r="688" spans="1:11" ht="30.6" x14ac:dyDescent="0.25">
      <c r="A688" s="300" t="s">
        <v>1906</v>
      </c>
      <c r="B688" s="300" t="s">
        <v>3519</v>
      </c>
      <c r="C688" s="300" t="s">
        <v>3520</v>
      </c>
      <c r="D688" s="16">
        <v>45097</v>
      </c>
      <c r="E688" s="16"/>
      <c r="F688" s="300" t="s">
        <v>3499</v>
      </c>
      <c r="G688" s="300"/>
      <c r="H688" s="300" t="s">
        <v>3521</v>
      </c>
      <c r="I688" s="15">
        <v>141</v>
      </c>
      <c r="J688" s="77">
        <v>5</v>
      </c>
      <c r="K688" s="92"/>
    </row>
    <row r="689" spans="1:11" ht="30.6" x14ac:dyDescent="0.25">
      <c r="A689" s="300" t="s">
        <v>1906</v>
      </c>
      <c r="B689" s="300" t="s">
        <v>3522</v>
      </c>
      <c r="C689" s="300" t="s">
        <v>3523</v>
      </c>
      <c r="D689" s="16">
        <v>45099</v>
      </c>
      <c r="E689" s="16"/>
      <c r="F689" s="300" t="s">
        <v>3499</v>
      </c>
      <c r="G689" s="300"/>
      <c r="H689" s="300" t="s">
        <v>3524</v>
      </c>
      <c r="I689" s="15">
        <v>141</v>
      </c>
      <c r="J689" s="77">
        <v>5</v>
      </c>
      <c r="K689" s="92"/>
    </row>
    <row r="690" spans="1:11" ht="104.4" customHeight="1" x14ac:dyDescent="0.25">
      <c r="A690" s="300" t="s">
        <v>1906</v>
      </c>
      <c r="B690" s="300"/>
      <c r="C690" s="300"/>
      <c r="D690" s="16"/>
      <c r="E690" s="16"/>
      <c r="F690" s="305" t="s">
        <v>14652</v>
      </c>
      <c r="G690" s="300"/>
      <c r="H690" s="300"/>
      <c r="I690" s="15"/>
      <c r="J690" s="77"/>
      <c r="K690" s="92"/>
    </row>
    <row r="691" spans="1:11" ht="20.399999999999999" x14ac:dyDescent="0.25">
      <c r="A691" s="300" t="s">
        <v>1906</v>
      </c>
      <c r="B691" s="300" t="s">
        <v>3525</v>
      </c>
      <c r="C691" s="300" t="s">
        <v>3526</v>
      </c>
      <c r="D691" s="16">
        <v>45033</v>
      </c>
      <c r="E691" s="16"/>
      <c r="F691" s="300" t="s">
        <v>3527</v>
      </c>
      <c r="G691" s="300" t="s">
        <v>2069</v>
      </c>
      <c r="H691" s="300" t="s">
        <v>2070</v>
      </c>
      <c r="I691" s="15">
        <v>192</v>
      </c>
      <c r="J691" s="77">
        <v>3</v>
      </c>
      <c r="K691" s="92"/>
    </row>
    <row r="692" spans="1:11" ht="75.599999999999994" customHeight="1" x14ac:dyDescent="0.25">
      <c r="A692" s="300" t="s">
        <v>1906</v>
      </c>
      <c r="B692" s="300"/>
      <c r="C692" s="300"/>
      <c r="D692" s="16"/>
      <c r="E692" s="16"/>
      <c r="F692" s="305" t="s">
        <v>14653</v>
      </c>
      <c r="G692" s="300"/>
      <c r="H692" s="300"/>
      <c r="I692" s="15"/>
      <c r="J692" s="77"/>
      <c r="K692" s="92"/>
    </row>
    <row r="693" spans="1:11" ht="20.399999999999999" x14ac:dyDescent="0.25">
      <c r="A693" s="300" t="s">
        <v>1906</v>
      </c>
      <c r="B693" s="300" t="s">
        <v>3528</v>
      </c>
      <c r="C693" s="300" t="s">
        <v>3529</v>
      </c>
      <c r="D693" s="16">
        <v>45022</v>
      </c>
      <c r="E693" s="16"/>
      <c r="F693" s="300" t="s">
        <v>3530</v>
      </c>
      <c r="G693" s="300"/>
      <c r="H693" s="300" t="s">
        <v>2202</v>
      </c>
      <c r="I693" s="15">
        <v>109</v>
      </c>
      <c r="J693" s="77">
        <v>5</v>
      </c>
      <c r="K693" s="92"/>
    </row>
    <row r="694" spans="1:11" ht="20.399999999999999" x14ac:dyDescent="0.25">
      <c r="A694" s="300" t="s">
        <v>1906</v>
      </c>
      <c r="B694" s="300" t="s">
        <v>3531</v>
      </c>
      <c r="C694" s="300" t="s">
        <v>3532</v>
      </c>
      <c r="D694" s="16">
        <v>45022</v>
      </c>
      <c r="E694" s="16"/>
      <c r="F694" s="300" t="s">
        <v>3530</v>
      </c>
      <c r="G694" s="300"/>
      <c r="H694" s="300" t="s">
        <v>2565</v>
      </c>
      <c r="I694" s="15">
        <v>109</v>
      </c>
      <c r="J694" s="77">
        <v>5</v>
      </c>
      <c r="K694" s="92"/>
    </row>
    <row r="695" spans="1:11" ht="20.399999999999999" x14ac:dyDescent="0.25">
      <c r="A695" s="300" t="s">
        <v>1906</v>
      </c>
      <c r="B695" s="300" t="s">
        <v>3533</v>
      </c>
      <c r="C695" s="300" t="s">
        <v>3534</v>
      </c>
      <c r="D695" s="16">
        <v>45022</v>
      </c>
      <c r="E695" s="16"/>
      <c r="F695" s="300" t="s">
        <v>3530</v>
      </c>
      <c r="G695" s="300"/>
      <c r="H695" s="300" t="s">
        <v>2670</v>
      </c>
      <c r="I695" s="15">
        <v>109</v>
      </c>
      <c r="J695" s="77">
        <v>5</v>
      </c>
      <c r="K695" s="92"/>
    </row>
    <row r="696" spans="1:11" ht="20.399999999999999" x14ac:dyDescent="0.25">
      <c r="A696" s="300" t="s">
        <v>1906</v>
      </c>
      <c r="B696" s="300" t="s">
        <v>3535</v>
      </c>
      <c r="C696" s="300" t="s">
        <v>3536</v>
      </c>
      <c r="D696" s="16">
        <v>45022</v>
      </c>
      <c r="E696" s="16"/>
      <c r="F696" s="300" t="s">
        <v>3530</v>
      </c>
      <c r="G696" s="300"/>
      <c r="H696" s="300" t="s">
        <v>2751</v>
      </c>
      <c r="I696" s="15">
        <v>109</v>
      </c>
      <c r="J696" s="77">
        <v>5</v>
      </c>
      <c r="K696" s="92"/>
    </row>
    <row r="697" spans="1:11" ht="78" customHeight="1" x14ac:dyDescent="0.25">
      <c r="A697" s="300" t="s">
        <v>1906</v>
      </c>
      <c r="B697" s="300"/>
      <c r="C697" s="300"/>
      <c r="D697" s="16"/>
      <c r="E697" s="16"/>
      <c r="F697" s="308" t="s">
        <v>3537</v>
      </c>
      <c r="G697" s="300"/>
      <c r="H697" s="300"/>
      <c r="I697" s="15"/>
      <c r="J697" s="77"/>
      <c r="K697" s="92"/>
    </row>
    <row r="698" spans="1:11" ht="20.399999999999999" x14ac:dyDescent="0.25">
      <c r="A698" s="300" t="s">
        <v>1906</v>
      </c>
      <c r="B698" s="300" t="s">
        <v>3538</v>
      </c>
      <c r="C698" s="300" t="s">
        <v>3539</v>
      </c>
      <c r="D698" s="16">
        <v>45051</v>
      </c>
      <c r="E698" s="16"/>
      <c r="F698" s="300" t="s">
        <v>3540</v>
      </c>
      <c r="G698" s="300"/>
      <c r="H698" s="300" t="s">
        <v>3541</v>
      </c>
      <c r="I698" s="15">
        <v>35</v>
      </c>
      <c r="J698" s="77">
        <v>5</v>
      </c>
      <c r="K698" s="92"/>
    </row>
    <row r="699" spans="1:11" ht="20.399999999999999" x14ac:dyDescent="0.25">
      <c r="A699" s="300" t="s">
        <v>1906</v>
      </c>
      <c r="B699" s="300" t="s">
        <v>3542</v>
      </c>
      <c r="C699" s="300" t="s">
        <v>3543</v>
      </c>
      <c r="D699" s="16">
        <v>45051</v>
      </c>
      <c r="E699" s="16"/>
      <c r="F699" s="300" t="s">
        <v>3540</v>
      </c>
      <c r="G699" s="300"/>
      <c r="H699" s="300" t="s">
        <v>3544</v>
      </c>
      <c r="I699" s="15">
        <v>35</v>
      </c>
      <c r="J699" s="77">
        <v>5</v>
      </c>
      <c r="K699" s="92"/>
    </row>
    <row r="700" spans="1:11" ht="20.399999999999999" x14ac:dyDescent="0.25">
      <c r="A700" s="300" t="s">
        <v>1906</v>
      </c>
      <c r="B700" s="300" t="s">
        <v>3545</v>
      </c>
      <c r="C700" s="300" t="s">
        <v>3546</v>
      </c>
      <c r="D700" s="16">
        <v>45051</v>
      </c>
      <c r="E700" s="16"/>
      <c r="F700" s="300" t="s">
        <v>3540</v>
      </c>
      <c r="G700" s="300"/>
      <c r="H700" s="300" t="s">
        <v>3547</v>
      </c>
      <c r="I700" s="15">
        <v>35</v>
      </c>
      <c r="J700" s="77">
        <v>5</v>
      </c>
      <c r="K700" s="92"/>
    </row>
    <row r="701" spans="1:11" ht="20.399999999999999" x14ac:dyDescent="0.25">
      <c r="A701" s="300" t="s">
        <v>1906</v>
      </c>
      <c r="B701" s="300" t="s">
        <v>3548</v>
      </c>
      <c r="C701" s="300" t="s">
        <v>3549</v>
      </c>
      <c r="D701" s="16">
        <v>45051</v>
      </c>
      <c r="E701" s="16"/>
      <c r="F701" s="300" t="s">
        <v>3540</v>
      </c>
      <c r="G701" s="300"/>
      <c r="H701" s="300" t="s">
        <v>3550</v>
      </c>
      <c r="I701" s="15">
        <v>35</v>
      </c>
      <c r="J701" s="77">
        <v>5</v>
      </c>
      <c r="K701" s="92"/>
    </row>
    <row r="702" spans="1:11" ht="20.399999999999999" x14ac:dyDescent="0.25">
      <c r="A702" s="300" t="s">
        <v>1906</v>
      </c>
      <c r="B702" s="300" t="s">
        <v>3551</v>
      </c>
      <c r="C702" s="300" t="s">
        <v>3552</v>
      </c>
      <c r="D702" s="16">
        <v>45051</v>
      </c>
      <c r="E702" s="16"/>
      <c r="F702" s="300" t="s">
        <v>3540</v>
      </c>
      <c r="G702" s="300"/>
      <c r="H702" s="300" t="s">
        <v>3553</v>
      </c>
      <c r="I702" s="15">
        <v>55</v>
      </c>
      <c r="J702" s="77">
        <v>5</v>
      </c>
      <c r="K702" s="92"/>
    </row>
    <row r="703" spans="1:11" ht="20.399999999999999" x14ac:dyDescent="0.25">
      <c r="A703" s="300" t="s">
        <v>1906</v>
      </c>
      <c r="B703" s="300" t="s">
        <v>3554</v>
      </c>
      <c r="C703" s="300" t="s">
        <v>3555</v>
      </c>
      <c r="D703" s="16">
        <v>45051</v>
      </c>
      <c r="E703" s="16"/>
      <c r="F703" s="300" t="s">
        <v>3540</v>
      </c>
      <c r="G703" s="300"/>
      <c r="H703" s="300" t="s">
        <v>3556</v>
      </c>
      <c r="I703" s="15">
        <v>55</v>
      </c>
      <c r="J703" s="77">
        <v>5</v>
      </c>
      <c r="K703" s="92"/>
    </row>
    <row r="704" spans="1:11" ht="20.399999999999999" x14ac:dyDescent="0.25">
      <c r="A704" s="300" t="s">
        <v>1906</v>
      </c>
      <c r="B704" s="300" t="s">
        <v>3557</v>
      </c>
      <c r="C704" s="300" t="s">
        <v>3558</v>
      </c>
      <c r="D704" s="16">
        <v>45051</v>
      </c>
      <c r="E704" s="16"/>
      <c r="F704" s="300" t="s">
        <v>3540</v>
      </c>
      <c r="G704" s="300"/>
      <c r="H704" s="300" t="s">
        <v>3559</v>
      </c>
      <c r="I704" s="15">
        <v>55</v>
      </c>
      <c r="J704" s="77">
        <v>5</v>
      </c>
      <c r="K704" s="92"/>
    </row>
    <row r="705" spans="1:11" ht="20.399999999999999" x14ac:dyDescent="0.25">
      <c r="A705" s="300" t="s">
        <v>1906</v>
      </c>
      <c r="B705" s="300" t="s">
        <v>3560</v>
      </c>
      <c r="C705" s="300" t="s">
        <v>3561</v>
      </c>
      <c r="D705" s="16">
        <v>45051</v>
      </c>
      <c r="E705" s="16"/>
      <c r="F705" s="300" t="s">
        <v>3540</v>
      </c>
      <c r="G705" s="300"/>
      <c r="H705" s="300" t="s">
        <v>3562</v>
      </c>
      <c r="I705" s="15">
        <v>55</v>
      </c>
      <c r="J705" s="77">
        <v>5</v>
      </c>
      <c r="K705" s="92"/>
    </row>
    <row r="706" spans="1:11" ht="20.399999999999999" x14ac:dyDescent="0.25">
      <c r="A706" s="300" t="s">
        <v>1906</v>
      </c>
      <c r="B706" s="300" t="s">
        <v>3563</v>
      </c>
      <c r="C706" s="300" t="s">
        <v>3564</v>
      </c>
      <c r="D706" s="16">
        <v>45051</v>
      </c>
      <c r="E706" s="16"/>
      <c r="F706" s="300" t="s">
        <v>3540</v>
      </c>
      <c r="G706" s="300"/>
      <c r="H706" s="300" t="s">
        <v>3565</v>
      </c>
      <c r="I706" s="15">
        <v>55</v>
      </c>
      <c r="J706" s="77">
        <v>5</v>
      </c>
      <c r="K706" s="92"/>
    </row>
    <row r="707" spans="1:11" ht="20.399999999999999" x14ac:dyDescent="0.25">
      <c r="A707" s="300" t="s">
        <v>1906</v>
      </c>
      <c r="B707" s="300" t="s">
        <v>3566</v>
      </c>
      <c r="C707" s="300" t="s">
        <v>3567</v>
      </c>
      <c r="D707" s="16">
        <v>45051</v>
      </c>
      <c r="E707" s="16"/>
      <c r="F707" s="300" t="s">
        <v>3540</v>
      </c>
      <c r="G707" s="300"/>
      <c r="H707" s="300" t="s">
        <v>3568</v>
      </c>
      <c r="I707" s="15">
        <v>55</v>
      </c>
      <c r="J707" s="77">
        <v>5</v>
      </c>
      <c r="K707" s="92"/>
    </row>
    <row r="708" spans="1:11" ht="20.399999999999999" x14ac:dyDescent="0.25">
      <c r="A708" s="300" t="s">
        <v>1906</v>
      </c>
      <c r="B708" s="300" t="s">
        <v>3569</v>
      </c>
      <c r="C708" s="300" t="s">
        <v>3570</v>
      </c>
      <c r="D708" s="16">
        <v>45051</v>
      </c>
      <c r="E708" s="16"/>
      <c r="F708" s="300" t="s">
        <v>3540</v>
      </c>
      <c r="G708" s="300"/>
      <c r="H708" s="300" t="s">
        <v>3571</v>
      </c>
      <c r="I708" s="15">
        <v>55</v>
      </c>
      <c r="J708" s="77">
        <v>5</v>
      </c>
      <c r="K708" s="92"/>
    </row>
    <row r="709" spans="1:11" ht="20.399999999999999" x14ac:dyDescent="0.25">
      <c r="A709" s="300" t="s">
        <v>1906</v>
      </c>
      <c r="B709" s="300" t="s">
        <v>3572</v>
      </c>
      <c r="C709" s="300" t="s">
        <v>3573</v>
      </c>
      <c r="D709" s="16">
        <v>45051</v>
      </c>
      <c r="E709" s="16"/>
      <c r="F709" s="300" t="s">
        <v>3540</v>
      </c>
      <c r="G709" s="300"/>
      <c r="H709" s="300" t="s">
        <v>3574</v>
      </c>
      <c r="I709" s="15">
        <v>55</v>
      </c>
      <c r="J709" s="77">
        <v>5</v>
      </c>
      <c r="K709" s="92"/>
    </row>
    <row r="710" spans="1:11" ht="20.399999999999999" x14ac:dyDescent="0.25">
      <c r="A710" s="300" t="s">
        <v>1906</v>
      </c>
      <c r="B710" s="300" t="s">
        <v>3575</v>
      </c>
      <c r="C710" s="300" t="s">
        <v>3576</v>
      </c>
      <c r="D710" s="16">
        <v>45051</v>
      </c>
      <c r="E710" s="16"/>
      <c r="F710" s="300" t="s">
        <v>3540</v>
      </c>
      <c r="G710" s="300"/>
      <c r="H710" s="300" t="s">
        <v>3577</v>
      </c>
      <c r="I710" s="15">
        <v>55</v>
      </c>
      <c r="J710" s="77">
        <v>5</v>
      </c>
      <c r="K710" s="92"/>
    </row>
    <row r="711" spans="1:11" ht="20.399999999999999" x14ac:dyDescent="0.25">
      <c r="A711" s="300" t="s">
        <v>1906</v>
      </c>
      <c r="B711" s="300" t="s">
        <v>3578</v>
      </c>
      <c r="C711" s="300" t="s">
        <v>3579</v>
      </c>
      <c r="D711" s="16">
        <v>45051</v>
      </c>
      <c r="E711" s="16"/>
      <c r="F711" s="300" t="s">
        <v>3540</v>
      </c>
      <c r="G711" s="300"/>
      <c r="H711" s="300" t="s">
        <v>3580</v>
      </c>
      <c r="I711" s="15">
        <v>55</v>
      </c>
      <c r="J711" s="77">
        <v>5</v>
      </c>
      <c r="K711" s="92"/>
    </row>
    <row r="712" spans="1:11" ht="20.399999999999999" x14ac:dyDescent="0.25">
      <c r="A712" s="300" t="s">
        <v>1906</v>
      </c>
      <c r="B712" s="300" t="s">
        <v>3581</v>
      </c>
      <c r="C712" s="300" t="s">
        <v>3582</v>
      </c>
      <c r="D712" s="16">
        <v>45051</v>
      </c>
      <c r="E712" s="16"/>
      <c r="F712" s="300" t="s">
        <v>3540</v>
      </c>
      <c r="G712" s="300"/>
      <c r="H712" s="300" t="s">
        <v>3583</v>
      </c>
      <c r="I712" s="15">
        <v>55</v>
      </c>
      <c r="J712" s="77">
        <v>5</v>
      </c>
      <c r="K712" s="92"/>
    </row>
    <row r="713" spans="1:11" ht="20.399999999999999" x14ac:dyDescent="0.25">
      <c r="A713" s="300" t="s">
        <v>1906</v>
      </c>
      <c r="B713" s="300" t="s">
        <v>3584</v>
      </c>
      <c r="C713" s="300" t="s">
        <v>3585</v>
      </c>
      <c r="D713" s="16">
        <v>45051</v>
      </c>
      <c r="E713" s="16"/>
      <c r="F713" s="300" t="s">
        <v>3540</v>
      </c>
      <c r="G713" s="300"/>
      <c r="H713" s="300" t="s">
        <v>3586</v>
      </c>
      <c r="I713" s="15">
        <v>55</v>
      </c>
      <c r="J713" s="77">
        <v>5</v>
      </c>
      <c r="K713" s="92"/>
    </row>
    <row r="714" spans="1:11" ht="20.399999999999999" x14ac:dyDescent="0.25">
      <c r="A714" s="300" t="s">
        <v>1906</v>
      </c>
      <c r="B714" s="300" t="s">
        <v>3587</v>
      </c>
      <c r="C714" s="300" t="s">
        <v>3588</v>
      </c>
      <c r="D714" s="16">
        <v>45051</v>
      </c>
      <c r="E714" s="16"/>
      <c r="F714" s="300" t="s">
        <v>3540</v>
      </c>
      <c r="G714" s="300"/>
      <c r="H714" s="300" t="s">
        <v>3589</v>
      </c>
      <c r="I714" s="15">
        <v>55</v>
      </c>
      <c r="J714" s="77">
        <v>5</v>
      </c>
      <c r="K714" s="92"/>
    </row>
    <row r="715" spans="1:11" ht="20.399999999999999" x14ac:dyDescent="0.25">
      <c r="A715" s="300" t="s">
        <v>1906</v>
      </c>
      <c r="B715" s="300" t="s">
        <v>3590</v>
      </c>
      <c r="C715" s="300" t="s">
        <v>3591</v>
      </c>
      <c r="D715" s="16">
        <v>45051</v>
      </c>
      <c r="E715" s="16"/>
      <c r="F715" s="300" t="s">
        <v>3540</v>
      </c>
      <c r="G715" s="300"/>
      <c r="H715" s="300" t="s">
        <v>3592</v>
      </c>
      <c r="I715" s="15">
        <v>55</v>
      </c>
      <c r="J715" s="77">
        <v>5</v>
      </c>
      <c r="K715" s="92"/>
    </row>
    <row r="716" spans="1:11" ht="20.399999999999999" x14ac:dyDescent="0.25">
      <c r="A716" s="300" t="s">
        <v>1906</v>
      </c>
      <c r="B716" s="300" t="s">
        <v>3593</v>
      </c>
      <c r="C716" s="300" t="s">
        <v>3594</v>
      </c>
      <c r="D716" s="16">
        <v>45051</v>
      </c>
      <c r="E716" s="16"/>
      <c r="F716" s="300" t="s">
        <v>3540</v>
      </c>
      <c r="G716" s="300"/>
      <c r="H716" s="300" t="s">
        <v>3595</v>
      </c>
      <c r="I716" s="15">
        <v>55</v>
      </c>
      <c r="J716" s="77">
        <v>5</v>
      </c>
      <c r="K716" s="92"/>
    </row>
    <row r="717" spans="1:11" ht="20.399999999999999" x14ac:dyDescent="0.25">
      <c r="A717" s="300" t="s">
        <v>1906</v>
      </c>
      <c r="B717" s="300" t="s">
        <v>3596</v>
      </c>
      <c r="C717" s="300" t="s">
        <v>3597</v>
      </c>
      <c r="D717" s="16">
        <v>45051</v>
      </c>
      <c r="E717" s="16"/>
      <c r="F717" s="300" t="s">
        <v>3540</v>
      </c>
      <c r="G717" s="300"/>
      <c r="H717" s="300" t="s">
        <v>3598</v>
      </c>
      <c r="I717" s="15">
        <v>55</v>
      </c>
      <c r="J717" s="77">
        <v>5</v>
      </c>
      <c r="K717" s="92"/>
    </row>
    <row r="718" spans="1:11" ht="20.399999999999999" x14ac:dyDescent="0.25">
      <c r="A718" s="300" t="s">
        <v>1906</v>
      </c>
      <c r="B718" s="300" t="s">
        <v>3599</v>
      </c>
      <c r="C718" s="300" t="s">
        <v>3600</v>
      </c>
      <c r="D718" s="16">
        <v>45051</v>
      </c>
      <c r="E718" s="16"/>
      <c r="F718" s="300" t="s">
        <v>3540</v>
      </c>
      <c r="G718" s="300"/>
      <c r="H718" s="300" t="s">
        <v>3601</v>
      </c>
      <c r="I718" s="15">
        <v>55</v>
      </c>
      <c r="J718" s="77">
        <v>5</v>
      </c>
      <c r="K718" s="92"/>
    </row>
    <row r="719" spans="1:11" ht="20.399999999999999" x14ac:dyDescent="0.25">
      <c r="A719" s="300" t="s">
        <v>1906</v>
      </c>
      <c r="B719" s="300" t="s">
        <v>3602</v>
      </c>
      <c r="C719" s="300" t="s">
        <v>3603</v>
      </c>
      <c r="D719" s="16">
        <v>45051</v>
      </c>
      <c r="E719" s="16"/>
      <c r="F719" s="300" t="s">
        <v>3540</v>
      </c>
      <c r="G719" s="300"/>
      <c r="H719" s="300" t="s">
        <v>3604</v>
      </c>
      <c r="I719" s="15">
        <v>55</v>
      </c>
      <c r="J719" s="77">
        <v>5</v>
      </c>
      <c r="K719" s="92"/>
    </row>
    <row r="720" spans="1:11" ht="20.399999999999999" x14ac:dyDescent="0.25">
      <c r="A720" s="300" t="s">
        <v>1906</v>
      </c>
      <c r="B720" s="300" t="s">
        <v>3605</v>
      </c>
      <c r="C720" s="300" t="s">
        <v>3606</v>
      </c>
      <c r="D720" s="16">
        <v>45051</v>
      </c>
      <c r="E720" s="16"/>
      <c r="F720" s="300" t="s">
        <v>3540</v>
      </c>
      <c r="G720" s="300"/>
      <c r="H720" s="300" t="s">
        <v>3607</v>
      </c>
      <c r="I720" s="15">
        <v>55</v>
      </c>
      <c r="J720" s="77">
        <v>5</v>
      </c>
      <c r="K720" s="92"/>
    </row>
    <row r="721" spans="1:11" ht="20.399999999999999" x14ac:dyDescent="0.25">
      <c r="A721" s="300" t="s">
        <v>1906</v>
      </c>
      <c r="B721" s="300" t="s">
        <v>3608</v>
      </c>
      <c r="C721" s="300" t="s">
        <v>3609</v>
      </c>
      <c r="D721" s="16">
        <v>45051</v>
      </c>
      <c r="E721" s="16"/>
      <c r="F721" s="300" t="s">
        <v>3540</v>
      </c>
      <c r="G721" s="300"/>
      <c r="H721" s="300" t="s">
        <v>3610</v>
      </c>
      <c r="I721" s="15">
        <v>55</v>
      </c>
      <c r="J721" s="77">
        <v>5</v>
      </c>
      <c r="K721" s="92"/>
    </row>
    <row r="722" spans="1:11" ht="20.399999999999999" x14ac:dyDescent="0.25">
      <c r="A722" s="300" t="s">
        <v>1906</v>
      </c>
      <c r="B722" s="300" t="s">
        <v>3611</v>
      </c>
      <c r="C722" s="300" t="s">
        <v>3612</v>
      </c>
      <c r="D722" s="16">
        <v>45051</v>
      </c>
      <c r="E722" s="16"/>
      <c r="F722" s="300" t="s">
        <v>3540</v>
      </c>
      <c r="G722" s="300"/>
      <c r="H722" s="300" t="s">
        <v>3613</v>
      </c>
      <c r="I722" s="15">
        <v>55</v>
      </c>
      <c r="J722" s="77">
        <v>5</v>
      </c>
      <c r="K722" s="92"/>
    </row>
    <row r="723" spans="1:11" ht="20.399999999999999" x14ac:dyDescent="0.25">
      <c r="A723" s="300" t="s">
        <v>1906</v>
      </c>
      <c r="B723" s="300" t="s">
        <v>3614</v>
      </c>
      <c r="C723" s="300" t="s">
        <v>3615</v>
      </c>
      <c r="D723" s="16">
        <v>45051</v>
      </c>
      <c r="E723" s="16"/>
      <c r="F723" s="300" t="s">
        <v>3540</v>
      </c>
      <c r="G723" s="300"/>
      <c r="H723" s="300" t="s">
        <v>3616</v>
      </c>
      <c r="I723" s="15">
        <v>55</v>
      </c>
      <c r="J723" s="77">
        <v>5</v>
      </c>
      <c r="K723" s="92"/>
    </row>
    <row r="724" spans="1:11" ht="20.399999999999999" x14ac:dyDescent="0.25">
      <c r="A724" s="300" t="s">
        <v>1906</v>
      </c>
      <c r="B724" s="300" t="s">
        <v>3617</v>
      </c>
      <c r="C724" s="300" t="s">
        <v>3618</v>
      </c>
      <c r="D724" s="16">
        <v>45051</v>
      </c>
      <c r="E724" s="16"/>
      <c r="F724" s="300" t="s">
        <v>3540</v>
      </c>
      <c r="G724" s="300"/>
      <c r="H724" s="300" t="s">
        <v>3619</v>
      </c>
      <c r="I724" s="15">
        <v>55</v>
      </c>
      <c r="J724" s="77">
        <v>5</v>
      </c>
      <c r="K724" s="92"/>
    </row>
    <row r="725" spans="1:11" ht="20.399999999999999" x14ac:dyDescent="0.25">
      <c r="A725" s="300" t="s">
        <v>1906</v>
      </c>
      <c r="B725" s="300" t="s">
        <v>3620</v>
      </c>
      <c r="C725" s="300" t="s">
        <v>3621</v>
      </c>
      <c r="D725" s="16">
        <v>45051</v>
      </c>
      <c r="E725" s="16"/>
      <c r="F725" s="300" t="s">
        <v>3540</v>
      </c>
      <c r="G725" s="300"/>
      <c r="H725" s="300" t="s">
        <v>3622</v>
      </c>
      <c r="I725" s="15">
        <v>55</v>
      </c>
      <c r="J725" s="77">
        <v>5</v>
      </c>
      <c r="K725" s="92"/>
    </row>
    <row r="726" spans="1:11" ht="20.399999999999999" x14ac:dyDescent="0.25">
      <c r="A726" s="300" t="s">
        <v>1906</v>
      </c>
      <c r="B726" s="300" t="s">
        <v>3623</v>
      </c>
      <c r="C726" s="300" t="s">
        <v>3624</v>
      </c>
      <c r="D726" s="16">
        <v>45051</v>
      </c>
      <c r="E726" s="16"/>
      <c r="F726" s="300" t="s">
        <v>3540</v>
      </c>
      <c r="G726" s="300"/>
      <c r="H726" s="300" t="s">
        <v>3625</v>
      </c>
      <c r="I726" s="15">
        <v>70</v>
      </c>
      <c r="J726" s="77">
        <v>5</v>
      </c>
      <c r="K726" s="92"/>
    </row>
    <row r="727" spans="1:11" ht="20.399999999999999" x14ac:dyDescent="0.25">
      <c r="A727" s="300" t="s">
        <v>1906</v>
      </c>
      <c r="B727" s="300" t="s">
        <v>3626</v>
      </c>
      <c r="C727" s="300" t="s">
        <v>3627</v>
      </c>
      <c r="D727" s="16">
        <v>45051</v>
      </c>
      <c r="E727" s="16"/>
      <c r="F727" s="300" t="s">
        <v>3540</v>
      </c>
      <c r="G727" s="300"/>
      <c r="H727" s="300" t="s">
        <v>3628</v>
      </c>
      <c r="I727" s="15">
        <v>70</v>
      </c>
      <c r="J727" s="77">
        <v>5</v>
      </c>
      <c r="K727" s="92"/>
    </row>
    <row r="728" spans="1:11" ht="20.399999999999999" x14ac:dyDescent="0.25">
      <c r="A728" s="300" t="s">
        <v>1906</v>
      </c>
      <c r="B728" s="300" t="s">
        <v>3629</v>
      </c>
      <c r="C728" s="300" t="s">
        <v>3630</v>
      </c>
      <c r="D728" s="16">
        <v>45051</v>
      </c>
      <c r="E728" s="16"/>
      <c r="F728" s="300" t="s">
        <v>3540</v>
      </c>
      <c r="G728" s="300"/>
      <c r="H728" s="300" t="s">
        <v>3631</v>
      </c>
      <c r="I728" s="15">
        <v>70</v>
      </c>
      <c r="J728" s="77">
        <v>5</v>
      </c>
      <c r="K728" s="92"/>
    </row>
    <row r="729" spans="1:11" ht="20.399999999999999" x14ac:dyDescent="0.25">
      <c r="A729" s="300" t="s">
        <v>1906</v>
      </c>
      <c r="B729" s="300" t="s">
        <v>3632</v>
      </c>
      <c r="C729" s="300" t="s">
        <v>3633</v>
      </c>
      <c r="D729" s="16">
        <v>45051</v>
      </c>
      <c r="E729" s="16"/>
      <c r="F729" s="300" t="s">
        <v>3540</v>
      </c>
      <c r="G729" s="300"/>
      <c r="H729" s="300" t="s">
        <v>2474</v>
      </c>
      <c r="I729" s="15">
        <v>75</v>
      </c>
      <c r="J729" s="77">
        <v>5</v>
      </c>
      <c r="K729" s="92"/>
    </row>
    <row r="730" spans="1:11" ht="20.399999999999999" x14ac:dyDescent="0.25">
      <c r="A730" s="300" t="s">
        <v>1906</v>
      </c>
      <c r="B730" s="300" t="s">
        <v>3634</v>
      </c>
      <c r="C730" s="300" t="s">
        <v>3635</v>
      </c>
      <c r="D730" s="16">
        <v>45051</v>
      </c>
      <c r="E730" s="16"/>
      <c r="F730" s="300" t="s">
        <v>3540</v>
      </c>
      <c r="G730" s="300"/>
      <c r="H730" s="300" t="s">
        <v>3636</v>
      </c>
      <c r="I730" s="15">
        <v>75</v>
      </c>
      <c r="J730" s="77">
        <v>5</v>
      </c>
      <c r="K730" s="92"/>
    </row>
    <row r="731" spans="1:11" ht="20.399999999999999" x14ac:dyDescent="0.25">
      <c r="A731" s="300" t="s">
        <v>1906</v>
      </c>
      <c r="B731" s="300" t="s">
        <v>3637</v>
      </c>
      <c r="C731" s="300" t="s">
        <v>3638</v>
      </c>
      <c r="D731" s="16">
        <v>45051</v>
      </c>
      <c r="E731" s="16"/>
      <c r="F731" s="300" t="s">
        <v>3540</v>
      </c>
      <c r="G731" s="300"/>
      <c r="H731" s="300" t="s">
        <v>3639</v>
      </c>
      <c r="I731" s="15">
        <v>75</v>
      </c>
      <c r="J731" s="77">
        <v>5</v>
      </c>
      <c r="K731" s="92"/>
    </row>
    <row r="732" spans="1:11" ht="20.399999999999999" x14ac:dyDescent="0.25">
      <c r="A732" s="300" t="s">
        <v>1906</v>
      </c>
      <c r="B732" s="300" t="s">
        <v>3640</v>
      </c>
      <c r="C732" s="300" t="s">
        <v>3641</v>
      </c>
      <c r="D732" s="16">
        <v>45051</v>
      </c>
      <c r="E732" s="16"/>
      <c r="F732" s="300" t="s">
        <v>3540</v>
      </c>
      <c r="G732" s="300"/>
      <c r="H732" s="300" t="s">
        <v>3642</v>
      </c>
      <c r="I732" s="15">
        <v>87</v>
      </c>
      <c r="J732" s="77">
        <v>5</v>
      </c>
      <c r="K732" s="92"/>
    </row>
    <row r="733" spans="1:11" ht="20.399999999999999" x14ac:dyDescent="0.25">
      <c r="A733" s="300" t="s">
        <v>1906</v>
      </c>
      <c r="B733" s="300" t="s">
        <v>3643</v>
      </c>
      <c r="C733" s="300" t="s">
        <v>3644</v>
      </c>
      <c r="D733" s="16">
        <v>45051</v>
      </c>
      <c r="E733" s="16"/>
      <c r="F733" s="300" t="s">
        <v>3540</v>
      </c>
      <c r="G733" s="300"/>
      <c r="H733" s="300" t="s">
        <v>3645</v>
      </c>
      <c r="I733" s="15">
        <v>87</v>
      </c>
      <c r="J733" s="77">
        <v>5</v>
      </c>
      <c r="K733" s="92"/>
    </row>
    <row r="734" spans="1:11" ht="20.399999999999999" x14ac:dyDescent="0.25">
      <c r="A734" s="300" t="s">
        <v>1906</v>
      </c>
      <c r="B734" s="300" t="s">
        <v>3646</v>
      </c>
      <c r="C734" s="300" t="s">
        <v>3647</v>
      </c>
      <c r="D734" s="16">
        <v>45051</v>
      </c>
      <c r="E734" s="16"/>
      <c r="F734" s="300" t="s">
        <v>3648</v>
      </c>
      <c r="G734" s="300"/>
      <c r="H734" s="300" t="s">
        <v>3649</v>
      </c>
      <c r="I734" s="15">
        <v>93.6</v>
      </c>
      <c r="J734" s="77">
        <v>5</v>
      </c>
      <c r="K734" s="92"/>
    </row>
    <row r="735" spans="1:11" ht="13.2" x14ac:dyDescent="0.25">
      <c r="A735" s="300" t="s">
        <v>1906</v>
      </c>
      <c r="B735" s="300" t="s">
        <v>3646</v>
      </c>
      <c r="C735" s="300" t="s">
        <v>3647</v>
      </c>
      <c r="D735" s="16">
        <v>45082</v>
      </c>
      <c r="E735" s="16"/>
      <c r="F735" s="300" t="s">
        <v>3650</v>
      </c>
      <c r="G735" s="300"/>
      <c r="H735" s="300" t="s">
        <v>3649</v>
      </c>
      <c r="I735" s="15">
        <v>3.77</v>
      </c>
      <c r="J735" s="77">
        <v>5</v>
      </c>
      <c r="K735" s="92"/>
    </row>
    <row r="736" spans="1:11" ht="20.399999999999999" x14ac:dyDescent="0.25">
      <c r="A736" s="300" t="s">
        <v>1906</v>
      </c>
      <c r="B736" s="300" t="s">
        <v>3651</v>
      </c>
      <c r="C736" s="300" t="s">
        <v>3652</v>
      </c>
      <c r="D736" s="16">
        <v>45057</v>
      </c>
      <c r="E736" s="16"/>
      <c r="F736" s="300" t="s">
        <v>3653</v>
      </c>
      <c r="G736" s="300" t="s">
        <v>3654</v>
      </c>
      <c r="H736" s="300" t="s">
        <v>3655</v>
      </c>
      <c r="I736" s="15">
        <v>455</v>
      </c>
      <c r="J736" s="77">
        <v>5</v>
      </c>
      <c r="K736" s="92"/>
    </row>
    <row r="737" spans="1:11" ht="20.399999999999999" x14ac:dyDescent="0.25">
      <c r="A737" s="300" t="s">
        <v>1906</v>
      </c>
      <c r="B737" s="300" t="s">
        <v>3656</v>
      </c>
      <c r="C737" s="300" t="s">
        <v>3657</v>
      </c>
      <c r="D737" s="16">
        <v>45062</v>
      </c>
      <c r="E737" s="16"/>
      <c r="F737" s="300" t="s">
        <v>3658</v>
      </c>
      <c r="G737" s="300" t="s">
        <v>2326</v>
      </c>
      <c r="H737" s="300" t="s">
        <v>2327</v>
      </c>
      <c r="I737" s="15">
        <v>880</v>
      </c>
      <c r="J737" s="77">
        <v>5</v>
      </c>
      <c r="K737" s="92"/>
    </row>
    <row r="738" spans="1:11" ht="40.799999999999997" x14ac:dyDescent="0.25">
      <c r="A738" s="300" t="s">
        <v>1906</v>
      </c>
      <c r="B738" s="300" t="s">
        <v>3659</v>
      </c>
      <c r="C738" s="300" t="s">
        <v>3660</v>
      </c>
      <c r="D738" s="16">
        <v>45044</v>
      </c>
      <c r="E738" s="16"/>
      <c r="F738" s="300" t="s">
        <v>3661</v>
      </c>
      <c r="G738" s="300" t="s">
        <v>3662</v>
      </c>
      <c r="H738" s="300" t="s">
        <v>3663</v>
      </c>
      <c r="I738" s="15">
        <v>400</v>
      </c>
      <c r="J738" s="77">
        <v>5</v>
      </c>
      <c r="K738" s="92"/>
    </row>
    <row r="739" spans="1:11" ht="64.2" customHeight="1" x14ac:dyDescent="0.25">
      <c r="A739" s="300" t="s">
        <v>1906</v>
      </c>
      <c r="B739" s="300" t="s">
        <v>3659</v>
      </c>
      <c r="C739" s="300" t="s">
        <v>3660</v>
      </c>
      <c r="D739" s="16">
        <v>45030</v>
      </c>
      <c r="E739" s="16">
        <v>45044</v>
      </c>
      <c r="F739" s="300" t="s">
        <v>12025</v>
      </c>
      <c r="G739" s="300" t="s">
        <v>3662</v>
      </c>
      <c r="H739" s="300" t="s">
        <v>3663</v>
      </c>
      <c r="I739" s="15">
        <v>28.8</v>
      </c>
      <c r="J739" s="77">
        <v>5</v>
      </c>
      <c r="K739" s="92"/>
    </row>
    <row r="740" spans="1:11" ht="54.6" customHeight="1" x14ac:dyDescent="0.25">
      <c r="A740" s="300" t="s">
        <v>1906</v>
      </c>
      <c r="B740" s="300" t="s">
        <v>3659</v>
      </c>
      <c r="C740" s="300" t="s">
        <v>3660</v>
      </c>
      <c r="D740" s="16">
        <v>45033</v>
      </c>
      <c r="E740" s="16">
        <v>45044</v>
      </c>
      <c r="F740" s="300" t="s">
        <v>3664</v>
      </c>
      <c r="G740" s="300" t="s">
        <v>3662</v>
      </c>
      <c r="H740" s="300" t="s">
        <v>3663</v>
      </c>
      <c r="I740" s="15">
        <v>36.590000000000003</v>
      </c>
      <c r="J740" s="77">
        <v>5</v>
      </c>
      <c r="K740" s="92"/>
    </row>
    <row r="741" spans="1:11" ht="74.400000000000006" customHeight="1" x14ac:dyDescent="0.25">
      <c r="A741" s="300" t="s">
        <v>1906</v>
      </c>
      <c r="B741" s="300" t="s">
        <v>3659</v>
      </c>
      <c r="C741" s="300" t="s">
        <v>3660</v>
      </c>
      <c r="D741" s="16">
        <v>45029</v>
      </c>
      <c r="E741" s="16">
        <v>45044</v>
      </c>
      <c r="F741" s="300" t="s">
        <v>12026</v>
      </c>
      <c r="G741" s="300" t="s">
        <v>3662</v>
      </c>
      <c r="H741" s="300" t="s">
        <v>3663</v>
      </c>
      <c r="I741" s="15">
        <v>10</v>
      </c>
      <c r="J741" s="77">
        <v>5</v>
      </c>
      <c r="K741" s="92"/>
    </row>
    <row r="742" spans="1:11" ht="40.799999999999997" x14ac:dyDescent="0.25">
      <c r="A742" s="300" t="s">
        <v>1906</v>
      </c>
      <c r="B742" s="300" t="s">
        <v>3665</v>
      </c>
      <c r="C742" s="300" t="s">
        <v>3666</v>
      </c>
      <c r="D742" s="16">
        <v>45022</v>
      </c>
      <c r="E742" s="16"/>
      <c r="F742" s="300" t="s">
        <v>3667</v>
      </c>
      <c r="G742" s="300"/>
      <c r="H742" s="300" t="s">
        <v>3668</v>
      </c>
      <c r="I742" s="15">
        <v>766.5</v>
      </c>
      <c r="J742" s="77">
        <v>3</v>
      </c>
      <c r="K742" s="92"/>
    </row>
    <row r="743" spans="1:11" ht="20.399999999999999" x14ac:dyDescent="0.25">
      <c r="A743" s="300" t="s">
        <v>1906</v>
      </c>
      <c r="B743" s="300" t="s">
        <v>3669</v>
      </c>
      <c r="C743" s="300" t="s">
        <v>3670</v>
      </c>
      <c r="D743" s="16">
        <v>45022</v>
      </c>
      <c r="E743" s="16"/>
      <c r="F743" s="300" t="s">
        <v>3671</v>
      </c>
      <c r="G743" s="300" t="s">
        <v>2079</v>
      </c>
      <c r="H743" s="300" t="s">
        <v>2080</v>
      </c>
      <c r="I743" s="15">
        <v>300</v>
      </c>
      <c r="J743" s="77">
        <v>2</v>
      </c>
      <c r="K743" s="92"/>
    </row>
    <row r="744" spans="1:11" ht="20.399999999999999" x14ac:dyDescent="0.25">
      <c r="A744" s="300" t="s">
        <v>1906</v>
      </c>
      <c r="B744" s="300" t="s">
        <v>3672</v>
      </c>
      <c r="C744" s="300" t="s">
        <v>3673</v>
      </c>
      <c r="D744" s="16">
        <v>45029</v>
      </c>
      <c r="E744" s="16"/>
      <c r="F744" s="300" t="s">
        <v>3674</v>
      </c>
      <c r="G744" s="300" t="s">
        <v>2043</v>
      </c>
      <c r="H744" s="300" t="s">
        <v>2044</v>
      </c>
      <c r="I744" s="15">
        <v>1036</v>
      </c>
      <c r="J744" s="77">
        <v>2</v>
      </c>
      <c r="K744" s="92"/>
    </row>
    <row r="745" spans="1:11" ht="20.399999999999999" x14ac:dyDescent="0.25">
      <c r="A745" s="300" t="s">
        <v>1906</v>
      </c>
      <c r="B745" s="300" t="s">
        <v>3675</v>
      </c>
      <c r="C745" s="300" t="s">
        <v>3676</v>
      </c>
      <c r="D745" s="16">
        <v>45035</v>
      </c>
      <c r="E745" s="16"/>
      <c r="F745" s="300" t="s">
        <v>3677</v>
      </c>
      <c r="G745" s="300" t="s">
        <v>2043</v>
      </c>
      <c r="H745" s="300" t="s">
        <v>2044</v>
      </c>
      <c r="I745" s="15">
        <v>201</v>
      </c>
      <c r="J745" s="77">
        <v>3</v>
      </c>
      <c r="K745" s="92"/>
    </row>
    <row r="746" spans="1:11" ht="51" x14ac:dyDescent="0.25">
      <c r="A746" s="300" t="s">
        <v>1906</v>
      </c>
      <c r="B746" s="300" t="s">
        <v>3678</v>
      </c>
      <c r="C746" s="300" t="s">
        <v>3679</v>
      </c>
      <c r="D746" s="16">
        <v>45018</v>
      </c>
      <c r="E746" s="16">
        <v>45044</v>
      </c>
      <c r="F746" s="300" t="s">
        <v>3680</v>
      </c>
      <c r="G746" s="300"/>
      <c r="H746" s="300" t="s">
        <v>1413</v>
      </c>
      <c r="I746" s="15">
        <v>20.75</v>
      </c>
      <c r="J746" s="77">
        <v>3</v>
      </c>
      <c r="K746" s="92"/>
    </row>
    <row r="747" spans="1:11" ht="51" x14ac:dyDescent="0.25">
      <c r="A747" s="300" t="s">
        <v>1906</v>
      </c>
      <c r="B747" s="300" t="s">
        <v>3678</v>
      </c>
      <c r="C747" s="300" t="s">
        <v>3681</v>
      </c>
      <c r="D747" s="16">
        <v>45006</v>
      </c>
      <c r="E747" s="16">
        <v>45044</v>
      </c>
      <c r="F747" s="300" t="s">
        <v>3682</v>
      </c>
      <c r="G747" s="300"/>
      <c r="H747" s="300" t="s">
        <v>1413</v>
      </c>
      <c r="I747" s="15">
        <v>186.86</v>
      </c>
      <c r="J747" s="77">
        <v>3</v>
      </c>
      <c r="K747" s="92"/>
    </row>
    <row r="748" spans="1:11" ht="51" x14ac:dyDescent="0.25">
      <c r="A748" s="300" t="s">
        <v>1906</v>
      </c>
      <c r="B748" s="300" t="s">
        <v>3678</v>
      </c>
      <c r="C748" s="300" t="s">
        <v>2034</v>
      </c>
      <c r="D748" s="16">
        <v>45022</v>
      </c>
      <c r="E748" s="16">
        <v>45044</v>
      </c>
      <c r="F748" s="300" t="s">
        <v>3683</v>
      </c>
      <c r="G748" s="300"/>
      <c r="H748" s="300" t="s">
        <v>1413</v>
      </c>
      <c r="I748" s="15">
        <v>24.3</v>
      </c>
      <c r="J748" s="77">
        <v>3</v>
      </c>
      <c r="K748" s="92"/>
    </row>
    <row r="749" spans="1:11" ht="40.799999999999997" x14ac:dyDescent="0.25">
      <c r="A749" s="300" t="s">
        <v>1906</v>
      </c>
      <c r="B749" s="300" t="s">
        <v>3678</v>
      </c>
      <c r="C749" s="300" t="s">
        <v>3684</v>
      </c>
      <c r="D749" s="16">
        <v>45022</v>
      </c>
      <c r="E749" s="16">
        <v>45044</v>
      </c>
      <c r="F749" s="300" t="s">
        <v>3685</v>
      </c>
      <c r="G749" s="300"/>
      <c r="H749" s="300" t="s">
        <v>1413</v>
      </c>
      <c r="I749" s="15">
        <v>805.4</v>
      </c>
      <c r="J749" s="77">
        <v>3</v>
      </c>
      <c r="K749" s="92"/>
    </row>
    <row r="750" spans="1:11" ht="40.799999999999997" x14ac:dyDescent="0.25">
      <c r="A750" s="300" t="s">
        <v>1906</v>
      </c>
      <c r="B750" s="300" t="s">
        <v>3678</v>
      </c>
      <c r="C750" s="300" t="s">
        <v>3686</v>
      </c>
      <c r="D750" s="16">
        <v>45004</v>
      </c>
      <c r="E750" s="16">
        <v>45044</v>
      </c>
      <c r="F750" s="300" t="s">
        <v>3687</v>
      </c>
      <c r="G750" s="300"/>
      <c r="H750" s="300" t="s">
        <v>1413</v>
      </c>
      <c r="I750" s="15">
        <v>60</v>
      </c>
      <c r="J750" s="77">
        <v>3</v>
      </c>
      <c r="K750" s="92"/>
    </row>
    <row r="751" spans="1:11" ht="51" x14ac:dyDescent="0.25">
      <c r="A751" s="300" t="s">
        <v>1906</v>
      </c>
      <c r="B751" s="300" t="s">
        <v>3688</v>
      </c>
      <c r="C751" s="300" t="s">
        <v>3689</v>
      </c>
      <c r="D751" s="16">
        <v>45019</v>
      </c>
      <c r="E751" s="16">
        <v>45043</v>
      </c>
      <c r="F751" s="300" t="s">
        <v>3690</v>
      </c>
      <c r="G751" s="300"/>
      <c r="H751" s="300" t="s">
        <v>1413</v>
      </c>
      <c r="I751" s="15">
        <v>352.81</v>
      </c>
      <c r="J751" s="77">
        <v>3</v>
      </c>
      <c r="K751" s="92"/>
    </row>
    <row r="752" spans="1:11" ht="51" x14ac:dyDescent="0.25">
      <c r="A752" s="300" t="s">
        <v>1906</v>
      </c>
      <c r="B752" s="300" t="s">
        <v>3688</v>
      </c>
      <c r="C752" s="300" t="s">
        <v>3691</v>
      </c>
      <c r="D752" s="16">
        <v>45016</v>
      </c>
      <c r="E752" s="16">
        <v>45043</v>
      </c>
      <c r="F752" s="300" t="s">
        <v>3692</v>
      </c>
      <c r="G752" s="300"/>
      <c r="H752" s="300" t="s">
        <v>1413</v>
      </c>
      <c r="I752" s="15">
        <v>121.05</v>
      </c>
      <c r="J752" s="77">
        <v>3</v>
      </c>
      <c r="K752" s="92"/>
    </row>
    <row r="753" spans="1:11" ht="51" x14ac:dyDescent="0.25">
      <c r="A753" s="300" t="s">
        <v>1906</v>
      </c>
      <c r="B753" s="300" t="s">
        <v>3688</v>
      </c>
      <c r="C753" s="300" t="s">
        <v>3693</v>
      </c>
      <c r="D753" s="16">
        <v>45033</v>
      </c>
      <c r="E753" s="16">
        <v>45043</v>
      </c>
      <c r="F753" s="300" t="s">
        <v>3694</v>
      </c>
      <c r="G753" s="300"/>
      <c r="H753" s="300" t="s">
        <v>1413</v>
      </c>
      <c r="I753" s="15">
        <v>33.31</v>
      </c>
      <c r="J753" s="77">
        <v>3</v>
      </c>
      <c r="K753" s="92"/>
    </row>
    <row r="754" spans="1:11" ht="40.799999999999997" x14ac:dyDescent="0.25">
      <c r="A754" s="300" t="s">
        <v>1906</v>
      </c>
      <c r="B754" s="300" t="s">
        <v>3695</v>
      </c>
      <c r="C754" s="300" t="s">
        <v>3696</v>
      </c>
      <c r="D754" s="16">
        <v>45033</v>
      </c>
      <c r="E754" s="16">
        <v>45044</v>
      </c>
      <c r="F754" s="300" t="s">
        <v>3697</v>
      </c>
      <c r="G754" s="300"/>
      <c r="H754" s="300" t="s">
        <v>3698</v>
      </c>
      <c r="I754" s="15">
        <v>12.32</v>
      </c>
      <c r="J754" s="77">
        <v>3</v>
      </c>
      <c r="K754" s="92"/>
    </row>
    <row r="755" spans="1:11" ht="40.799999999999997" x14ac:dyDescent="0.25">
      <c r="A755" s="300" t="s">
        <v>1906</v>
      </c>
      <c r="B755" s="300" t="s">
        <v>3695</v>
      </c>
      <c r="C755" s="300" t="s">
        <v>3699</v>
      </c>
      <c r="D755" s="16">
        <v>45033</v>
      </c>
      <c r="E755" s="16">
        <v>45044</v>
      </c>
      <c r="F755" s="300" t="s">
        <v>3700</v>
      </c>
      <c r="G755" s="300"/>
      <c r="H755" s="300" t="s">
        <v>3698</v>
      </c>
      <c r="I755" s="15">
        <v>21.52</v>
      </c>
      <c r="J755" s="77">
        <v>3</v>
      </c>
      <c r="K755" s="92"/>
    </row>
    <row r="756" spans="1:11" ht="51" x14ac:dyDescent="0.25">
      <c r="A756" s="300" t="s">
        <v>1906</v>
      </c>
      <c r="B756" s="300" t="s">
        <v>3701</v>
      </c>
      <c r="C756" s="300" t="s">
        <v>3702</v>
      </c>
      <c r="D756" s="16">
        <v>45013</v>
      </c>
      <c r="E756" s="16">
        <v>45044</v>
      </c>
      <c r="F756" s="300" t="s">
        <v>3703</v>
      </c>
      <c r="G756" s="300"/>
      <c r="H756" s="300" t="s">
        <v>3698</v>
      </c>
      <c r="I756" s="15">
        <v>54.64</v>
      </c>
      <c r="J756" s="77">
        <v>3</v>
      </c>
      <c r="K756" s="92"/>
    </row>
    <row r="757" spans="1:11" ht="64.2" customHeight="1" x14ac:dyDescent="0.25">
      <c r="A757" s="300" t="s">
        <v>1906</v>
      </c>
      <c r="B757" s="300" t="s">
        <v>3704</v>
      </c>
      <c r="C757" s="300" t="s">
        <v>3705</v>
      </c>
      <c r="D757" s="16">
        <v>45027</v>
      </c>
      <c r="E757" s="16">
        <v>45044</v>
      </c>
      <c r="F757" s="300" t="s">
        <v>3706</v>
      </c>
      <c r="G757" s="300"/>
      <c r="H757" s="300" t="s">
        <v>3698</v>
      </c>
      <c r="I757" s="15">
        <v>964.61</v>
      </c>
      <c r="J757" s="77">
        <v>3</v>
      </c>
      <c r="K757" s="92"/>
    </row>
    <row r="758" spans="1:11" ht="51" x14ac:dyDescent="0.25">
      <c r="A758" s="300" t="s">
        <v>1906</v>
      </c>
      <c r="B758" s="300" t="s">
        <v>3707</v>
      </c>
      <c r="C758" s="300" t="s">
        <v>3708</v>
      </c>
      <c r="D758" s="16">
        <v>45027</v>
      </c>
      <c r="E758" s="16">
        <v>45044</v>
      </c>
      <c r="F758" s="300" t="s">
        <v>3709</v>
      </c>
      <c r="G758" s="300"/>
      <c r="H758" s="300" t="s">
        <v>3698</v>
      </c>
      <c r="I758" s="15">
        <v>405.94</v>
      </c>
      <c r="J758" s="77">
        <v>3</v>
      </c>
      <c r="K758" s="92"/>
    </row>
    <row r="759" spans="1:11" ht="40.799999999999997" x14ac:dyDescent="0.25">
      <c r="A759" s="300" t="s">
        <v>1906</v>
      </c>
      <c r="B759" s="300" t="s">
        <v>3710</v>
      </c>
      <c r="C759" s="300" t="s">
        <v>3711</v>
      </c>
      <c r="D759" s="16">
        <v>44966</v>
      </c>
      <c r="E759" s="16">
        <v>45044</v>
      </c>
      <c r="F759" s="300" t="s">
        <v>3712</v>
      </c>
      <c r="G759" s="300" t="s">
        <v>3713</v>
      </c>
      <c r="H759" s="300" t="s">
        <v>3714</v>
      </c>
      <c r="I759" s="15">
        <v>14</v>
      </c>
      <c r="J759" s="77">
        <v>3</v>
      </c>
      <c r="K759" s="92"/>
    </row>
    <row r="760" spans="1:11" ht="40.799999999999997" x14ac:dyDescent="0.25">
      <c r="A760" s="300" t="s">
        <v>1906</v>
      </c>
      <c r="B760" s="300" t="s">
        <v>3710</v>
      </c>
      <c r="C760" s="300" t="s">
        <v>3715</v>
      </c>
      <c r="D760" s="16">
        <v>44966</v>
      </c>
      <c r="E760" s="16">
        <v>45044</v>
      </c>
      <c r="F760" s="300" t="s">
        <v>3716</v>
      </c>
      <c r="G760" s="300" t="s">
        <v>3713</v>
      </c>
      <c r="H760" s="300" t="s">
        <v>3714</v>
      </c>
      <c r="I760" s="15">
        <v>13.96</v>
      </c>
      <c r="J760" s="77">
        <v>3</v>
      </c>
      <c r="K760" s="92"/>
    </row>
    <row r="761" spans="1:11" ht="43.95" customHeight="1" x14ac:dyDescent="0.25">
      <c r="A761" s="300" t="s">
        <v>1906</v>
      </c>
      <c r="B761" s="300" t="s">
        <v>3710</v>
      </c>
      <c r="C761" s="300" t="s">
        <v>3717</v>
      </c>
      <c r="D761" s="16">
        <v>44965</v>
      </c>
      <c r="E761" s="16">
        <v>45044</v>
      </c>
      <c r="F761" s="300" t="s">
        <v>3718</v>
      </c>
      <c r="G761" s="300" t="s">
        <v>3713</v>
      </c>
      <c r="H761" s="300" t="s">
        <v>3714</v>
      </c>
      <c r="I761" s="15">
        <v>45.19</v>
      </c>
      <c r="J761" s="77">
        <v>3</v>
      </c>
      <c r="K761" s="92"/>
    </row>
    <row r="762" spans="1:11" ht="57.6" customHeight="1" x14ac:dyDescent="0.25">
      <c r="A762" s="300" t="s">
        <v>1906</v>
      </c>
      <c r="B762" s="300" t="s">
        <v>3710</v>
      </c>
      <c r="C762" s="300" t="s">
        <v>3719</v>
      </c>
      <c r="D762" s="16">
        <v>45022</v>
      </c>
      <c r="E762" s="16">
        <v>45044</v>
      </c>
      <c r="F762" s="300" t="s">
        <v>3720</v>
      </c>
      <c r="G762" s="300" t="s">
        <v>3713</v>
      </c>
      <c r="H762" s="300" t="s">
        <v>3714</v>
      </c>
      <c r="I762" s="15">
        <v>650</v>
      </c>
      <c r="J762" s="77">
        <v>3</v>
      </c>
      <c r="K762" s="92"/>
    </row>
    <row r="763" spans="1:11" ht="64.2" customHeight="1" x14ac:dyDescent="0.25">
      <c r="A763" s="300" t="s">
        <v>1906</v>
      </c>
      <c r="B763" s="300" t="s">
        <v>3710</v>
      </c>
      <c r="C763" s="300" t="s">
        <v>3721</v>
      </c>
      <c r="D763" s="16">
        <v>45036</v>
      </c>
      <c r="E763" s="16">
        <v>45044</v>
      </c>
      <c r="F763" s="300" t="s">
        <v>3722</v>
      </c>
      <c r="G763" s="300" t="s">
        <v>3713</v>
      </c>
      <c r="H763" s="300" t="s">
        <v>3714</v>
      </c>
      <c r="I763" s="15">
        <v>589.04999999999995</v>
      </c>
      <c r="J763" s="77">
        <v>3</v>
      </c>
      <c r="K763" s="92"/>
    </row>
    <row r="764" spans="1:11" ht="51" customHeight="1" x14ac:dyDescent="0.25">
      <c r="A764" s="300" t="s">
        <v>1906</v>
      </c>
      <c r="B764" s="300" t="s">
        <v>3710</v>
      </c>
      <c r="C764" s="300" t="s">
        <v>2187</v>
      </c>
      <c r="D764" s="16">
        <v>44981</v>
      </c>
      <c r="E764" s="16">
        <v>45044</v>
      </c>
      <c r="F764" s="300" t="s">
        <v>3723</v>
      </c>
      <c r="G764" s="300" t="s">
        <v>3713</v>
      </c>
      <c r="H764" s="300" t="s">
        <v>3714</v>
      </c>
      <c r="I764" s="15">
        <v>38.5</v>
      </c>
      <c r="J764" s="77">
        <v>3</v>
      </c>
      <c r="K764" s="92"/>
    </row>
    <row r="765" spans="1:11" ht="66" customHeight="1" x14ac:dyDescent="0.25">
      <c r="A765" s="300" t="s">
        <v>1906</v>
      </c>
      <c r="B765" s="300" t="s">
        <v>3710</v>
      </c>
      <c r="C765" s="300" t="s">
        <v>3724</v>
      </c>
      <c r="D765" s="16">
        <v>44998</v>
      </c>
      <c r="E765" s="16">
        <v>45044</v>
      </c>
      <c r="F765" s="300" t="s">
        <v>3725</v>
      </c>
      <c r="G765" s="300" t="s">
        <v>3713</v>
      </c>
      <c r="H765" s="300" t="s">
        <v>3714</v>
      </c>
      <c r="I765" s="15">
        <v>462</v>
      </c>
      <c r="J765" s="77">
        <v>3</v>
      </c>
      <c r="K765" s="92"/>
    </row>
    <row r="766" spans="1:11" ht="63" customHeight="1" x14ac:dyDescent="0.25">
      <c r="A766" s="300" t="s">
        <v>1906</v>
      </c>
      <c r="B766" s="300" t="s">
        <v>3710</v>
      </c>
      <c r="C766" s="300" t="s">
        <v>3726</v>
      </c>
      <c r="D766" s="16">
        <v>44998</v>
      </c>
      <c r="E766" s="16">
        <v>45044</v>
      </c>
      <c r="F766" s="300" t="s">
        <v>3727</v>
      </c>
      <c r="G766" s="300" t="s">
        <v>3713</v>
      </c>
      <c r="H766" s="300" t="s">
        <v>3714</v>
      </c>
      <c r="I766" s="15">
        <v>500</v>
      </c>
      <c r="J766" s="77">
        <v>3</v>
      </c>
      <c r="K766" s="92"/>
    </row>
    <row r="767" spans="1:11" ht="76.95" customHeight="1" x14ac:dyDescent="0.25">
      <c r="A767" s="300" t="s">
        <v>1906</v>
      </c>
      <c r="B767" s="300" t="s">
        <v>3710</v>
      </c>
      <c r="C767" s="300" t="s">
        <v>3728</v>
      </c>
      <c r="D767" s="16">
        <v>45000</v>
      </c>
      <c r="E767" s="16">
        <v>45044</v>
      </c>
      <c r="F767" s="300" t="s">
        <v>12027</v>
      </c>
      <c r="G767" s="300" t="s">
        <v>3713</v>
      </c>
      <c r="H767" s="300" t="s">
        <v>3714</v>
      </c>
      <c r="I767" s="15">
        <v>419.7</v>
      </c>
      <c r="J767" s="77">
        <v>3</v>
      </c>
      <c r="K767" s="92"/>
    </row>
    <row r="768" spans="1:11" ht="43.2" customHeight="1" x14ac:dyDescent="0.25">
      <c r="A768" s="300" t="s">
        <v>1906</v>
      </c>
      <c r="B768" s="300" t="s">
        <v>3710</v>
      </c>
      <c r="C768" s="300" t="s">
        <v>3729</v>
      </c>
      <c r="D768" s="16">
        <v>45009</v>
      </c>
      <c r="E768" s="16">
        <v>45044</v>
      </c>
      <c r="F768" s="300" t="s">
        <v>3730</v>
      </c>
      <c r="G768" s="300" t="s">
        <v>3713</v>
      </c>
      <c r="H768" s="300" t="s">
        <v>3714</v>
      </c>
      <c r="I768" s="15">
        <v>181.5</v>
      </c>
      <c r="J768" s="77">
        <v>3</v>
      </c>
      <c r="K768" s="92"/>
    </row>
    <row r="769" spans="1:11" ht="44.4" customHeight="1" x14ac:dyDescent="0.25">
      <c r="A769" s="300" t="s">
        <v>1906</v>
      </c>
      <c r="B769" s="300" t="s">
        <v>3710</v>
      </c>
      <c r="C769" s="300" t="s">
        <v>3731</v>
      </c>
      <c r="D769" s="16">
        <v>45034</v>
      </c>
      <c r="E769" s="16">
        <v>45044</v>
      </c>
      <c r="F769" s="300" t="s">
        <v>3732</v>
      </c>
      <c r="G769" s="300" t="s">
        <v>3713</v>
      </c>
      <c r="H769" s="300" t="s">
        <v>3714</v>
      </c>
      <c r="I769" s="15">
        <v>157.34</v>
      </c>
      <c r="J769" s="77">
        <v>3</v>
      </c>
      <c r="K769" s="92"/>
    </row>
    <row r="770" spans="1:11" ht="63.6" customHeight="1" x14ac:dyDescent="0.25">
      <c r="A770" s="300" t="s">
        <v>1906</v>
      </c>
      <c r="B770" s="300" t="s">
        <v>3733</v>
      </c>
      <c r="C770" s="300" t="s">
        <v>3734</v>
      </c>
      <c r="D770" s="16">
        <v>45019</v>
      </c>
      <c r="E770" s="16">
        <v>45141</v>
      </c>
      <c r="F770" s="300" t="s">
        <v>3735</v>
      </c>
      <c r="G770" s="300"/>
      <c r="H770" s="300" t="s">
        <v>3736</v>
      </c>
      <c r="I770" s="15">
        <v>580.17999999999995</v>
      </c>
      <c r="J770" s="77">
        <v>3</v>
      </c>
      <c r="K770" s="92"/>
    </row>
    <row r="771" spans="1:11" ht="78" customHeight="1" x14ac:dyDescent="0.25">
      <c r="A771" s="300" t="s">
        <v>1906</v>
      </c>
      <c r="B771" s="300"/>
      <c r="C771" s="300"/>
      <c r="D771" s="16"/>
      <c r="E771" s="16"/>
      <c r="F771" s="305" t="s">
        <v>3737</v>
      </c>
      <c r="G771" s="300"/>
      <c r="H771" s="300"/>
      <c r="I771" s="15"/>
      <c r="J771" s="77"/>
      <c r="K771" s="92"/>
    </row>
    <row r="772" spans="1:11" ht="20.399999999999999" x14ac:dyDescent="0.25">
      <c r="A772" s="300" t="s">
        <v>1906</v>
      </c>
      <c r="B772" s="300" t="s">
        <v>3738</v>
      </c>
      <c r="C772" s="300" t="s">
        <v>3739</v>
      </c>
      <c r="D772" s="16">
        <v>45043</v>
      </c>
      <c r="E772" s="16"/>
      <c r="F772" s="300" t="s">
        <v>3740</v>
      </c>
      <c r="G772" s="300" t="s">
        <v>3287</v>
      </c>
      <c r="H772" s="300" t="s">
        <v>3288</v>
      </c>
      <c r="I772" s="15">
        <v>55.1</v>
      </c>
      <c r="J772" s="77">
        <v>5</v>
      </c>
      <c r="K772" s="92"/>
    </row>
    <row r="773" spans="1:11" ht="20.399999999999999" x14ac:dyDescent="0.25">
      <c r="A773" s="300" t="s">
        <v>1906</v>
      </c>
      <c r="B773" s="300" t="s">
        <v>3741</v>
      </c>
      <c r="C773" s="300" t="s">
        <v>3742</v>
      </c>
      <c r="D773" s="16">
        <v>45050</v>
      </c>
      <c r="E773" s="16"/>
      <c r="F773" s="300" t="s">
        <v>3743</v>
      </c>
      <c r="G773" s="300"/>
      <c r="H773" s="300" t="s">
        <v>3119</v>
      </c>
      <c r="I773" s="15">
        <v>55</v>
      </c>
      <c r="J773" s="77">
        <v>5</v>
      </c>
      <c r="K773" s="92"/>
    </row>
    <row r="774" spans="1:11" ht="20.399999999999999" x14ac:dyDescent="0.25">
      <c r="A774" s="300" t="s">
        <v>1906</v>
      </c>
      <c r="B774" s="300" t="s">
        <v>3744</v>
      </c>
      <c r="C774" s="300" t="s">
        <v>3745</v>
      </c>
      <c r="D774" s="16">
        <v>45050</v>
      </c>
      <c r="E774" s="16"/>
      <c r="F774" s="300" t="s">
        <v>3743</v>
      </c>
      <c r="G774" s="300"/>
      <c r="H774" s="300" t="s">
        <v>3746</v>
      </c>
      <c r="I774" s="15">
        <v>35</v>
      </c>
      <c r="J774" s="77">
        <v>5</v>
      </c>
      <c r="K774" s="92"/>
    </row>
    <row r="775" spans="1:11" ht="20.399999999999999" x14ac:dyDescent="0.25">
      <c r="A775" s="300" t="s">
        <v>1906</v>
      </c>
      <c r="B775" s="300" t="s">
        <v>3747</v>
      </c>
      <c r="C775" s="300" t="s">
        <v>3748</v>
      </c>
      <c r="D775" s="16">
        <v>45050</v>
      </c>
      <c r="E775" s="16"/>
      <c r="F775" s="300" t="s">
        <v>3743</v>
      </c>
      <c r="G775" s="300"/>
      <c r="H775" s="300" t="s">
        <v>3749</v>
      </c>
      <c r="I775" s="15">
        <v>35</v>
      </c>
      <c r="J775" s="77">
        <v>5</v>
      </c>
      <c r="K775" s="92"/>
    </row>
    <row r="776" spans="1:11" ht="20.399999999999999" x14ac:dyDescent="0.25">
      <c r="A776" s="300" t="s">
        <v>1906</v>
      </c>
      <c r="B776" s="300" t="s">
        <v>3750</v>
      </c>
      <c r="C776" s="300" t="s">
        <v>3751</v>
      </c>
      <c r="D776" s="16">
        <v>45050</v>
      </c>
      <c r="E776" s="16"/>
      <c r="F776" s="300" t="s">
        <v>3743</v>
      </c>
      <c r="G776" s="300"/>
      <c r="H776" s="300" t="s">
        <v>3752</v>
      </c>
      <c r="I776" s="15">
        <v>35</v>
      </c>
      <c r="J776" s="77">
        <v>5</v>
      </c>
      <c r="K776" s="92"/>
    </row>
    <row r="777" spans="1:11" ht="20.399999999999999" x14ac:dyDescent="0.25">
      <c r="A777" s="300" t="s">
        <v>1906</v>
      </c>
      <c r="B777" s="300" t="s">
        <v>3753</v>
      </c>
      <c r="C777" s="300" t="s">
        <v>3754</v>
      </c>
      <c r="D777" s="16">
        <v>45050</v>
      </c>
      <c r="E777" s="16"/>
      <c r="F777" s="300" t="s">
        <v>3743</v>
      </c>
      <c r="G777" s="300"/>
      <c r="H777" s="300" t="s">
        <v>3130</v>
      </c>
      <c r="I777" s="15">
        <v>55</v>
      </c>
      <c r="J777" s="77">
        <v>5</v>
      </c>
      <c r="K777" s="92"/>
    </row>
    <row r="778" spans="1:11" ht="20.399999999999999" x14ac:dyDescent="0.25">
      <c r="A778" s="300" t="s">
        <v>1906</v>
      </c>
      <c r="B778" s="300" t="s">
        <v>3755</v>
      </c>
      <c r="C778" s="300" t="s">
        <v>3756</v>
      </c>
      <c r="D778" s="16">
        <v>45050</v>
      </c>
      <c r="E778" s="16"/>
      <c r="F778" s="300" t="s">
        <v>3743</v>
      </c>
      <c r="G778" s="300"/>
      <c r="H778" s="300" t="s">
        <v>2447</v>
      </c>
      <c r="I778" s="15">
        <v>55</v>
      </c>
      <c r="J778" s="77">
        <v>5</v>
      </c>
      <c r="K778" s="92"/>
    </row>
    <row r="779" spans="1:11" ht="20.399999999999999" x14ac:dyDescent="0.25">
      <c r="A779" s="300" t="s">
        <v>1906</v>
      </c>
      <c r="B779" s="300" t="s">
        <v>3757</v>
      </c>
      <c r="C779" s="300" t="s">
        <v>3758</v>
      </c>
      <c r="D779" s="16">
        <v>45050</v>
      </c>
      <c r="E779" s="16"/>
      <c r="F779" s="300" t="s">
        <v>3743</v>
      </c>
      <c r="G779" s="300"/>
      <c r="H779" s="300" t="s">
        <v>3759</v>
      </c>
      <c r="I779" s="15">
        <v>55</v>
      </c>
      <c r="J779" s="77">
        <v>5</v>
      </c>
      <c r="K779" s="92"/>
    </row>
    <row r="780" spans="1:11" ht="20.399999999999999" x14ac:dyDescent="0.25">
      <c r="A780" s="300" t="s">
        <v>1906</v>
      </c>
      <c r="B780" s="300" t="s">
        <v>3760</v>
      </c>
      <c r="C780" s="300" t="s">
        <v>3761</v>
      </c>
      <c r="D780" s="16">
        <v>45050</v>
      </c>
      <c r="E780" s="16"/>
      <c r="F780" s="300" t="s">
        <v>3743</v>
      </c>
      <c r="G780" s="300"/>
      <c r="H780" s="300" t="s">
        <v>3762</v>
      </c>
      <c r="I780" s="15">
        <v>55</v>
      </c>
      <c r="J780" s="77">
        <v>5</v>
      </c>
      <c r="K780" s="92"/>
    </row>
    <row r="781" spans="1:11" ht="20.399999999999999" x14ac:dyDescent="0.25">
      <c r="A781" s="300" t="s">
        <v>1906</v>
      </c>
      <c r="B781" s="300" t="s">
        <v>3763</v>
      </c>
      <c r="C781" s="300" t="s">
        <v>3764</v>
      </c>
      <c r="D781" s="16">
        <v>45050</v>
      </c>
      <c r="E781" s="16"/>
      <c r="F781" s="300" t="s">
        <v>3743</v>
      </c>
      <c r="G781" s="300"/>
      <c r="H781" s="300" t="s">
        <v>3765</v>
      </c>
      <c r="I781" s="15">
        <v>55</v>
      </c>
      <c r="J781" s="77">
        <v>5</v>
      </c>
      <c r="K781" s="92"/>
    </row>
    <row r="782" spans="1:11" ht="20.399999999999999" x14ac:dyDescent="0.25">
      <c r="A782" s="300" t="s">
        <v>1906</v>
      </c>
      <c r="B782" s="300" t="s">
        <v>3766</v>
      </c>
      <c r="C782" s="300" t="s">
        <v>3767</v>
      </c>
      <c r="D782" s="16">
        <v>45050</v>
      </c>
      <c r="E782" s="16"/>
      <c r="F782" s="300" t="s">
        <v>3743</v>
      </c>
      <c r="G782" s="300"/>
      <c r="H782" s="300" t="s">
        <v>2587</v>
      </c>
      <c r="I782" s="15">
        <v>55</v>
      </c>
      <c r="J782" s="77">
        <v>5</v>
      </c>
      <c r="K782" s="92"/>
    </row>
    <row r="783" spans="1:11" ht="20.399999999999999" x14ac:dyDescent="0.25">
      <c r="A783" s="300" t="s">
        <v>1906</v>
      </c>
      <c r="B783" s="300" t="s">
        <v>3768</v>
      </c>
      <c r="C783" s="300" t="s">
        <v>3769</v>
      </c>
      <c r="D783" s="16">
        <v>45050</v>
      </c>
      <c r="E783" s="16"/>
      <c r="F783" s="300" t="s">
        <v>3743</v>
      </c>
      <c r="G783" s="300"/>
      <c r="H783" s="300" t="s">
        <v>3770</v>
      </c>
      <c r="I783" s="15">
        <v>55</v>
      </c>
      <c r="J783" s="77">
        <v>5</v>
      </c>
      <c r="K783" s="92"/>
    </row>
    <row r="784" spans="1:11" ht="20.399999999999999" x14ac:dyDescent="0.25">
      <c r="A784" s="300" t="s">
        <v>1906</v>
      </c>
      <c r="B784" s="300" t="s">
        <v>3771</v>
      </c>
      <c r="C784" s="300" t="s">
        <v>3772</v>
      </c>
      <c r="D784" s="16">
        <v>45050</v>
      </c>
      <c r="E784" s="16"/>
      <c r="F784" s="300" t="s">
        <v>3743</v>
      </c>
      <c r="G784" s="300"/>
      <c r="H784" s="300" t="s">
        <v>2597</v>
      </c>
      <c r="I784" s="15">
        <v>55</v>
      </c>
      <c r="J784" s="77">
        <v>5</v>
      </c>
      <c r="K784" s="92"/>
    </row>
    <row r="785" spans="1:11" ht="20.399999999999999" x14ac:dyDescent="0.25">
      <c r="A785" s="300" t="s">
        <v>1906</v>
      </c>
      <c r="B785" s="300" t="s">
        <v>3773</v>
      </c>
      <c r="C785" s="300" t="s">
        <v>3774</v>
      </c>
      <c r="D785" s="16">
        <v>45050</v>
      </c>
      <c r="E785" s="16"/>
      <c r="F785" s="300" t="s">
        <v>3743</v>
      </c>
      <c r="G785" s="300"/>
      <c r="H785" s="300" t="s">
        <v>2435</v>
      </c>
      <c r="I785" s="15">
        <v>55</v>
      </c>
      <c r="J785" s="77">
        <v>5</v>
      </c>
      <c r="K785" s="92"/>
    </row>
    <row r="786" spans="1:11" ht="20.399999999999999" x14ac:dyDescent="0.25">
      <c r="A786" s="300" t="s">
        <v>1906</v>
      </c>
      <c r="B786" s="300" t="s">
        <v>3775</v>
      </c>
      <c r="C786" s="300" t="s">
        <v>3776</v>
      </c>
      <c r="D786" s="16">
        <v>45050</v>
      </c>
      <c r="E786" s="16"/>
      <c r="F786" s="300" t="s">
        <v>3743</v>
      </c>
      <c r="G786" s="300"/>
      <c r="H786" s="300" t="s">
        <v>2614</v>
      </c>
      <c r="I786" s="15">
        <v>55</v>
      </c>
      <c r="J786" s="77">
        <v>5</v>
      </c>
      <c r="K786" s="92"/>
    </row>
    <row r="787" spans="1:11" ht="20.399999999999999" x14ac:dyDescent="0.25">
      <c r="A787" s="300" t="s">
        <v>1906</v>
      </c>
      <c r="B787" s="300" t="s">
        <v>3777</v>
      </c>
      <c r="C787" s="300" t="s">
        <v>3778</v>
      </c>
      <c r="D787" s="16">
        <v>45050</v>
      </c>
      <c r="E787" s="16"/>
      <c r="F787" s="300" t="s">
        <v>3743</v>
      </c>
      <c r="G787" s="300"/>
      <c r="H787" s="300" t="s">
        <v>2438</v>
      </c>
      <c r="I787" s="15">
        <v>55</v>
      </c>
      <c r="J787" s="77">
        <v>5</v>
      </c>
      <c r="K787" s="92"/>
    </row>
    <row r="788" spans="1:11" ht="20.399999999999999" x14ac:dyDescent="0.25">
      <c r="A788" s="300" t="s">
        <v>1906</v>
      </c>
      <c r="B788" s="300" t="s">
        <v>3779</v>
      </c>
      <c r="C788" s="300" t="s">
        <v>3780</v>
      </c>
      <c r="D788" s="16">
        <v>45050</v>
      </c>
      <c r="E788" s="16"/>
      <c r="F788" s="300" t="s">
        <v>3743</v>
      </c>
      <c r="G788" s="300"/>
      <c r="H788" s="300" t="s">
        <v>2611</v>
      </c>
      <c r="I788" s="15">
        <v>55</v>
      </c>
      <c r="J788" s="77">
        <v>5</v>
      </c>
      <c r="K788" s="92"/>
    </row>
    <row r="789" spans="1:11" ht="20.399999999999999" x14ac:dyDescent="0.25">
      <c r="A789" s="300" t="s">
        <v>1906</v>
      </c>
      <c r="B789" s="300" t="s">
        <v>3781</v>
      </c>
      <c r="C789" s="300" t="s">
        <v>3782</v>
      </c>
      <c r="D789" s="16">
        <v>45050</v>
      </c>
      <c r="E789" s="16"/>
      <c r="F789" s="300" t="s">
        <v>3743</v>
      </c>
      <c r="G789" s="300"/>
      <c r="H789" s="300" t="s">
        <v>2590</v>
      </c>
      <c r="I789" s="15">
        <v>55</v>
      </c>
      <c r="J789" s="77">
        <v>5</v>
      </c>
      <c r="K789" s="92"/>
    </row>
    <row r="790" spans="1:11" ht="20.399999999999999" x14ac:dyDescent="0.25">
      <c r="A790" s="300" t="s">
        <v>1906</v>
      </c>
      <c r="B790" s="300" t="s">
        <v>3783</v>
      </c>
      <c r="C790" s="300" t="s">
        <v>3784</v>
      </c>
      <c r="D790" s="16">
        <v>45050</v>
      </c>
      <c r="E790" s="16"/>
      <c r="F790" s="300" t="s">
        <v>3743</v>
      </c>
      <c r="G790" s="300"/>
      <c r="H790" s="300" t="s">
        <v>2405</v>
      </c>
      <c r="I790" s="15">
        <v>55</v>
      </c>
      <c r="J790" s="77">
        <v>5</v>
      </c>
      <c r="K790" s="92"/>
    </row>
    <row r="791" spans="1:11" ht="20.399999999999999" x14ac:dyDescent="0.25">
      <c r="A791" s="300" t="s">
        <v>1906</v>
      </c>
      <c r="B791" s="300" t="s">
        <v>3785</v>
      </c>
      <c r="C791" s="300" t="s">
        <v>3786</v>
      </c>
      <c r="D791" s="16">
        <v>45050</v>
      </c>
      <c r="E791" s="16"/>
      <c r="F791" s="300" t="s">
        <v>3743</v>
      </c>
      <c r="G791" s="300"/>
      <c r="H791" s="300" t="s">
        <v>3104</v>
      </c>
      <c r="I791" s="15">
        <v>55</v>
      </c>
      <c r="J791" s="77">
        <v>5</v>
      </c>
      <c r="K791" s="92"/>
    </row>
    <row r="792" spans="1:11" ht="20.399999999999999" x14ac:dyDescent="0.25">
      <c r="A792" s="300" t="s">
        <v>1906</v>
      </c>
      <c r="B792" s="300" t="s">
        <v>3787</v>
      </c>
      <c r="C792" s="300" t="s">
        <v>3788</v>
      </c>
      <c r="D792" s="16">
        <v>45050</v>
      </c>
      <c r="E792" s="16"/>
      <c r="F792" s="300" t="s">
        <v>3743</v>
      </c>
      <c r="G792" s="300"/>
      <c r="H792" s="300" t="s">
        <v>3789</v>
      </c>
      <c r="I792" s="15">
        <v>55</v>
      </c>
      <c r="J792" s="77">
        <v>5</v>
      </c>
      <c r="K792" s="92"/>
    </row>
    <row r="793" spans="1:11" ht="20.399999999999999" x14ac:dyDescent="0.25">
      <c r="A793" s="300" t="s">
        <v>1906</v>
      </c>
      <c r="B793" s="300" t="s">
        <v>3790</v>
      </c>
      <c r="C793" s="300" t="s">
        <v>3791</v>
      </c>
      <c r="D793" s="16">
        <v>45050</v>
      </c>
      <c r="E793" s="16"/>
      <c r="F793" s="300" t="s">
        <v>3743</v>
      </c>
      <c r="G793" s="300"/>
      <c r="H793" s="300" t="s">
        <v>2456</v>
      </c>
      <c r="I793" s="15">
        <v>55</v>
      </c>
      <c r="J793" s="77">
        <v>5</v>
      </c>
      <c r="K793" s="92"/>
    </row>
    <row r="794" spans="1:11" ht="20.399999999999999" x14ac:dyDescent="0.25">
      <c r="A794" s="300" t="s">
        <v>1906</v>
      </c>
      <c r="B794" s="300" t="s">
        <v>3792</v>
      </c>
      <c r="C794" s="300" t="s">
        <v>3793</v>
      </c>
      <c r="D794" s="16">
        <v>45050</v>
      </c>
      <c r="E794" s="16"/>
      <c r="F794" s="300" t="s">
        <v>3743</v>
      </c>
      <c r="G794" s="300"/>
      <c r="H794" s="300" t="s">
        <v>2608</v>
      </c>
      <c r="I794" s="15">
        <v>55</v>
      </c>
      <c r="J794" s="77">
        <v>5</v>
      </c>
      <c r="K794" s="92"/>
    </row>
    <row r="795" spans="1:11" ht="20.399999999999999" x14ac:dyDescent="0.25">
      <c r="A795" s="300" t="s">
        <v>1906</v>
      </c>
      <c r="B795" s="300" t="s">
        <v>3794</v>
      </c>
      <c r="C795" s="300" t="s">
        <v>3795</v>
      </c>
      <c r="D795" s="16">
        <v>45050</v>
      </c>
      <c r="E795" s="16"/>
      <c r="F795" s="300" t="s">
        <v>3743</v>
      </c>
      <c r="G795" s="300"/>
      <c r="H795" s="300" t="s">
        <v>3796</v>
      </c>
      <c r="I795" s="15">
        <v>70</v>
      </c>
      <c r="J795" s="77">
        <v>5</v>
      </c>
      <c r="K795" s="92"/>
    </row>
    <row r="796" spans="1:11" ht="20.399999999999999" x14ac:dyDescent="0.25">
      <c r="A796" s="300" t="s">
        <v>1906</v>
      </c>
      <c r="B796" s="300" t="s">
        <v>3797</v>
      </c>
      <c r="C796" s="300" t="s">
        <v>3798</v>
      </c>
      <c r="D796" s="16">
        <v>45050</v>
      </c>
      <c r="E796" s="16"/>
      <c r="F796" s="300" t="s">
        <v>3743</v>
      </c>
      <c r="G796" s="300"/>
      <c r="H796" s="300" t="s">
        <v>3799</v>
      </c>
      <c r="I796" s="15">
        <v>70</v>
      </c>
      <c r="J796" s="77">
        <v>5</v>
      </c>
      <c r="K796" s="92"/>
    </row>
    <row r="797" spans="1:11" ht="20.399999999999999" x14ac:dyDescent="0.25">
      <c r="A797" s="300" t="s">
        <v>1906</v>
      </c>
      <c r="B797" s="300" t="s">
        <v>3800</v>
      </c>
      <c r="C797" s="300" t="s">
        <v>3801</v>
      </c>
      <c r="D797" s="16">
        <v>45050</v>
      </c>
      <c r="E797" s="16"/>
      <c r="F797" s="300" t="s">
        <v>3743</v>
      </c>
      <c r="G797" s="300"/>
      <c r="H797" s="300" t="s">
        <v>3802</v>
      </c>
      <c r="I797" s="15">
        <v>75</v>
      </c>
      <c r="J797" s="77">
        <v>5</v>
      </c>
      <c r="K797" s="92"/>
    </row>
    <row r="798" spans="1:11" ht="20.399999999999999" x14ac:dyDescent="0.25">
      <c r="A798" s="300" t="s">
        <v>1906</v>
      </c>
      <c r="B798" s="300" t="s">
        <v>3803</v>
      </c>
      <c r="C798" s="300" t="s">
        <v>3804</v>
      </c>
      <c r="D798" s="16">
        <v>45050</v>
      </c>
      <c r="E798" s="16"/>
      <c r="F798" s="300" t="s">
        <v>3743</v>
      </c>
      <c r="G798" s="300"/>
      <c r="H798" s="300" t="s">
        <v>2471</v>
      </c>
      <c r="I798" s="15">
        <v>87</v>
      </c>
      <c r="J798" s="77">
        <v>5</v>
      </c>
      <c r="K798" s="92"/>
    </row>
    <row r="799" spans="1:11" ht="20.399999999999999" x14ac:dyDescent="0.25">
      <c r="A799" s="300" t="s">
        <v>1906</v>
      </c>
      <c r="B799" s="300" t="s">
        <v>3805</v>
      </c>
      <c r="C799" s="300" t="s">
        <v>3806</v>
      </c>
      <c r="D799" s="16">
        <v>45050</v>
      </c>
      <c r="E799" s="16"/>
      <c r="F799" s="300" t="s">
        <v>3743</v>
      </c>
      <c r="G799" s="300"/>
      <c r="H799" s="300" t="s">
        <v>3807</v>
      </c>
      <c r="I799" s="15">
        <v>87</v>
      </c>
      <c r="J799" s="77">
        <v>5</v>
      </c>
      <c r="K799" s="92"/>
    </row>
    <row r="800" spans="1:11" ht="20.399999999999999" x14ac:dyDescent="0.25">
      <c r="A800" s="300" t="s">
        <v>1906</v>
      </c>
      <c r="B800" s="300" t="s">
        <v>3808</v>
      </c>
      <c r="C800" s="300" t="s">
        <v>3809</v>
      </c>
      <c r="D800" s="16">
        <v>45050</v>
      </c>
      <c r="E800" s="16"/>
      <c r="F800" s="300" t="s">
        <v>3743</v>
      </c>
      <c r="G800" s="300"/>
      <c r="H800" s="300" t="s">
        <v>3810</v>
      </c>
      <c r="I800" s="15">
        <v>110</v>
      </c>
      <c r="J800" s="77">
        <v>5</v>
      </c>
      <c r="K800" s="92"/>
    </row>
    <row r="801" spans="1:11" ht="20.399999999999999" x14ac:dyDescent="0.25">
      <c r="A801" s="300" t="s">
        <v>1906</v>
      </c>
      <c r="B801" s="300" t="s">
        <v>3811</v>
      </c>
      <c r="C801" s="300" t="s">
        <v>3812</v>
      </c>
      <c r="D801" s="16">
        <v>45050</v>
      </c>
      <c r="E801" s="16"/>
      <c r="F801" s="300" t="s">
        <v>3743</v>
      </c>
      <c r="G801" s="300"/>
      <c r="H801" s="300" t="s">
        <v>3813</v>
      </c>
      <c r="I801" s="15">
        <v>127</v>
      </c>
      <c r="J801" s="77">
        <v>5</v>
      </c>
      <c r="K801" s="92"/>
    </row>
    <row r="802" spans="1:11" ht="20.399999999999999" x14ac:dyDescent="0.25">
      <c r="A802" s="300" t="s">
        <v>1906</v>
      </c>
      <c r="B802" s="300" t="s">
        <v>3814</v>
      </c>
      <c r="C802" s="300" t="s">
        <v>3815</v>
      </c>
      <c r="D802" s="16">
        <v>45078</v>
      </c>
      <c r="E802" s="16"/>
      <c r="F802" s="300" t="s">
        <v>3816</v>
      </c>
      <c r="G802" s="300" t="s">
        <v>3817</v>
      </c>
      <c r="H802" s="300" t="s">
        <v>3818</v>
      </c>
      <c r="I802" s="15">
        <v>2040</v>
      </c>
      <c r="J802" s="77">
        <v>5</v>
      </c>
      <c r="K802" s="92"/>
    </row>
    <row r="803" spans="1:11" ht="40.799999999999997" x14ac:dyDescent="0.25">
      <c r="A803" s="300" t="s">
        <v>1906</v>
      </c>
      <c r="B803" s="301" t="s">
        <v>3819</v>
      </c>
      <c r="C803" s="301" t="s">
        <v>3820</v>
      </c>
      <c r="D803" s="302">
        <v>45043</v>
      </c>
      <c r="E803" s="302"/>
      <c r="F803" s="301" t="s">
        <v>3821</v>
      </c>
      <c r="G803" s="301" t="s">
        <v>3822</v>
      </c>
      <c r="H803" s="301" t="s">
        <v>3823</v>
      </c>
      <c r="I803" s="303">
        <v>400</v>
      </c>
      <c r="J803" s="304">
        <v>5</v>
      </c>
      <c r="K803" s="92"/>
    </row>
    <row r="804" spans="1:11" ht="75" customHeight="1" x14ac:dyDescent="0.25">
      <c r="A804" s="300" t="s">
        <v>1906</v>
      </c>
      <c r="B804" s="301" t="s">
        <v>3819</v>
      </c>
      <c r="C804" s="301" t="s">
        <v>3820</v>
      </c>
      <c r="D804" s="302">
        <v>45030</v>
      </c>
      <c r="E804" s="302">
        <v>45043</v>
      </c>
      <c r="F804" s="301" t="s">
        <v>3824</v>
      </c>
      <c r="G804" s="301" t="s">
        <v>3822</v>
      </c>
      <c r="H804" s="301" t="s">
        <v>3823</v>
      </c>
      <c r="I804" s="303">
        <v>80</v>
      </c>
      <c r="J804" s="304">
        <v>5</v>
      </c>
      <c r="K804" s="92"/>
    </row>
    <row r="805" spans="1:11" ht="78.599999999999994" customHeight="1" x14ac:dyDescent="0.25">
      <c r="A805" s="300" t="s">
        <v>1906</v>
      </c>
      <c r="B805" s="301" t="s">
        <v>3819</v>
      </c>
      <c r="C805" s="301" t="s">
        <v>3820</v>
      </c>
      <c r="D805" s="302">
        <v>45030</v>
      </c>
      <c r="E805" s="302">
        <v>45043</v>
      </c>
      <c r="F805" s="301" t="s">
        <v>3825</v>
      </c>
      <c r="G805" s="301" t="s">
        <v>3822</v>
      </c>
      <c r="H805" s="301" t="s">
        <v>3823</v>
      </c>
      <c r="I805" s="303">
        <v>10</v>
      </c>
      <c r="J805" s="304">
        <v>5</v>
      </c>
      <c r="K805" s="92"/>
    </row>
    <row r="806" spans="1:11" ht="32.4" customHeight="1" x14ac:dyDescent="0.25">
      <c r="A806" s="300" t="s">
        <v>1906</v>
      </c>
      <c r="B806" s="300" t="s">
        <v>3826</v>
      </c>
      <c r="C806" s="300" t="s">
        <v>3827</v>
      </c>
      <c r="D806" s="16">
        <v>45084</v>
      </c>
      <c r="E806" s="16"/>
      <c r="F806" s="300" t="s">
        <v>3828</v>
      </c>
      <c r="G806" s="300" t="s">
        <v>3822</v>
      </c>
      <c r="H806" s="300" t="s">
        <v>3823</v>
      </c>
      <c r="I806" s="15">
        <v>-13.55</v>
      </c>
      <c r="J806" s="77">
        <v>5</v>
      </c>
      <c r="K806" s="92"/>
    </row>
    <row r="807" spans="1:11" ht="32.4" customHeight="1" x14ac:dyDescent="0.25">
      <c r="A807" s="300" t="s">
        <v>1906</v>
      </c>
      <c r="B807" s="300" t="s">
        <v>3829</v>
      </c>
      <c r="C807" s="300" t="s">
        <v>3830</v>
      </c>
      <c r="D807" s="16">
        <v>45084</v>
      </c>
      <c r="E807" s="16"/>
      <c r="F807" s="300" t="s">
        <v>3831</v>
      </c>
      <c r="G807" s="300" t="s">
        <v>3822</v>
      </c>
      <c r="H807" s="300" t="s">
        <v>3823</v>
      </c>
      <c r="I807" s="15">
        <v>-9</v>
      </c>
      <c r="J807" s="77">
        <v>5</v>
      </c>
      <c r="K807" s="92"/>
    </row>
    <row r="808" spans="1:11" ht="78" customHeight="1" x14ac:dyDescent="0.25">
      <c r="A808" s="300" t="s">
        <v>1906</v>
      </c>
      <c r="B808" s="300"/>
      <c r="C808" s="300"/>
      <c r="D808" s="16"/>
      <c r="E808" s="16"/>
      <c r="F808" s="305" t="s">
        <v>3832</v>
      </c>
      <c r="G808" s="300"/>
      <c r="H808" s="300"/>
      <c r="I808" s="15"/>
      <c r="J808" s="77"/>
      <c r="K808" s="92"/>
    </row>
    <row r="809" spans="1:11" ht="20.399999999999999" x14ac:dyDescent="0.25">
      <c r="A809" s="300" t="s">
        <v>1906</v>
      </c>
      <c r="B809" s="300" t="s">
        <v>3833</v>
      </c>
      <c r="C809" s="300" t="s">
        <v>3834</v>
      </c>
      <c r="D809" s="16">
        <v>45022</v>
      </c>
      <c r="E809" s="16"/>
      <c r="F809" s="300" t="s">
        <v>3835</v>
      </c>
      <c r="G809" s="300"/>
      <c r="H809" s="300" t="s">
        <v>2676</v>
      </c>
      <c r="I809" s="15">
        <v>91</v>
      </c>
      <c r="J809" s="77">
        <v>5</v>
      </c>
      <c r="K809" s="92"/>
    </row>
    <row r="810" spans="1:11" ht="20.399999999999999" x14ac:dyDescent="0.25">
      <c r="A810" s="300" t="s">
        <v>1906</v>
      </c>
      <c r="B810" s="300" t="s">
        <v>3836</v>
      </c>
      <c r="C810" s="300" t="s">
        <v>3837</v>
      </c>
      <c r="D810" s="16">
        <v>45022</v>
      </c>
      <c r="E810" s="16"/>
      <c r="F810" s="300" t="s">
        <v>3835</v>
      </c>
      <c r="G810" s="300"/>
      <c r="H810" s="300" t="s">
        <v>3838</v>
      </c>
      <c r="I810" s="15">
        <v>91</v>
      </c>
      <c r="J810" s="77">
        <v>5</v>
      </c>
      <c r="K810" s="92"/>
    </row>
    <row r="811" spans="1:11" ht="20.399999999999999" x14ac:dyDescent="0.25">
      <c r="A811" s="300" t="s">
        <v>1906</v>
      </c>
      <c r="B811" s="300" t="s">
        <v>3839</v>
      </c>
      <c r="C811" s="300" t="s">
        <v>3840</v>
      </c>
      <c r="D811" s="16">
        <v>45022</v>
      </c>
      <c r="E811" s="16"/>
      <c r="F811" s="300" t="s">
        <v>3835</v>
      </c>
      <c r="G811" s="300"/>
      <c r="H811" s="300" t="s">
        <v>2695</v>
      </c>
      <c r="I811" s="15">
        <v>91</v>
      </c>
      <c r="J811" s="77">
        <v>5</v>
      </c>
      <c r="K811" s="92"/>
    </row>
    <row r="812" spans="1:11" ht="75" customHeight="1" x14ac:dyDescent="0.25">
      <c r="A812" s="300" t="s">
        <v>1906</v>
      </c>
      <c r="B812" s="300"/>
      <c r="C812" s="300"/>
      <c r="D812" s="16"/>
      <c r="E812" s="16"/>
      <c r="F812" s="305" t="s">
        <v>3841</v>
      </c>
      <c r="G812" s="300"/>
      <c r="H812" s="300"/>
      <c r="I812" s="15"/>
      <c r="J812" s="77"/>
      <c r="K812" s="92"/>
    </row>
    <row r="813" spans="1:11" ht="20.399999999999999" x14ac:dyDescent="0.25">
      <c r="A813" s="300" t="s">
        <v>1906</v>
      </c>
      <c r="B813" s="300" t="s">
        <v>3842</v>
      </c>
      <c r="C813" s="300" t="s">
        <v>3843</v>
      </c>
      <c r="D813" s="16">
        <v>45043</v>
      </c>
      <c r="E813" s="16"/>
      <c r="F813" s="300" t="s">
        <v>3844</v>
      </c>
      <c r="G813" s="300" t="s">
        <v>2168</v>
      </c>
      <c r="H813" s="300" t="s">
        <v>2169</v>
      </c>
      <c r="I813" s="15">
        <v>165</v>
      </c>
      <c r="J813" s="77">
        <v>5</v>
      </c>
      <c r="K813" s="92"/>
    </row>
    <row r="814" spans="1:11" ht="20.399999999999999" x14ac:dyDescent="0.25">
      <c r="A814" s="300" t="s">
        <v>1906</v>
      </c>
      <c r="B814" s="300" t="s">
        <v>3845</v>
      </c>
      <c r="C814" s="300" t="s">
        <v>3846</v>
      </c>
      <c r="D814" s="16">
        <v>45058</v>
      </c>
      <c r="E814" s="16"/>
      <c r="F814" s="300" t="s">
        <v>3847</v>
      </c>
      <c r="G814" s="300"/>
      <c r="H814" s="300" t="s">
        <v>2205</v>
      </c>
      <c r="I814" s="15">
        <v>123</v>
      </c>
      <c r="J814" s="77">
        <v>5</v>
      </c>
      <c r="K814" s="92"/>
    </row>
    <row r="815" spans="1:11" ht="20.399999999999999" x14ac:dyDescent="0.25">
      <c r="A815" s="300" t="s">
        <v>1906</v>
      </c>
      <c r="B815" s="300" t="s">
        <v>3848</v>
      </c>
      <c r="C815" s="300" t="s">
        <v>3849</v>
      </c>
      <c r="D815" s="16">
        <v>45058</v>
      </c>
      <c r="E815" s="16"/>
      <c r="F815" s="300" t="s">
        <v>3847</v>
      </c>
      <c r="G815" s="300"/>
      <c r="H815" s="300" t="s">
        <v>2667</v>
      </c>
      <c r="I815" s="15">
        <v>143</v>
      </c>
      <c r="J815" s="77">
        <v>5</v>
      </c>
      <c r="K815" s="92"/>
    </row>
    <row r="816" spans="1:11" ht="20.399999999999999" x14ac:dyDescent="0.25">
      <c r="A816" s="300" t="s">
        <v>1906</v>
      </c>
      <c r="B816" s="300" t="s">
        <v>3850</v>
      </c>
      <c r="C816" s="300" t="s">
        <v>3851</v>
      </c>
      <c r="D816" s="16">
        <v>45058</v>
      </c>
      <c r="E816" s="16"/>
      <c r="F816" s="300" t="s">
        <v>3847</v>
      </c>
      <c r="G816" s="300"/>
      <c r="H816" s="300" t="s">
        <v>2559</v>
      </c>
      <c r="I816" s="15">
        <v>143</v>
      </c>
      <c r="J816" s="77">
        <v>5</v>
      </c>
      <c r="K816" s="92"/>
    </row>
    <row r="817" spans="1:11" ht="73.95" customHeight="1" x14ac:dyDescent="0.25">
      <c r="A817" s="300" t="s">
        <v>1906</v>
      </c>
      <c r="B817" s="300"/>
      <c r="C817" s="300"/>
      <c r="D817" s="16"/>
      <c r="E817" s="16"/>
      <c r="F817" s="305" t="s">
        <v>3852</v>
      </c>
      <c r="G817" s="300"/>
      <c r="H817" s="300"/>
      <c r="I817" s="15"/>
      <c r="J817" s="77"/>
      <c r="K817" s="92"/>
    </row>
    <row r="818" spans="1:11" ht="20.399999999999999" x14ac:dyDescent="0.25">
      <c r="A818" s="300" t="s">
        <v>1906</v>
      </c>
      <c r="B818" s="300" t="s">
        <v>3853</v>
      </c>
      <c r="C818" s="300" t="s">
        <v>3854</v>
      </c>
      <c r="D818" s="16">
        <v>45022</v>
      </c>
      <c r="E818" s="16"/>
      <c r="F818" s="300" t="s">
        <v>3855</v>
      </c>
      <c r="G818" s="300" t="s">
        <v>1957</v>
      </c>
      <c r="H818" s="300" t="s">
        <v>1958</v>
      </c>
      <c r="I818" s="15">
        <v>2000</v>
      </c>
      <c r="J818" s="77">
        <v>5</v>
      </c>
      <c r="K818" s="92"/>
    </row>
    <row r="819" spans="1:11" ht="30.6" x14ac:dyDescent="0.25">
      <c r="A819" s="300" t="s">
        <v>1906</v>
      </c>
      <c r="B819" s="300" t="s">
        <v>3853</v>
      </c>
      <c r="C819" s="300" t="s">
        <v>3854</v>
      </c>
      <c r="D819" s="16">
        <v>45056</v>
      </c>
      <c r="E819" s="16"/>
      <c r="F819" s="300" t="s">
        <v>3856</v>
      </c>
      <c r="G819" s="300" t="s">
        <v>1957</v>
      </c>
      <c r="H819" s="300" t="s">
        <v>1958</v>
      </c>
      <c r="I819" s="15">
        <v>-1687.95</v>
      </c>
      <c r="J819" s="77">
        <v>5</v>
      </c>
      <c r="K819" s="92"/>
    </row>
    <row r="820" spans="1:11" ht="20.399999999999999" x14ac:dyDescent="0.25">
      <c r="A820" s="300" t="s">
        <v>1906</v>
      </c>
      <c r="B820" s="300" t="s">
        <v>3857</v>
      </c>
      <c r="C820" s="300" t="s">
        <v>3858</v>
      </c>
      <c r="D820" s="16">
        <v>45078</v>
      </c>
      <c r="E820" s="16"/>
      <c r="F820" s="300" t="s">
        <v>3859</v>
      </c>
      <c r="G820" s="300" t="s">
        <v>3817</v>
      </c>
      <c r="H820" s="300" t="s">
        <v>3818</v>
      </c>
      <c r="I820" s="15">
        <v>2000</v>
      </c>
      <c r="J820" s="77">
        <v>5</v>
      </c>
      <c r="K820" s="92"/>
    </row>
    <row r="821" spans="1:11" ht="20.399999999999999" x14ac:dyDescent="0.25">
      <c r="A821" s="300" t="s">
        <v>1906</v>
      </c>
      <c r="B821" s="300" t="s">
        <v>3857</v>
      </c>
      <c r="C821" s="300"/>
      <c r="D821" s="16">
        <v>45097</v>
      </c>
      <c r="E821" s="16"/>
      <c r="F821" s="300" t="s">
        <v>3860</v>
      </c>
      <c r="G821" s="300" t="s">
        <v>3817</v>
      </c>
      <c r="H821" s="300" t="s">
        <v>3818</v>
      </c>
      <c r="I821" s="15">
        <v>-1992.8</v>
      </c>
      <c r="J821" s="77">
        <v>5</v>
      </c>
      <c r="K821" s="92"/>
    </row>
    <row r="822" spans="1:11" ht="42" customHeight="1" x14ac:dyDescent="0.25">
      <c r="A822" s="300" t="s">
        <v>1906</v>
      </c>
      <c r="B822" s="300" t="s">
        <v>3861</v>
      </c>
      <c r="C822" s="300" t="s">
        <v>3862</v>
      </c>
      <c r="D822" s="16">
        <v>45030</v>
      </c>
      <c r="E822" s="16"/>
      <c r="F822" s="300" t="s">
        <v>3863</v>
      </c>
      <c r="G822" s="300" t="s">
        <v>2394</v>
      </c>
      <c r="H822" s="300" t="s">
        <v>2395</v>
      </c>
      <c r="I822" s="15">
        <v>1500</v>
      </c>
      <c r="J822" s="77">
        <v>5</v>
      </c>
      <c r="K822" s="92"/>
    </row>
    <row r="823" spans="1:11" ht="20.399999999999999" x14ac:dyDescent="0.25">
      <c r="A823" s="300" t="s">
        <v>1906</v>
      </c>
      <c r="B823" s="300" t="s">
        <v>3864</v>
      </c>
      <c r="C823" s="300" t="s">
        <v>3865</v>
      </c>
      <c r="D823" s="16">
        <v>45034</v>
      </c>
      <c r="E823" s="16"/>
      <c r="F823" s="300" t="s">
        <v>3866</v>
      </c>
      <c r="G823" s="300" t="s">
        <v>3287</v>
      </c>
      <c r="H823" s="300" t="s">
        <v>3288</v>
      </c>
      <c r="I823" s="15">
        <v>26.9</v>
      </c>
      <c r="J823" s="77">
        <v>5</v>
      </c>
      <c r="K823" s="92"/>
    </row>
    <row r="824" spans="1:11" ht="20.399999999999999" x14ac:dyDescent="0.25">
      <c r="A824" s="300" t="s">
        <v>1906</v>
      </c>
      <c r="B824" s="300" t="s">
        <v>3867</v>
      </c>
      <c r="C824" s="300" t="s">
        <v>3868</v>
      </c>
      <c r="D824" s="16">
        <v>45037</v>
      </c>
      <c r="E824" s="16"/>
      <c r="F824" s="300" t="s">
        <v>3869</v>
      </c>
      <c r="G824" s="300" t="s">
        <v>3870</v>
      </c>
      <c r="H824" s="300" t="s">
        <v>3871</v>
      </c>
      <c r="I824" s="15">
        <v>459</v>
      </c>
      <c r="J824" s="77">
        <v>5</v>
      </c>
      <c r="K824" s="92"/>
    </row>
    <row r="825" spans="1:11" ht="20.399999999999999" x14ac:dyDescent="0.25">
      <c r="A825" s="300" t="s">
        <v>1906</v>
      </c>
      <c r="B825" s="300" t="s">
        <v>3872</v>
      </c>
      <c r="C825" s="300" t="s">
        <v>3867</v>
      </c>
      <c r="D825" s="16">
        <v>45076</v>
      </c>
      <c r="E825" s="16"/>
      <c r="F825" s="300" t="s">
        <v>3873</v>
      </c>
      <c r="G825" s="300" t="s">
        <v>3870</v>
      </c>
      <c r="H825" s="300" t="s">
        <v>3871</v>
      </c>
      <c r="I825" s="15">
        <v>-7.2</v>
      </c>
      <c r="J825" s="77">
        <v>5</v>
      </c>
      <c r="K825" s="92"/>
    </row>
    <row r="826" spans="1:11" ht="20.399999999999999" x14ac:dyDescent="0.25">
      <c r="A826" s="300" t="s">
        <v>1906</v>
      </c>
      <c r="B826" s="300" t="s">
        <v>3874</v>
      </c>
      <c r="C826" s="300" t="s">
        <v>3875</v>
      </c>
      <c r="D826" s="16">
        <v>45044</v>
      </c>
      <c r="E826" s="16"/>
      <c r="F826" s="300" t="s">
        <v>3876</v>
      </c>
      <c r="G826" s="300"/>
      <c r="H826" s="300" t="s">
        <v>3877</v>
      </c>
      <c r="I826" s="15">
        <v>58</v>
      </c>
      <c r="J826" s="77">
        <v>5</v>
      </c>
      <c r="K826" s="92"/>
    </row>
    <row r="827" spans="1:11" ht="20.399999999999999" x14ac:dyDescent="0.25">
      <c r="A827" s="300" t="s">
        <v>1906</v>
      </c>
      <c r="B827" s="300" t="s">
        <v>3878</v>
      </c>
      <c r="C827" s="300" t="s">
        <v>3879</v>
      </c>
      <c r="D827" s="16">
        <v>45044</v>
      </c>
      <c r="E827" s="16"/>
      <c r="F827" s="300" t="s">
        <v>3876</v>
      </c>
      <c r="G827" s="300"/>
      <c r="H827" s="300" t="s">
        <v>3880</v>
      </c>
      <c r="I827" s="15">
        <v>72</v>
      </c>
      <c r="J827" s="77">
        <v>5</v>
      </c>
      <c r="K827" s="92"/>
    </row>
    <row r="828" spans="1:11" ht="20.399999999999999" x14ac:dyDescent="0.25">
      <c r="A828" s="300" t="s">
        <v>1906</v>
      </c>
      <c r="B828" s="300" t="s">
        <v>3881</v>
      </c>
      <c r="C828" s="300" t="s">
        <v>3882</v>
      </c>
      <c r="D828" s="16">
        <v>45044</v>
      </c>
      <c r="E828" s="16"/>
      <c r="F828" s="300" t="s">
        <v>3876</v>
      </c>
      <c r="G828" s="300"/>
      <c r="H828" s="300" t="s">
        <v>3883</v>
      </c>
      <c r="I828" s="15">
        <v>78</v>
      </c>
      <c r="J828" s="77">
        <v>5</v>
      </c>
      <c r="K828" s="92"/>
    </row>
    <row r="829" spans="1:11" ht="20.399999999999999" x14ac:dyDescent="0.25">
      <c r="A829" s="300" t="s">
        <v>1906</v>
      </c>
      <c r="B829" s="300" t="s">
        <v>3884</v>
      </c>
      <c r="C829" s="300" t="s">
        <v>3885</v>
      </c>
      <c r="D829" s="16">
        <v>45044</v>
      </c>
      <c r="E829" s="16"/>
      <c r="F829" s="300" t="s">
        <v>3876</v>
      </c>
      <c r="G829" s="300"/>
      <c r="H829" s="300" t="s">
        <v>3886</v>
      </c>
      <c r="I829" s="15">
        <v>100</v>
      </c>
      <c r="J829" s="77">
        <v>5</v>
      </c>
      <c r="K829" s="92"/>
    </row>
    <row r="830" spans="1:11" ht="20.399999999999999" x14ac:dyDescent="0.25">
      <c r="A830" s="300" t="s">
        <v>1906</v>
      </c>
      <c r="B830" s="300" t="s">
        <v>3887</v>
      </c>
      <c r="C830" s="300" t="s">
        <v>3888</v>
      </c>
      <c r="D830" s="16">
        <v>45044</v>
      </c>
      <c r="E830" s="16"/>
      <c r="F830" s="300" t="s">
        <v>3876</v>
      </c>
      <c r="G830" s="300"/>
      <c r="H830" s="300" t="s">
        <v>3889</v>
      </c>
      <c r="I830" s="15">
        <v>100</v>
      </c>
      <c r="J830" s="77">
        <v>5</v>
      </c>
      <c r="K830" s="92"/>
    </row>
    <row r="831" spans="1:11" ht="20.399999999999999" x14ac:dyDescent="0.25">
      <c r="A831" s="300" t="s">
        <v>1906</v>
      </c>
      <c r="B831" s="300" t="s">
        <v>3890</v>
      </c>
      <c r="C831" s="300" t="s">
        <v>3891</v>
      </c>
      <c r="D831" s="16">
        <v>45044</v>
      </c>
      <c r="E831" s="16"/>
      <c r="F831" s="300" t="s">
        <v>3876</v>
      </c>
      <c r="G831" s="300"/>
      <c r="H831" s="300" t="s">
        <v>3892</v>
      </c>
      <c r="I831" s="15">
        <v>100</v>
      </c>
      <c r="J831" s="77">
        <v>5</v>
      </c>
      <c r="K831" s="92"/>
    </row>
    <row r="832" spans="1:11" ht="20.399999999999999" x14ac:dyDescent="0.25">
      <c r="A832" s="300" t="s">
        <v>1906</v>
      </c>
      <c r="B832" s="300" t="s">
        <v>3893</v>
      </c>
      <c r="C832" s="300" t="s">
        <v>3894</v>
      </c>
      <c r="D832" s="16">
        <v>45044</v>
      </c>
      <c r="E832" s="16"/>
      <c r="F832" s="300" t="s">
        <v>3876</v>
      </c>
      <c r="G832" s="300"/>
      <c r="H832" s="300" t="s">
        <v>3895</v>
      </c>
      <c r="I832" s="15">
        <v>100</v>
      </c>
      <c r="J832" s="77">
        <v>5</v>
      </c>
      <c r="K832" s="92"/>
    </row>
    <row r="833" spans="1:11" ht="20.399999999999999" x14ac:dyDescent="0.25">
      <c r="A833" s="300" t="s">
        <v>1906</v>
      </c>
      <c r="B833" s="300" t="s">
        <v>3896</v>
      </c>
      <c r="C833" s="300" t="s">
        <v>3897</v>
      </c>
      <c r="D833" s="16">
        <v>45044</v>
      </c>
      <c r="E833" s="16"/>
      <c r="F833" s="300" t="s">
        <v>3876</v>
      </c>
      <c r="G833" s="300"/>
      <c r="H833" s="300" t="s">
        <v>2614</v>
      </c>
      <c r="I833" s="15">
        <v>100</v>
      </c>
      <c r="J833" s="77">
        <v>5</v>
      </c>
      <c r="K833" s="92"/>
    </row>
    <row r="834" spans="1:11" ht="20.399999999999999" x14ac:dyDescent="0.25">
      <c r="A834" s="300" t="s">
        <v>1906</v>
      </c>
      <c r="B834" s="300" t="s">
        <v>3898</v>
      </c>
      <c r="C834" s="300" t="s">
        <v>3899</v>
      </c>
      <c r="D834" s="16">
        <v>45044</v>
      </c>
      <c r="E834" s="16"/>
      <c r="F834" s="300" t="s">
        <v>3876</v>
      </c>
      <c r="G834" s="300"/>
      <c r="H834" s="300" t="s">
        <v>2603</v>
      </c>
      <c r="I834" s="15">
        <v>100</v>
      </c>
      <c r="J834" s="77">
        <v>5</v>
      </c>
      <c r="K834" s="92"/>
    </row>
    <row r="835" spans="1:11" ht="20.399999999999999" x14ac:dyDescent="0.25">
      <c r="A835" s="300" t="s">
        <v>1906</v>
      </c>
      <c r="B835" s="300" t="s">
        <v>3900</v>
      </c>
      <c r="C835" s="300" t="s">
        <v>3901</v>
      </c>
      <c r="D835" s="16">
        <v>45044</v>
      </c>
      <c r="E835" s="16"/>
      <c r="F835" s="300" t="s">
        <v>3876</v>
      </c>
      <c r="G835" s="300"/>
      <c r="H835" s="300" t="s">
        <v>2435</v>
      </c>
      <c r="I835" s="15">
        <v>100</v>
      </c>
      <c r="J835" s="77">
        <v>5</v>
      </c>
      <c r="K835" s="92"/>
    </row>
    <row r="836" spans="1:11" ht="20.399999999999999" x14ac:dyDescent="0.25">
      <c r="A836" s="300" t="s">
        <v>1906</v>
      </c>
      <c r="B836" s="300" t="s">
        <v>3902</v>
      </c>
      <c r="C836" s="300" t="s">
        <v>3903</v>
      </c>
      <c r="D836" s="16">
        <v>45044</v>
      </c>
      <c r="E836" s="16"/>
      <c r="F836" s="300" t="s">
        <v>3876</v>
      </c>
      <c r="G836" s="300"/>
      <c r="H836" s="300" t="s">
        <v>2587</v>
      </c>
      <c r="I836" s="15">
        <v>100</v>
      </c>
      <c r="J836" s="77">
        <v>5</v>
      </c>
      <c r="K836" s="92"/>
    </row>
    <row r="837" spans="1:11" ht="20.399999999999999" x14ac:dyDescent="0.25">
      <c r="A837" s="300" t="s">
        <v>1906</v>
      </c>
      <c r="B837" s="300" t="s">
        <v>3904</v>
      </c>
      <c r="C837" s="300" t="s">
        <v>3905</v>
      </c>
      <c r="D837" s="16">
        <v>45044</v>
      </c>
      <c r="E837" s="16"/>
      <c r="F837" s="300" t="s">
        <v>3876</v>
      </c>
      <c r="G837" s="300"/>
      <c r="H837" s="300" t="s">
        <v>3906</v>
      </c>
      <c r="I837" s="15">
        <v>100</v>
      </c>
      <c r="J837" s="77">
        <v>5</v>
      </c>
      <c r="K837" s="92"/>
    </row>
    <row r="838" spans="1:11" ht="20.399999999999999" x14ac:dyDescent="0.25">
      <c r="A838" s="300" t="s">
        <v>1906</v>
      </c>
      <c r="B838" s="300" t="s">
        <v>3907</v>
      </c>
      <c r="C838" s="300" t="s">
        <v>3908</v>
      </c>
      <c r="D838" s="16">
        <v>45044</v>
      </c>
      <c r="E838" s="16"/>
      <c r="F838" s="300" t="s">
        <v>3876</v>
      </c>
      <c r="G838" s="300"/>
      <c r="H838" s="300" t="s">
        <v>2821</v>
      </c>
      <c r="I838" s="15">
        <v>100</v>
      </c>
      <c r="J838" s="77">
        <v>5</v>
      </c>
      <c r="K838" s="92"/>
    </row>
    <row r="839" spans="1:11" ht="20.399999999999999" x14ac:dyDescent="0.25">
      <c r="A839" s="300" t="s">
        <v>1906</v>
      </c>
      <c r="B839" s="300" t="s">
        <v>3909</v>
      </c>
      <c r="C839" s="300" t="s">
        <v>3910</v>
      </c>
      <c r="D839" s="16">
        <v>45044</v>
      </c>
      <c r="E839" s="16"/>
      <c r="F839" s="300" t="s">
        <v>3876</v>
      </c>
      <c r="G839" s="300"/>
      <c r="H839" s="300" t="s">
        <v>3911</v>
      </c>
      <c r="I839" s="15">
        <v>100</v>
      </c>
      <c r="J839" s="77">
        <v>5</v>
      </c>
      <c r="K839" s="92"/>
    </row>
    <row r="840" spans="1:11" ht="20.399999999999999" x14ac:dyDescent="0.25">
      <c r="A840" s="300" t="s">
        <v>1906</v>
      </c>
      <c r="B840" s="300" t="s">
        <v>3912</v>
      </c>
      <c r="C840" s="300" t="s">
        <v>3913</v>
      </c>
      <c r="D840" s="16">
        <v>45044</v>
      </c>
      <c r="E840" s="16"/>
      <c r="F840" s="300" t="s">
        <v>3876</v>
      </c>
      <c r="G840" s="300"/>
      <c r="H840" s="300" t="s">
        <v>2408</v>
      </c>
      <c r="I840" s="15">
        <v>100</v>
      </c>
      <c r="J840" s="77">
        <v>5</v>
      </c>
      <c r="K840" s="92"/>
    </row>
    <row r="841" spans="1:11" ht="20.399999999999999" x14ac:dyDescent="0.25">
      <c r="A841" s="300" t="s">
        <v>1906</v>
      </c>
      <c r="B841" s="300" t="s">
        <v>3914</v>
      </c>
      <c r="C841" s="300" t="s">
        <v>3915</v>
      </c>
      <c r="D841" s="16">
        <v>45044</v>
      </c>
      <c r="E841" s="16"/>
      <c r="F841" s="300" t="s">
        <v>3876</v>
      </c>
      <c r="G841" s="300"/>
      <c r="H841" s="300" t="s">
        <v>2611</v>
      </c>
      <c r="I841" s="15">
        <v>100</v>
      </c>
      <c r="J841" s="77">
        <v>5</v>
      </c>
      <c r="K841" s="92"/>
    </row>
    <row r="842" spans="1:11" ht="20.399999999999999" x14ac:dyDescent="0.25">
      <c r="A842" s="300" t="s">
        <v>1906</v>
      </c>
      <c r="B842" s="300" t="s">
        <v>3916</v>
      </c>
      <c r="C842" s="300" t="s">
        <v>3917</v>
      </c>
      <c r="D842" s="16">
        <v>45044</v>
      </c>
      <c r="E842" s="16"/>
      <c r="F842" s="300" t="s">
        <v>3876</v>
      </c>
      <c r="G842" s="300"/>
      <c r="H842" s="300" t="s">
        <v>2782</v>
      </c>
      <c r="I842" s="15">
        <v>100</v>
      </c>
      <c r="J842" s="77">
        <v>5</v>
      </c>
      <c r="K842" s="92"/>
    </row>
    <row r="843" spans="1:11" ht="20.399999999999999" x14ac:dyDescent="0.25">
      <c r="A843" s="300" t="s">
        <v>1906</v>
      </c>
      <c r="B843" s="300" t="s">
        <v>3918</v>
      </c>
      <c r="C843" s="300" t="s">
        <v>3919</v>
      </c>
      <c r="D843" s="16">
        <v>45044</v>
      </c>
      <c r="E843" s="16"/>
      <c r="F843" s="300" t="s">
        <v>3876</v>
      </c>
      <c r="G843" s="300"/>
      <c r="H843" s="300" t="s">
        <v>3920</v>
      </c>
      <c r="I843" s="15">
        <v>100</v>
      </c>
      <c r="J843" s="77">
        <v>5</v>
      </c>
      <c r="K843" s="92"/>
    </row>
    <row r="844" spans="1:11" ht="20.399999999999999" x14ac:dyDescent="0.25">
      <c r="A844" s="300" t="s">
        <v>1906</v>
      </c>
      <c r="B844" s="300" t="s">
        <v>3921</v>
      </c>
      <c r="C844" s="300" t="s">
        <v>3922</v>
      </c>
      <c r="D844" s="16">
        <v>45044</v>
      </c>
      <c r="E844" s="16"/>
      <c r="F844" s="300" t="s">
        <v>3876</v>
      </c>
      <c r="G844" s="300"/>
      <c r="H844" s="300" t="s">
        <v>2447</v>
      </c>
      <c r="I844" s="15">
        <v>100</v>
      </c>
      <c r="J844" s="77">
        <v>5</v>
      </c>
      <c r="K844" s="92"/>
    </row>
    <row r="845" spans="1:11" ht="20.399999999999999" x14ac:dyDescent="0.25">
      <c r="A845" s="300" t="s">
        <v>1906</v>
      </c>
      <c r="B845" s="300" t="s">
        <v>3923</v>
      </c>
      <c r="C845" s="300" t="s">
        <v>3924</v>
      </c>
      <c r="D845" s="16">
        <v>45044</v>
      </c>
      <c r="E845" s="16"/>
      <c r="F845" s="300" t="s">
        <v>3876</v>
      </c>
      <c r="G845" s="300"/>
      <c r="H845" s="300" t="s">
        <v>2405</v>
      </c>
      <c r="I845" s="15">
        <v>100</v>
      </c>
      <c r="J845" s="77">
        <v>5</v>
      </c>
      <c r="K845" s="92"/>
    </row>
    <row r="846" spans="1:11" ht="20.399999999999999" x14ac:dyDescent="0.25">
      <c r="A846" s="300" t="s">
        <v>1906</v>
      </c>
      <c r="B846" s="300" t="s">
        <v>3925</v>
      </c>
      <c r="C846" s="300" t="s">
        <v>3926</v>
      </c>
      <c r="D846" s="16">
        <v>45044</v>
      </c>
      <c r="E846" s="16"/>
      <c r="F846" s="300" t="s">
        <v>3876</v>
      </c>
      <c r="G846" s="300"/>
      <c r="H846" s="300" t="s">
        <v>3104</v>
      </c>
      <c r="I846" s="15">
        <v>100</v>
      </c>
      <c r="J846" s="77">
        <v>5</v>
      </c>
      <c r="K846" s="92"/>
    </row>
    <row r="847" spans="1:11" ht="20.399999999999999" x14ac:dyDescent="0.25">
      <c r="A847" s="300" t="s">
        <v>1906</v>
      </c>
      <c r="B847" s="300" t="s">
        <v>3927</v>
      </c>
      <c r="C847" s="300" t="s">
        <v>3928</v>
      </c>
      <c r="D847" s="16">
        <v>45044</v>
      </c>
      <c r="E847" s="16"/>
      <c r="F847" s="300" t="s">
        <v>3876</v>
      </c>
      <c r="G847" s="300"/>
      <c r="H847" s="300" t="s">
        <v>3796</v>
      </c>
      <c r="I847" s="15">
        <v>119</v>
      </c>
      <c r="J847" s="77">
        <v>5</v>
      </c>
      <c r="K847" s="92"/>
    </row>
    <row r="848" spans="1:11" ht="20.399999999999999" x14ac:dyDescent="0.25">
      <c r="A848" s="300" t="s">
        <v>1906</v>
      </c>
      <c r="B848" s="300" t="s">
        <v>3929</v>
      </c>
      <c r="C848" s="300" t="s">
        <v>3930</v>
      </c>
      <c r="D848" s="16">
        <v>45044</v>
      </c>
      <c r="E848" s="16"/>
      <c r="F848" s="300" t="s">
        <v>3876</v>
      </c>
      <c r="G848" s="300"/>
      <c r="H848" s="300" t="s">
        <v>3931</v>
      </c>
      <c r="I848" s="15">
        <v>119</v>
      </c>
      <c r="J848" s="77">
        <v>5</v>
      </c>
      <c r="K848" s="92"/>
    </row>
    <row r="849" spans="1:11" ht="20.399999999999999" x14ac:dyDescent="0.25">
      <c r="A849" s="300" t="s">
        <v>1906</v>
      </c>
      <c r="B849" s="300" t="s">
        <v>3932</v>
      </c>
      <c r="C849" s="300" t="s">
        <v>3933</v>
      </c>
      <c r="D849" s="16">
        <v>45044</v>
      </c>
      <c r="E849" s="16"/>
      <c r="F849" s="300" t="s">
        <v>3876</v>
      </c>
      <c r="G849" s="300"/>
      <c r="H849" s="300" t="s">
        <v>3934</v>
      </c>
      <c r="I849" s="15">
        <v>119</v>
      </c>
      <c r="J849" s="77">
        <v>5</v>
      </c>
      <c r="K849" s="92"/>
    </row>
    <row r="850" spans="1:11" ht="20.399999999999999" x14ac:dyDescent="0.25">
      <c r="A850" s="300" t="s">
        <v>1906</v>
      </c>
      <c r="B850" s="300" t="s">
        <v>3935</v>
      </c>
      <c r="C850" s="300" t="s">
        <v>3936</v>
      </c>
      <c r="D850" s="16">
        <v>45044</v>
      </c>
      <c r="E850" s="16"/>
      <c r="F850" s="300" t="s">
        <v>3876</v>
      </c>
      <c r="G850" s="300"/>
      <c r="H850" s="300" t="s">
        <v>2471</v>
      </c>
      <c r="I850" s="15">
        <v>119</v>
      </c>
      <c r="J850" s="77">
        <v>5</v>
      </c>
      <c r="K850" s="92"/>
    </row>
    <row r="851" spans="1:11" ht="20.399999999999999" x14ac:dyDescent="0.25">
      <c r="A851" s="300" t="s">
        <v>1906</v>
      </c>
      <c r="B851" s="300" t="s">
        <v>3937</v>
      </c>
      <c r="C851" s="300" t="s">
        <v>3938</v>
      </c>
      <c r="D851" s="16">
        <v>45044</v>
      </c>
      <c r="E851" s="16"/>
      <c r="F851" s="300" t="s">
        <v>3876</v>
      </c>
      <c r="G851" s="300"/>
      <c r="H851" s="300" t="s">
        <v>2608</v>
      </c>
      <c r="I851" s="15">
        <v>119</v>
      </c>
      <c r="J851" s="77">
        <v>5</v>
      </c>
      <c r="K851" s="92"/>
    </row>
    <row r="852" spans="1:11" ht="20.399999999999999" x14ac:dyDescent="0.25">
      <c r="A852" s="300" t="s">
        <v>1906</v>
      </c>
      <c r="B852" s="300" t="s">
        <v>3939</v>
      </c>
      <c r="C852" s="300" t="s">
        <v>3940</v>
      </c>
      <c r="D852" s="16">
        <v>45044</v>
      </c>
      <c r="E852" s="16"/>
      <c r="F852" s="300" t="s">
        <v>3876</v>
      </c>
      <c r="G852" s="300"/>
      <c r="H852" s="300" t="s">
        <v>3799</v>
      </c>
      <c r="I852" s="15">
        <v>119</v>
      </c>
      <c r="J852" s="77">
        <v>5</v>
      </c>
      <c r="K852" s="92"/>
    </row>
    <row r="853" spans="1:11" ht="20.399999999999999" x14ac:dyDescent="0.25">
      <c r="A853" s="300" t="s">
        <v>1906</v>
      </c>
      <c r="B853" s="300" t="s">
        <v>3941</v>
      </c>
      <c r="C853" s="300" t="s">
        <v>3942</v>
      </c>
      <c r="D853" s="16">
        <v>45044</v>
      </c>
      <c r="E853" s="16"/>
      <c r="F853" s="300" t="s">
        <v>3876</v>
      </c>
      <c r="G853" s="300"/>
      <c r="H853" s="300" t="s">
        <v>3943</v>
      </c>
      <c r="I853" s="15">
        <v>136</v>
      </c>
      <c r="J853" s="77">
        <v>5</v>
      </c>
      <c r="K853" s="92"/>
    </row>
    <row r="854" spans="1:11" ht="20.399999999999999" x14ac:dyDescent="0.25">
      <c r="A854" s="300" t="s">
        <v>1906</v>
      </c>
      <c r="B854" s="300" t="s">
        <v>3944</v>
      </c>
      <c r="C854" s="300" t="s">
        <v>3945</v>
      </c>
      <c r="D854" s="16">
        <v>45044</v>
      </c>
      <c r="E854" s="16"/>
      <c r="F854" s="300" t="s">
        <v>3876</v>
      </c>
      <c r="G854" s="300"/>
      <c r="H854" s="300" t="s">
        <v>3946</v>
      </c>
      <c r="I854" s="15">
        <v>136</v>
      </c>
      <c r="J854" s="77">
        <v>5</v>
      </c>
      <c r="K854" s="92"/>
    </row>
    <row r="855" spans="1:11" ht="20.399999999999999" x14ac:dyDescent="0.25">
      <c r="A855" s="300" t="s">
        <v>1906</v>
      </c>
      <c r="B855" s="300" t="s">
        <v>3947</v>
      </c>
      <c r="C855" s="300" t="s">
        <v>3948</v>
      </c>
      <c r="D855" s="16">
        <v>45044</v>
      </c>
      <c r="E855" s="16"/>
      <c r="F855" s="300" t="s">
        <v>3876</v>
      </c>
      <c r="G855" s="300"/>
      <c r="H855" s="300" t="s">
        <v>2482</v>
      </c>
      <c r="I855" s="15">
        <v>136</v>
      </c>
      <c r="J855" s="77">
        <v>5</v>
      </c>
      <c r="K855" s="92"/>
    </row>
    <row r="856" spans="1:11" ht="20.399999999999999" x14ac:dyDescent="0.25">
      <c r="A856" s="300" t="s">
        <v>1906</v>
      </c>
      <c r="B856" s="300" t="s">
        <v>3949</v>
      </c>
      <c r="C856" s="300" t="s">
        <v>3950</v>
      </c>
      <c r="D856" s="16">
        <v>45044</v>
      </c>
      <c r="E856" s="16"/>
      <c r="F856" s="300" t="s">
        <v>3876</v>
      </c>
      <c r="G856" s="300"/>
      <c r="H856" s="300" t="s">
        <v>3556</v>
      </c>
      <c r="I856" s="15">
        <v>136</v>
      </c>
      <c r="J856" s="77">
        <v>5</v>
      </c>
      <c r="K856" s="92"/>
    </row>
    <row r="857" spans="1:11" ht="20.399999999999999" x14ac:dyDescent="0.25">
      <c r="A857" s="300" t="s">
        <v>1906</v>
      </c>
      <c r="B857" s="300" t="s">
        <v>3951</v>
      </c>
      <c r="C857" s="300" t="s">
        <v>3952</v>
      </c>
      <c r="D857" s="16">
        <v>45044</v>
      </c>
      <c r="E857" s="16"/>
      <c r="F857" s="300" t="s">
        <v>3876</v>
      </c>
      <c r="G857" s="300"/>
      <c r="H857" s="300" t="s">
        <v>2833</v>
      </c>
      <c r="I857" s="15">
        <v>136</v>
      </c>
      <c r="J857" s="77">
        <v>5</v>
      </c>
      <c r="K857" s="92"/>
    </row>
    <row r="858" spans="1:11" ht="40.799999999999997" x14ac:dyDescent="0.25">
      <c r="A858" s="300" t="s">
        <v>1906</v>
      </c>
      <c r="B858" s="300" t="s">
        <v>3953</v>
      </c>
      <c r="C858" s="300" t="s">
        <v>3954</v>
      </c>
      <c r="D858" s="16">
        <v>45042</v>
      </c>
      <c r="E858" s="16"/>
      <c r="F858" s="300" t="s">
        <v>3955</v>
      </c>
      <c r="G858" s="300" t="s">
        <v>3870</v>
      </c>
      <c r="H858" s="300" t="s">
        <v>3871</v>
      </c>
      <c r="I858" s="15">
        <v>600</v>
      </c>
      <c r="J858" s="77">
        <v>5</v>
      </c>
      <c r="K858" s="92"/>
    </row>
    <row r="859" spans="1:11" ht="76.2" customHeight="1" x14ac:dyDescent="0.25">
      <c r="A859" s="300" t="s">
        <v>1906</v>
      </c>
      <c r="B859" s="300" t="s">
        <v>3953</v>
      </c>
      <c r="C859" s="300" t="s">
        <v>3954</v>
      </c>
      <c r="D859" s="16">
        <v>45019</v>
      </c>
      <c r="E859" s="16">
        <v>45042</v>
      </c>
      <c r="F859" s="300" t="s">
        <v>3956</v>
      </c>
      <c r="G859" s="300" t="s">
        <v>3870</v>
      </c>
      <c r="H859" s="300" t="s">
        <v>3871</v>
      </c>
      <c r="I859" s="15">
        <v>115.94</v>
      </c>
      <c r="J859" s="77">
        <v>5</v>
      </c>
      <c r="K859" s="92"/>
    </row>
    <row r="860" spans="1:11" ht="74.400000000000006" customHeight="1" x14ac:dyDescent="0.25">
      <c r="A860" s="300" t="s">
        <v>1906</v>
      </c>
      <c r="B860" s="300" t="s">
        <v>3953</v>
      </c>
      <c r="C860" s="300" t="s">
        <v>3954</v>
      </c>
      <c r="D860" s="16">
        <v>45015</v>
      </c>
      <c r="E860" s="16">
        <v>45042</v>
      </c>
      <c r="F860" s="300" t="s">
        <v>3957</v>
      </c>
      <c r="G860" s="300" t="s">
        <v>3870</v>
      </c>
      <c r="H860" s="300" t="s">
        <v>3871</v>
      </c>
      <c r="I860" s="15">
        <v>9.9499999999999993</v>
      </c>
      <c r="J860" s="77">
        <v>5</v>
      </c>
      <c r="K860" s="92"/>
    </row>
    <row r="861" spans="1:11" ht="108.6" customHeight="1" x14ac:dyDescent="0.25">
      <c r="A861" s="300" t="s">
        <v>1906</v>
      </c>
      <c r="B861" s="300"/>
      <c r="C861" s="300"/>
      <c r="D861" s="16"/>
      <c r="E861" s="16"/>
      <c r="F861" s="300" t="s">
        <v>14654</v>
      </c>
      <c r="G861" s="300"/>
      <c r="H861" s="300"/>
      <c r="I861" s="15"/>
      <c r="J861" s="77"/>
      <c r="K861" s="92"/>
    </row>
    <row r="862" spans="1:11" ht="13.2" x14ac:dyDescent="0.25">
      <c r="A862" s="300" t="s">
        <v>1906</v>
      </c>
      <c r="B862" s="300" t="s">
        <v>2242</v>
      </c>
      <c r="C862" s="300"/>
      <c r="D862" s="16">
        <v>45034</v>
      </c>
      <c r="E862" s="16"/>
      <c r="F862" s="300" t="s">
        <v>3958</v>
      </c>
      <c r="G862" s="300"/>
      <c r="H862" s="300" t="s">
        <v>3030</v>
      </c>
      <c r="I862" s="15">
        <v>500</v>
      </c>
      <c r="J862" s="77">
        <v>3</v>
      </c>
      <c r="K862" s="92"/>
    </row>
    <row r="863" spans="1:11" ht="20.399999999999999" x14ac:dyDescent="0.25">
      <c r="A863" s="300" t="s">
        <v>1906</v>
      </c>
      <c r="B863" s="300" t="s">
        <v>2242</v>
      </c>
      <c r="C863" s="300"/>
      <c r="D863" s="16">
        <v>45041</v>
      </c>
      <c r="E863" s="16"/>
      <c r="F863" s="300" t="s">
        <v>13445</v>
      </c>
      <c r="G863" s="300"/>
      <c r="H863" s="300" t="s">
        <v>3030</v>
      </c>
      <c r="I863" s="15">
        <v>-500</v>
      </c>
      <c r="J863" s="77">
        <v>3</v>
      </c>
      <c r="K863" s="92"/>
    </row>
    <row r="864" spans="1:11" ht="20.399999999999999" x14ac:dyDescent="0.25">
      <c r="A864" s="300" t="s">
        <v>1906</v>
      </c>
      <c r="B864" s="300" t="s">
        <v>3959</v>
      </c>
      <c r="C864" s="300" t="s">
        <v>3960</v>
      </c>
      <c r="D864" s="16">
        <v>45064</v>
      </c>
      <c r="E864" s="16"/>
      <c r="F864" s="300" t="s">
        <v>3961</v>
      </c>
      <c r="G864" s="300"/>
      <c r="H864" s="300" t="s">
        <v>3962</v>
      </c>
      <c r="I864" s="15">
        <v>5272.96</v>
      </c>
      <c r="J864" s="77">
        <v>3</v>
      </c>
      <c r="K864" s="92"/>
    </row>
    <row r="865" spans="1:11" ht="30.6" x14ac:dyDescent="0.25">
      <c r="A865" s="300" t="s">
        <v>1906</v>
      </c>
      <c r="B865" s="300" t="s">
        <v>3963</v>
      </c>
      <c r="C865" s="300" t="s">
        <v>3964</v>
      </c>
      <c r="D865" s="16">
        <v>45034</v>
      </c>
      <c r="E865" s="16"/>
      <c r="F865" s="300" t="s">
        <v>3965</v>
      </c>
      <c r="G865" s="300" t="s">
        <v>2289</v>
      </c>
      <c r="H865" s="300" t="s">
        <v>2232</v>
      </c>
      <c r="I865" s="15">
        <v>226.53</v>
      </c>
      <c r="J865" s="77">
        <v>3</v>
      </c>
      <c r="K865" s="92"/>
    </row>
    <row r="866" spans="1:11" ht="13.2" x14ac:dyDescent="0.25">
      <c r="A866" s="300" t="s">
        <v>1906</v>
      </c>
      <c r="B866" s="300" t="s">
        <v>3966</v>
      </c>
      <c r="C866" s="300" t="s">
        <v>3967</v>
      </c>
      <c r="D866" s="16">
        <v>45040</v>
      </c>
      <c r="E866" s="16"/>
      <c r="F866" s="300" t="s">
        <v>3968</v>
      </c>
      <c r="G866" s="300"/>
      <c r="H866" s="300" t="s">
        <v>3969</v>
      </c>
      <c r="I866" s="15">
        <v>1064</v>
      </c>
      <c r="J866" s="77">
        <v>3</v>
      </c>
      <c r="K866" s="92"/>
    </row>
    <row r="867" spans="1:11" ht="20.399999999999999" x14ac:dyDescent="0.25">
      <c r="A867" s="300" t="s">
        <v>1906</v>
      </c>
      <c r="B867" s="300" t="s">
        <v>3970</v>
      </c>
      <c r="C867" s="300" t="s">
        <v>3971</v>
      </c>
      <c r="D867" s="16">
        <v>45040</v>
      </c>
      <c r="E867" s="16"/>
      <c r="F867" s="300" t="s">
        <v>3972</v>
      </c>
      <c r="G867" s="300"/>
      <c r="H867" s="300" t="s">
        <v>3973</v>
      </c>
      <c r="I867" s="15">
        <v>5011</v>
      </c>
      <c r="J867" s="77">
        <v>3</v>
      </c>
      <c r="K867" s="92"/>
    </row>
    <row r="868" spans="1:11" ht="30.6" x14ac:dyDescent="0.25">
      <c r="A868" s="300" t="s">
        <v>1906</v>
      </c>
      <c r="B868" s="300" t="s">
        <v>3974</v>
      </c>
      <c r="C868" s="300" t="s">
        <v>3975</v>
      </c>
      <c r="D868" s="16">
        <v>45043</v>
      </c>
      <c r="E868" s="16"/>
      <c r="F868" s="300" t="s">
        <v>3976</v>
      </c>
      <c r="G868" s="300" t="s">
        <v>2247</v>
      </c>
      <c r="H868" s="300" t="s">
        <v>2248</v>
      </c>
      <c r="I868" s="15">
        <v>1704</v>
      </c>
      <c r="J868" s="77">
        <v>3</v>
      </c>
      <c r="K868" s="92"/>
    </row>
    <row r="869" spans="1:11" ht="20.399999999999999" x14ac:dyDescent="0.25">
      <c r="A869" s="300" t="s">
        <v>1906</v>
      </c>
      <c r="B869" s="300" t="s">
        <v>3977</v>
      </c>
      <c r="C869" s="300" t="s">
        <v>3978</v>
      </c>
      <c r="D869" s="16">
        <v>45043</v>
      </c>
      <c r="E869" s="16"/>
      <c r="F869" s="300" t="s">
        <v>3979</v>
      </c>
      <c r="G869" s="300"/>
      <c r="H869" s="300" t="s">
        <v>3206</v>
      </c>
      <c r="I869" s="15">
        <v>180</v>
      </c>
      <c r="J869" s="77">
        <v>3</v>
      </c>
      <c r="K869" s="92"/>
    </row>
    <row r="870" spans="1:11" ht="20.399999999999999" x14ac:dyDescent="0.25">
      <c r="A870" s="300" t="s">
        <v>1906</v>
      </c>
      <c r="B870" s="300" t="s">
        <v>3980</v>
      </c>
      <c r="C870" s="300" t="s">
        <v>3981</v>
      </c>
      <c r="D870" s="16">
        <v>45044</v>
      </c>
      <c r="E870" s="16"/>
      <c r="F870" s="300" t="s">
        <v>3982</v>
      </c>
      <c r="G870" s="300" t="s">
        <v>3196</v>
      </c>
      <c r="H870" s="300" t="s">
        <v>3197</v>
      </c>
      <c r="I870" s="15">
        <v>300</v>
      </c>
      <c r="J870" s="77">
        <v>3</v>
      </c>
      <c r="K870" s="92"/>
    </row>
    <row r="871" spans="1:11" ht="76.95" customHeight="1" x14ac:dyDescent="0.25">
      <c r="A871" s="300" t="s">
        <v>1906</v>
      </c>
      <c r="B871" s="300"/>
      <c r="C871" s="300"/>
      <c r="D871" s="16"/>
      <c r="E871" s="16"/>
      <c r="F871" s="305" t="s">
        <v>3983</v>
      </c>
      <c r="G871" s="300"/>
      <c r="H871" s="300"/>
      <c r="I871" s="15"/>
      <c r="J871" s="77"/>
      <c r="K871" s="92"/>
    </row>
    <row r="872" spans="1:11" ht="20.399999999999999" x14ac:dyDescent="0.25">
      <c r="A872" s="300" t="s">
        <v>1906</v>
      </c>
      <c r="B872" s="300" t="s">
        <v>3984</v>
      </c>
      <c r="C872" s="300" t="s">
        <v>3985</v>
      </c>
      <c r="D872" s="16">
        <v>45062</v>
      </c>
      <c r="E872" s="16"/>
      <c r="F872" s="300" t="s">
        <v>3986</v>
      </c>
      <c r="G872" s="300" t="s">
        <v>3987</v>
      </c>
      <c r="H872" s="300" t="s">
        <v>3988</v>
      </c>
      <c r="I872" s="15">
        <v>3168</v>
      </c>
      <c r="J872" s="77">
        <v>5</v>
      </c>
      <c r="K872" s="92"/>
    </row>
    <row r="873" spans="1:11" ht="20.399999999999999" x14ac:dyDescent="0.25">
      <c r="A873" s="300" t="s">
        <v>1906</v>
      </c>
      <c r="B873" s="300" t="s">
        <v>3989</v>
      </c>
      <c r="C873" s="300" t="s">
        <v>3990</v>
      </c>
      <c r="D873" s="16">
        <v>45064</v>
      </c>
      <c r="E873" s="16"/>
      <c r="F873" s="300" t="s">
        <v>3991</v>
      </c>
      <c r="G873" s="300"/>
      <c r="H873" s="300" t="s">
        <v>3992</v>
      </c>
      <c r="I873" s="15">
        <v>35</v>
      </c>
      <c r="J873" s="77">
        <v>5</v>
      </c>
      <c r="K873" s="92"/>
    </row>
    <row r="874" spans="1:11" ht="20.399999999999999" x14ac:dyDescent="0.25">
      <c r="A874" s="300" t="s">
        <v>1906</v>
      </c>
      <c r="B874" s="300" t="s">
        <v>3993</v>
      </c>
      <c r="C874" s="300" t="s">
        <v>3994</v>
      </c>
      <c r="D874" s="16">
        <v>45064</v>
      </c>
      <c r="E874" s="16"/>
      <c r="F874" s="300" t="s">
        <v>3991</v>
      </c>
      <c r="G874" s="300"/>
      <c r="H874" s="300" t="s">
        <v>3995</v>
      </c>
      <c r="I874" s="15">
        <v>35</v>
      </c>
      <c r="J874" s="77">
        <v>5</v>
      </c>
      <c r="K874" s="92"/>
    </row>
    <row r="875" spans="1:11" ht="20.399999999999999" x14ac:dyDescent="0.25">
      <c r="A875" s="300" t="s">
        <v>1906</v>
      </c>
      <c r="B875" s="300" t="s">
        <v>3996</v>
      </c>
      <c r="C875" s="300" t="s">
        <v>3997</v>
      </c>
      <c r="D875" s="16">
        <v>45064</v>
      </c>
      <c r="E875" s="16"/>
      <c r="F875" s="300" t="s">
        <v>3991</v>
      </c>
      <c r="G875" s="300"/>
      <c r="H875" s="300" t="s">
        <v>3998</v>
      </c>
      <c r="I875" s="15">
        <v>55</v>
      </c>
      <c r="J875" s="77">
        <v>5</v>
      </c>
      <c r="K875" s="92"/>
    </row>
    <row r="876" spans="1:11" ht="20.399999999999999" x14ac:dyDescent="0.25">
      <c r="A876" s="300" t="s">
        <v>1906</v>
      </c>
      <c r="B876" s="300" t="s">
        <v>3999</v>
      </c>
      <c r="C876" s="300" t="s">
        <v>4000</v>
      </c>
      <c r="D876" s="16">
        <v>45064</v>
      </c>
      <c r="E876" s="16"/>
      <c r="F876" s="300" t="s">
        <v>3991</v>
      </c>
      <c r="G876" s="300"/>
      <c r="H876" s="300" t="s">
        <v>4001</v>
      </c>
      <c r="I876" s="15">
        <v>55</v>
      </c>
      <c r="J876" s="77">
        <v>5</v>
      </c>
      <c r="K876" s="92"/>
    </row>
    <row r="877" spans="1:11" ht="20.399999999999999" x14ac:dyDescent="0.25">
      <c r="A877" s="300" t="s">
        <v>1906</v>
      </c>
      <c r="B877" s="300" t="s">
        <v>4002</v>
      </c>
      <c r="C877" s="300" t="s">
        <v>4003</v>
      </c>
      <c r="D877" s="16">
        <v>45064</v>
      </c>
      <c r="E877" s="16"/>
      <c r="F877" s="300" t="s">
        <v>3991</v>
      </c>
      <c r="G877" s="300"/>
      <c r="H877" s="300" t="s">
        <v>4004</v>
      </c>
      <c r="I877" s="15">
        <v>55</v>
      </c>
      <c r="J877" s="77">
        <v>5</v>
      </c>
      <c r="K877" s="92"/>
    </row>
    <row r="878" spans="1:11" ht="20.399999999999999" x14ac:dyDescent="0.25">
      <c r="A878" s="300" t="s">
        <v>1906</v>
      </c>
      <c r="B878" s="300" t="s">
        <v>4005</v>
      </c>
      <c r="C878" s="300" t="s">
        <v>4006</v>
      </c>
      <c r="D878" s="16">
        <v>45064</v>
      </c>
      <c r="E878" s="16"/>
      <c r="F878" s="300" t="s">
        <v>3991</v>
      </c>
      <c r="G878" s="300"/>
      <c r="H878" s="300" t="s">
        <v>2788</v>
      </c>
      <c r="I878" s="15">
        <v>55</v>
      </c>
      <c r="J878" s="77">
        <v>5</v>
      </c>
      <c r="K878" s="92"/>
    </row>
    <row r="879" spans="1:11" ht="20.399999999999999" x14ac:dyDescent="0.25">
      <c r="A879" s="300" t="s">
        <v>1906</v>
      </c>
      <c r="B879" s="300" t="s">
        <v>4007</v>
      </c>
      <c r="C879" s="300" t="s">
        <v>4008</v>
      </c>
      <c r="D879" s="16">
        <v>45064</v>
      </c>
      <c r="E879" s="16"/>
      <c r="F879" s="300" t="s">
        <v>3991</v>
      </c>
      <c r="G879" s="300"/>
      <c r="H879" s="300" t="s">
        <v>2779</v>
      </c>
      <c r="I879" s="15">
        <v>55</v>
      </c>
      <c r="J879" s="77">
        <v>5</v>
      </c>
      <c r="K879" s="92"/>
    </row>
    <row r="880" spans="1:11" ht="20.399999999999999" x14ac:dyDescent="0.25">
      <c r="A880" s="300" t="s">
        <v>1906</v>
      </c>
      <c r="B880" s="300" t="s">
        <v>4009</v>
      </c>
      <c r="C880" s="300" t="s">
        <v>4010</v>
      </c>
      <c r="D880" s="16">
        <v>45064</v>
      </c>
      <c r="E880" s="16"/>
      <c r="F880" s="300" t="s">
        <v>3991</v>
      </c>
      <c r="G880" s="300"/>
      <c r="H880" s="300" t="s">
        <v>4011</v>
      </c>
      <c r="I880" s="15">
        <v>55</v>
      </c>
      <c r="J880" s="77">
        <v>5</v>
      </c>
      <c r="K880" s="92"/>
    </row>
    <row r="881" spans="1:11" ht="20.399999999999999" x14ac:dyDescent="0.25">
      <c r="A881" s="300" t="s">
        <v>1906</v>
      </c>
      <c r="B881" s="300" t="s">
        <v>4012</v>
      </c>
      <c r="C881" s="300" t="s">
        <v>4013</v>
      </c>
      <c r="D881" s="16">
        <v>45064</v>
      </c>
      <c r="E881" s="16"/>
      <c r="F881" s="300" t="s">
        <v>3991</v>
      </c>
      <c r="G881" s="300"/>
      <c r="H881" s="300" t="s">
        <v>2809</v>
      </c>
      <c r="I881" s="15">
        <v>55</v>
      </c>
      <c r="J881" s="77">
        <v>5</v>
      </c>
      <c r="K881" s="92"/>
    </row>
    <row r="882" spans="1:11" ht="20.399999999999999" x14ac:dyDescent="0.25">
      <c r="A882" s="300" t="s">
        <v>1906</v>
      </c>
      <c r="B882" s="300" t="s">
        <v>4014</v>
      </c>
      <c r="C882" s="300" t="s">
        <v>4015</v>
      </c>
      <c r="D882" s="16">
        <v>45064</v>
      </c>
      <c r="E882" s="16"/>
      <c r="F882" s="300" t="s">
        <v>3991</v>
      </c>
      <c r="G882" s="300"/>
      <c r="H882" s="300" t="s">
        <v>4016</v>
      </c>
      <c r="I882" s="15">
        <v>55</v>
      </c>
      <c r="J882" s="77">
        <v>5</v>
      </c>
      <c r="K882" s="92"/>
    </row>
    <row r="883" spans="1:11" ht="20.399999999999999" x14ac:dyDescent="0.25">
      <c r="A883" s="300" t="s">
        <v>1906</v>
      </c>
      <c r="B883" s="300" t="s">
        <v>4017</v>
      </c>
      <c r="C883" s="300" t="s">
        <v>4018</v>
      </c>
      <c r="D883" s="16">
        <v>45064</v>
      </c>
      <c r="E883" s="16"/>
      <c r="F883" s="300" t="s">
        <v>3991</v>
      </c>
      <c r="G883" s="300"/>
      <c r="H883" s="300" t="s">
        <v>2785</v>
      </c>
      <c r="I883" s="15">
        <v>55</v>
      </c>
      <c r="J883" s="77">
        <v>5</v>
      </c>
      <c r="K883" s="92"/>
    </row>
    <row r="884" spans="1:11" ht="20.399999999999999" x14ac:dyDescent="0.25">
      <c r="A884" s="300" t="s">
        <v>1906</v>
      </c>
      <c r="B884" s="300" t="s">
        <v>4019</v>
      </c>
      <c r="C884" s="300" t="s">
        <v>4020</v>
      </c>
      <c r="D884" s="16">
        <v>45064</v>
      </c>
      <c r="E884" s="16"/>
      <c r="F884" s="300" t="s">
        <v>3991</v>
      </c>
      <c r="G884" s="300"/>
      <c r="H884" s="300" t="s">
        <v>3906</v>
      </c>
      <c r="I884" s="15">
        <v>55</v>
      </c>
      <c r="J884" s="77">
        <v>5</v>
      </c>
      <c r="K884" s="92"/>
    </row>
    <row r="885" spans="1:11" ht="20.399999999999999" x14ac:dyDescent="0.25">
      <c r="A885" s="300" t="s">
        <v>1906</v>
      </c>
      <c r="B885" s="300" t="s">
        <v>4021</v>
      </c>
      <c r="C885" s="300" t="s">
        <v>4022</v>
      </c>
      <c r="D885" s="16">
        <v>45064</v>
      </c>
      <c r="E885" s="16"/>
      <c r="F885" s="300" t="s">
        <v>3991</v>
      </c>
      <c r="G885" s="300"/>
      <c r="H885" s="300" t="s">
        <v>2773</v>
      </c>
      <c r="I885" s="15">
        <v>55</v>
      </c>
      <c r="J885" s="77">
        <v>5</v>
      </c>
      <c r="K885" s="92"/>
    </row>
    <row r="886" spans="1:11" ht="20.399999999999999" x14ac:dyDescent="0.25">
      <c r="A886" s="300" t="s">
        <v>1906</v>
      </c>
      <c r="B886" s="300" t="s">
        <v>4023</v>
      </c>
      <c r="C886" s="300" t="s">
        <v>4024</v>
      </c>
      <c r="D886" s="16">
        <v>45064</v>
      </c>
      <c r="E886" s="16"/>
      <c r="F886" s="300" t="s">
        <v>3991</v>
      </c>
      <c r="G886" s="300"/>
      <c r="H886" s="300" t="s">
        <v>4025</v>
      </c>
      <c r="I886" s="15">
        <v>55</v>
      </c>
      <c r="J886" s="77">
        <v>5</v>
      </c>
      <c r="K886" s="92"/>
    </row>
    <row r="887" spans="1:11" ht="20.399999999999999" x14ac:dyDescent="0.25">
      <c r="A887" s="300" t="s">
        <v>1906</v>
      </c>
      <c r="B887" s="300" t="s">
        <v>4026</v>
      </c>
      <c r="C887" s="300" t="s">
        <v>4027</v>
      </c>
      <c r="D887" s="16">
        <v>45064</v>
      </c>
      <c r="E887" s="16"/>
      <c r="F887" s="300" t="s">
        <v>3991</v>
      </c>
      <c r="G887" s="300"/>
      <c r="H887" s="300" t="s">
        <v>2797</v>
      </c>
      <c r="I887" s="15">
        <v>55</v>
      </c>
      <c r="J887" s="77">
        <v>5</v>
      </c>
      <c r="K887" s="92"/>
    </row>
    <row r="888" spans="1:11" ht="20.399999999999999" x14ac:dyDescent="0.25">
      <c r="A888" s="300" t="s">
        <v>1906</v>
      </c>
      <c r="B888" s="300" t="s">
        <v>4028</v>
      </c>
      <c r="C888" s="300" t="s">
        <v>4029</v>
      </c>
      <c r="D888" s="16">
        <v>45064</v>
      </c>
      <c r="E888" s="16"/>
      <c r="F888" s="300" t="s">
        <v>3991</v>
      </c>
      <c r="G888" s="300"/>
      <c r="H888" s="300" t="s">
        <v>4030</v>
      </c>
      <c r="I888" s="15">
        <v>55</v>
      </c>
      <c r="J888" s="77">
        <v>5</v>
      </c>
      <c r="K888" s="92"/>
    </row>
    <row r="889" spans="1:11" ht="20.399999999999999" x14ac:dyDescent="0.25">
      <c r="A889" s="300" t="s">
        <v>1906</v>
      </c>
      <c r="B889" s="300" t="s">
        <v>4031</v>
      </c>
      <c r="C889" s="300" t="s">
        <v>4032</v>
      </c>
      <c r="D889" s="16">
        <v>45064</v>
      </c>
      <c r="E889" s="16"/>
      <c r="F889" s="300" t="s">
        <v>3991</v>
      </c>
      <c r="G889" s="300"/>
      <c r="H889" s="300" t="s">
        <v>4033</v>
      </c>
      <c r="I889" s="15">
        <v>55</v>
      </c>
      <c r="J889" s="77">
        <v>5</v>
      </c>
      <c r="K889" s="92"/>
    </row>
    <row r="890" spans="1:11" ht="20.399999999999999" x14ac:dyDescent="0.25">
      <c r="A890" s="300" t="s">
        <v>1906</v>
      </c>
      <c r="B890" s="300" t="s">
        <v>4034</v>
      </c>
      <c r="C890" s="300" t="s">
        <v>4035</v>
      </c>
      <c r="D890" s="16">
        <v>45064</v>
      </c>
      <c r="E890" s="16"/>
      <c r="F890" s="300" t="s">
        <v>3991</v>
      </c>
      <c r="G890" s="300"/>
      <c r="H890" s="300" t="s">
        <v>4036</v>
      </c>
      <c r="I890" s="15">
        <v>55</v>
      </c>
      <c r="J890" s="77">
        <v>5</v>
      </c>
      <c r="K890" s="92"/>
    </row>
    <row r="891" spans="1:11" ht="20.399999999999999" x14ac:dyDescent="0.25">
      <c r="A891" s="300" t="s">
        <v>1906</v>
      </c>
      <c r="B891" s="300" t="s">
        <v>4037</v>
      </c>
      <c r="C891" s="300" t="s">
        <v>4038</v>
      </c>
      <c r="D891" s="16">
        <v>45064</v>
      </c>
      <c r="E891" s="16"/>
      <c r="F891" s="300" t="s">
        <v>3991</v>
      </c>
      <c r="G891" s="300"/>
      <c r="H891" s="300" t="s">
        <v>4039</v>
      </c>
      <c r="I891" s="15">
        <v>55</v>
      </c>
      <c r="J891" s="77">
        <v>5</v>
      </c>
      <c r="K891" s="92"/>
    </row>
    <row r="892" spans="1:11" ht="20.399999999999999" x14ac:dyDescent="0.25">
      <c r="A892" s="300" t="s">
        <v>1906</v>
      </c>
      <c r="B892" s="300" t="s">
        <v>4040</v>
      </c>
      <c r="C892" s="300" t="s">
        <v>4041</v>
      </c>
      <c r="D892" s="16">
        <v>45064</v>
      </c>
      <c r="E892" s="16"/>
      <c r="F892" s="300" t="s">
        <v>3991</v>
      </c>
      <c r="G892" s="300"/>
      <c r="H892" s="300" t="s">
        <v>2791</v>
      </c>
      <c r="I892" s="15">
        <v>55</v>
      </c>
      <c r="J892" s="77">
        <v>5</v>
      </c>
      <c r="K892" s="92"/>
    </row>
    <row r="893" spans="1:11" ht="20.399999999999999" x14ac:dyDescent="0.25">
      <c r="A893" s="300" t="s">
        <v>1906</v>
      </c>
      <c r="B893" s="300" t="s">
        <v>4042</v>
      </c>
      <c r="C893" s="300" t="s">
        <v>4043</v>
      </c>
      <c r="D893" s="16">
        <v>45064</v>
      </c>
      <c r="E893" s="16"/>
      <c r="F893" s="300" t="s">
        <v>3991</v>
      </c>
      <c r="G893" s="300"/>
      <c r="H893" s="300" t="s">
        <v>4044</v>
      </c>
      <c r="I893" s="15">
        <v>70</v>
      </c>
      <c r="J893" s="77">
        <v>5</v>
      </c>
      <c r="K893" s="92"/>
    </row>
    <row r="894" spans="1:11" ht="20.399999999999999" x14ac:dyDescent="0.25">
      <c r="A894" s="300" t="s">
        <v>1906</v>
      </c>
      <c r="B894" s="300" t="s">
        <v>4045</v>
      </c>
      <c r="C894" s="300" t="s">
        <v>4046</v>
      </c>
      <c r="D894" s="16">
        <v>45064</v>
      </c>
      <c r="E894" s="16"/>
      <c r="F894" s="300" t="s">
        <v>3991</v>
      </c>
      <c r="G894" s="300"/>
      <c r="H894" s="300" t="s">
        <v>2764</v>
      </c>
      <c r="I894" s="15">
        <v>70</v>
      </c>
      <c r="J894" s="77">
        <v>5</v>
      </c>
      <c r="K894" s="92"/>
    </row>
    <row r="895" spans="1:11" ht="20.399999999999999" x14ac:dyDescent="0.25">
      <c r="A895" s="300" t="s">
        <v>1906</v>
      </c>
      <c r="B895" s="300" t="s">
        <v>4047</v>
      </c>
      <c r="C895" s="300" t="s">
        <v>4048</v>
      </c>
      <c r="D895" s="16">
        <v>45064</v>
      </c>
      <c r="E895" s="16"/>
      <c r="F895" s="300" t="s">
        <v>3991</v>
      </c>
      <c r="G895" s="300"/>
      <c r="H895" s="300" t="s">
        <v>4049</v>
      </c>
      <c r="I895" s="15">
        <v>70</v>
      </c>
      <c r="J895" s="77">
        <v>5</v>
      </c>
      <c r="K895" s="92"/>
    </row>
    <row r="896" spans="1:11" ht="20.399999999999999" x14ac:dyDescent="0.25">
      <c r="A896" s="300" t="s">
        <v>1906</v>
      </c>
      <c r="B896" s="300" t="s">
        <v>4050</v>
      </c>
      <c r="C896" s="300" t="s">
        <v>4051</v>
      </c>
      <c r="D896" s="16">
        <v>45064</v>
      </c>
      <c r="E896" s="16"/>
      <c r="F896" s="300" t="s">
        <v>3991</v>
      </c>
      <c r="G896" s="300"/>
      <c r="H896" s="300" t="s">
        <v>4052</v>
      </c>
      <c r="I896" s="15">
        <v>75</v>
      </c>
      <c r="J896" s="77">
        <v>5</v>
      </c>
      <c r="K896" s="92"/>
    </row>
    <row r="897" spans="1:11" ht="20.399999999999999" x14ac:dyDescent="0.25">
      <c r="A897" s="300" t="s">
        <v>1906</v>
      </c>
      <c r="B897" s="300" t="s">
        <v>4053</v>
      </c>
      <c r="C897" s="300" t="s">
        <v>4054</v>
      </c>
      <c r="D897" s="16">
        <v>45064</v>
      </c>
      <c r="E897" s="16"/>
      <c r="F897" s="300" t="s">
        <v>3991</v>
      </c>
      <c r="G897" s="300"/>
      <c r="H897" s="300" t="s">
        <v>4055</v>
      </c>
      <c r="I897" s="15">
        <v>75</v>
      </c>
      <c r="J897" s="77">
        <v>5</v>
      </c>
      <c r="K897" s="92"/>
    </row>
    <row r="898" spans="1:11" ht="20.399999999999999" x14ac:dyDescent="0.25">
      <c r="A898" s="300" t="s">
        <v>1906</v>
      </c>
      <c r="B898" s="300" t="s">
        <v>4056</v>
      </c>
      <c r="C898" s="300" t="s">
        <v>4057</v>
      </c>
      <c r="D898" s="16">
        <v>45064</v>
      </c>
      <c r="E898" s="16"/>
      <c r="F898" s="300" t="s">
        <v>3991</v>
      </c>
      <c r="G898" s="300"/>
      <c r="H898" s="300" t="s">
        <v>4058</v>
      </c>
      <c r="I898" s="15">
        <v>75</v>
      </c>
      <c r="J898" s="77">
        <v>5</v>
      </c>
      <c r="K898" s="92"/>
    </row>
    <row r="899" spans="1:11" ht="20.399999999999999" x14ac:dyDescent="0.25">
      <c r="A899" s="300" t="s">
        <v>1906</v>
      </c>
      <c r="B899" s="300" t="s">
        <v>4059</v>
      </c>
      <c r="C899" s="300" t="s">
        <v>4060</v>
      </c>
      <c r="D899" s="16">
        <v>45064</v>
      </c>
      <c r="E899" s="16"/>
      <c r="F899" s="300" t="s">
        <v>3991</v>
      </c>
      <c r="G899" s="300"/>
      <c r="H899" s="300" t="s">
        <v>2806</v>
      </c>
      <c r="I899" s="15">
        <v>87</v>
      </c>
      <c r="J899" s="77">
        <v>5</v>
      </c>
      <c r="K899" s="92"/>
    </row>
    <row r="900" spans="1:11" ht="20.399999999999999" x14ac:dyDescent="0.25">
      <c r="A900" s="300" t="s">
        <v>1906</v>
      </c>
      <c r="B900" s="300" t="s">
        <v>4061</v>
      </c>
      <c r="C900" s="300" t="s">
        <v>4062</v>
      </c>
      <c r="D900" s="16">
        <v>45064</v>
      </c>
      <c r="E900" s="16"/>
      <c r="F900" s="300" t="s">
        <v>3991</v>
      </c>
      <c r="G900" s="300"/>
      <c r="H900" s="300" t="s">
        <v>4063</v>
      </c>
      <c r="I900" s="15">
        <v>87</v>
      </c>
      <c r="J900" s="77">
        <v>5</v>
      </c>
      <c r="K900" s="92"/>
    </row>
    <row r="901" spans="1:11" ht="20.399999999999999" x14ac:dyDescent="0.25">
      <c r="A901" s="300" t="s">
        <v>1906</v>
      </c>
      <c r="B901" s="300" t="s">
        <v>4064</v>
      </c>
      <c r="C901" s="300" t="s">
        <v>4065</v>
      </c>
      <c r="D901" s="16">
        <v>45064</v>
      </c>
      <c r="E901" s="16"/>
      <c r="F901" s="300" t="s">
        <v>3991</v>
      </c>
      <c r="G901" s="300"/>
      <c r="H901" s="300" t="s">
        <v>4066</v>
      </c>
      <c r="I901" s="15">
        <v>87</v>
      </c>
      <c r="J901" s="77">
        <v>5</v>
      </c>
      <c r="K901" s="92"/>
    </row>
    <row r="902" spans="1:11" ht="69.599999999999994" customHeight="1" x14ac:dyDescent="0.25">
      <c r="A902" s="300" t="s">
        <v>1906</v>
      </c>
      <c r="B902" s="300" t="s">
        <v>4067</v>
      </c>
      <c r="C902" s="300" t="s">
        <v>2210</v>
      </c>
      <c r="D902" s="16">
        <v>45029</v>
      </c>
      <c r="E902" s="16">
        <v>45051</v>
      </c>
      <c r="F902" s="301" t="s">
        <v>4068</v>
      </c>
      <c r="G902" s="300" t="s">
        <v>4069</v>
      </c>
      <c r="H902" s="300" t="s">
        <v>4070</v>
      </c>
      <c r="I902" s="15">
        <v>8</v>
      </c>
      <c r="J902" s="77">
        <v>5</v>
      </c>
      <c r="K902" s="92"/>
    </row>
    <row r="903" spans="1:11" ht="71.400000000000006" x14ac:dyDescent="0.25">
      <c r="A903" s="300" t="s">
        <v>1906</v>
      </c>
      <c r="B903" s="300" t="s">
        <v>4067</v>
      </c>
      <c r="C903" s="300" t="s">
        <v>2210</v>
      </c>
      <c r="D903" s="16">
        <v>45031</v>
      </c>
      <c r="E903" s="16">
        <v>45051</v>
      </c>
      <c r="F903" s="301" t="s">
        <v>4071</v>
      </c>
      <c r="G903" s="300" t="s">
        <v>4069</v>
      </c>
      <c r="H903" s="300" t="s">
        <v>4070</v>
      </c>
      <c r="I903" s="15">
        <v>72</v>
      </c>
      <c r="J903" s="77">
        <v>5</v>
      </c>
      <c r="K903" s="92"/>
    </row>
    <row r="904" spans="1:11" ht="61.2" x14ac:dyDescent="0.25">
      <c r="A904" s="300" t="s">
        <v>1906</v>
      </c>
      <c r="B904" s="300" t="s">
        <v>4072</v>
      </c>
      <c r="C904" s="300" t="s">
        <v>4073</v>
      </c>
      <c r="D904" s="16">
        <v>45027</v>
      </c>
      <c r="E904" s="16">
        <v>45051</v>
      </c>
      <c r="F904" s="301" t="s">
        <v>4074</v>
      </c>
      <c r="G904" s="300" t="s">
        <v>4069</v>
      </c>
      <c r="H904" s="300" t="s">
        <v>4070</v>
      </c>
      <c r="I904" s="15">
        <v>2.5</v>
      </c>
      <c r="J904" s="77">
        <v>5</v>
      </c>
      <c r="K904" s="92"/>
    </row>
    <row r="905" spans="1:11" ht="40.799999999999997" x14ac:dyDescent="0.25">
      <c r="A905" s="300" t="s">
        <v>1906</v>
      </c>
      <c r="B905" s="300" t="s">
        <v>4075</v>
      </c>
      <c r="C905" s="300" t="s">
        <v>2093</v>
      </c>
      <c r="D905" s="16">
        <v>45043</v>
      </c>
      <c r="E905" s="16"/>
      <c r="F905" s="300" t="s">
        <v>4076</v>
      </c>
      <c r="G905" s="300" t="s">
        <v>4069</v>
      </c>
      <c r="H905" s="300" t="s">
        <v>4070</v>
      </c>
      <c r="I905" s="15">
        <v>400</v>
      </c>
      <c r="J905" s="77">
        <v>5</v>
      </c>
      <c r="K905" s="92"/>
    </row>
    <row r="906" spans="1:11" ht="108.6" customHeight="1" x14ac:dyDescent="0.25">
      <c r="A906" s="300" t="s">
        <v>1906</v>
      </c>
      <c r="B906" s="300"/>
      <c r="C906" s="300"/>
      <c r="D906" s="16"/>
      <c r="E906" s="16"/>
      <c r="F906" s="300" t="s">
        <v>4077</v>
      </c>
      <c r="G906" s="300"/>
      <c r="H906" s="300"/>
      <c r="I906" s="15"/>
      <c r="J906" s="77"/>
      <c r="K906" s="92"/>
    </row>
    <row r="907" spans="1:11" ht="20.399999999999999" x14ac:dyDescent="0.25">
      <c r="A907" s="300" t="s">
        <v>1906</v>
      </c>
      <c r="B907" s="300" t="s">
        <v>4078</v>
      </c>
      <c r="C907" s="300" t="s">
        <v>4079</v>
      </c>
      <c r="D907" s="16">
        <v>45036</v>
      </c>
      <c r="E907" s="16"/>
      <c r="F907" s="300" t="s">
        <v>4080</v>
      </c>
      <c r="G907" s="300" t="s">
        <v>4081</v>
      </c>
      <c r="H907" s="300" t="s">
        <v>4082</v>
      </c>
      <c r="I907" s="15">
        <v>953.88</v>
      </c>
      <c r="J907" s="77">
        <v>3</v>
      </c>
      <c r="K907" s="92"/>
    </row>
    <row r="908" spans="1:11" ht="34.200000000000003" customHeight="1" x14ac:dyDescent="0.25">
      <c r="A908" s="300" t="s">
        <v>1906</v>
      </c>
      <c r="B908" s="300" t="s">
        <v>4083</v>
      </c>
      <c r="C908" s="300" t="s">
        <v>4084</v>
      </c>
      <c r="D908" s="16">
        <v>45037</v>
      </c>
      <c r="E908" s="16"/>
      <c r="F908" s="300" t="s">
        <v>4085</v>
      </c>
      <c r="G908" s="300"/>
      <c r="H908" s="300" t="s">
        <v>4086</v>
      </c>
      <c r="I908" s="15">
        <v>563.17999999999995</v>
      </c>
      <c r="J908" s="77">
        <v>3</v>
      </c>
      <c r="K908" s="92"/>
    </row>
    <row r="909" spans="1:11" ht="51" x14ac:dyDescent="0.25">
      <c r="A909" s="300" t="s">
        <v>1906</v>
      </c>
      <c r="B909" s="300" t="s">
        <v>2242</v>
      </c>
      <c r="C909" s="300"/>
      <c r="D909" s="16">
        <v>45022</v>
      </c>
      <c r="E909" s="16"/>
      <c r="F909" s="300" t="s">
        <v>4087</v>
      </c>
      <c r="G909" s="300"/>
      <c r="H909" s="300" t="s">
        <v>2005</v>
      </c>
      <c r="I909" s="15">
        <v>2433.6</v>
      </c>
      <c r="J909" s="77">
        <v>2</v>
      </c>
      <c r="K909" s="92"/>
    </row>
    <row r="910" spans="1:11" ht="51" x14ac:dyDescent="0.25">
      <c r="A910" s="300" t="s">
        <v>1906</v>
      </c>
      <c r="B910" s="300" t="s">
        <v>2242</v>
      </c>
      <c r="C910" s="300"/>
      <c r="D910" s="16">
        <v>45022</v>
      </c>
      <c r="E910" s="16"/>
      <c r="F910" s="300" t="s">
        <v>4088</v>
      </c>
      <c r="G910" s="300"/>
      <c r="H910" s="300" t="s">
        <v>4089</v>
      </c>
      <c r="I910" s="15">
        <v>26217.91</v>
      </c>
      <c r="J910" s="77">
        <v>4</v>
      </c>
      <c r="K910" s="92"/>
    </row>
    <row r="911" spans="1:11" ht="51" x14ac:dyDescent="0.25">
      <c r="A911" s="300" t="s">
        <v>1906</v>
      </c>
      <c r="B911" s="300" t="s">
        <v>2242</v>
      </c>
      <c r="C911" s="300"/>
      <c r="D911" s="16">
        <v>45022</v>
      </c>
      <c r="E911" s="16"/>
      <c r="F911" s="300" t="s">
        <v>4090</v>
      </c>
      <c r="G911" s="300"/>
      <c r="H911" s="300" t="s">
        <v>4091</v>
      </c>
      <c r="I911" s="15">
        <v>5058.4399999999996</v>
      </c>
      <c r="J911" s="77">
        <v>3</v>
      </c>
      <c r="K911" s="92"/>
    </row>
    <row r="912" spans="1:11" ht="51" x14ac:dyDescent="0.25">
      <c r="A912" s="300" t="s">
        <v>1906</v>
      </c>
      <c r="B912" s="300" t="s">
        <v>2242</v>
      </c>
      <c r="C912" s="300"/>
      <c r="D912" s="16">
        <v>45022</v>
      </c>
      <c r="E912" s="16"/>
      <c r="F912" s="300" t="s">
        <v>4092</v>
      </c>
      <c r="G912" s="300"/>
      <c r="H912" s="300" t="s">
        <v>4093</v>
      </c>
      <c r="I912" s="15">
        <v>7981.18</v>
      </c>
      <c r="J912" s="77">
        <v>5</v>
      </c>
      <c r="K912" s="92"/>
    </row>
    <row r="913" spans="1:11" ht="20.399999999999999" x14ac:dyDescent="0.25">
      <c r="A913" s="300" t="s">
        <v>1906</v>
      </c>
      <c r="B913" s="300" t="s">
        <v>4094</v>
      </c>
      <c r="C913" s="300" t="s">
        <v>4095</v>
      </c>
      <c r="D913" s="16">
        <v>45029</v>
      </c>
      <c r="E913" s="16"/>
      <c r="F913" s="300" t="s">
        <v>4096</v>
      </c>
      <c r="G913" s="300" t="s">
        <v>4097</v>
      </c>
      <c r="H913" s="300" t="s">
        <v>4098</v>
      </c>
      <c r="I913" s="15">
        <v>802.19</v>
      </c>
      <c r="J913" s="77">
        <v>4</v>
      </c>
      <c r="K913" s="92"/>
    </row>
    <row r="914" spans="1:11" ht="20.399999999999999" x14ac:dyDescent="0.25">
      <c r="A914" s="300" t="s">
        <v>1906</v>
      </c>
      <c r="B914" s="300" t="s">
        <v>4099</v>
      </c>
      <c r="C914" s="300" t="s">
        <v>4100</v>
      </c>
      <c r="D914" s="16">
        <v>45029</v>
      </c>
      <c r="E914" s="16"/>
      <c r="F914" s="300" t="s">
        <v>4101</v>
      </c>
      <c r="G914" s="300" t="s">
        <v>4097</v>
      </c>
      <c r="H914" s="300" t="s">
        <v>4098</v>
      </c>
      <c r="I914" s="15">
        <v>228</v>
      </c>
      <c r="J914" s="77">
        <v>4</v>
      </c>
      <c r="K914" s="92"/>
    </row>
    <row r="915" spans="1:11" ht="20.399999999999999" x14ac:dyDescent="0.25">
      <c r="A915" s="300" t="s">
        <v>1906</v>
      </c>
      <c r="B915" s="300" t="s">
        <v>4102</v>
      </c>
      <c r="C915" s="300" t="s">
        <v>3729</v>
      </c>
      <c r="D915" s="16">
        <v>45037</v>
      </c>
      <c r="E915" s="16"/>
      <c r="F915" s="300" t="s">
        <v>4103</v>
      </c>
      <c r="G915" s="300" t="s">
        <v>3062</v>
      </c>
      <c r="H915" s="300" t="s">
        <v>3063</v>
      </c>
      <c r="I915" s="15">
        <v>1035</v>
      </c>
      <c r="J915" s="77">
        <v>2</v>
      </c>
      <c r="K915" s="92"/>
    </row>
    <row r="916" spans="1:11" ht="106.2" customHeight="1" x14ac:dyDescent="0.25">
      <c r="A916" s="300" t="s">
        <v>1906</v>
      </c>
      <c r="B916" s="300"/>
      <c r="C916" s="300"/>
      <c r="D916" s="16"/>
      <c r="E916" s="16"/>
      <c r="F916" s="300" t="s">
        <v>14655</v>
      </c>
      <c r="G916" s="300"/>
      <c r="H916" s="301"/>
      <c r="I916" s="15"/>
      <c r="J916" s="77"/>
      <c r="K916" s="92"/>
    </row>
    <row r="917" spans="1:11" ht="20.399999999999999" x14ac:dyDescent="0.25">
      <c r="A917" s="300" t="s">
        <v>1906</v>
      </c>
      <c r="B917" s="300" t="s">
        <v>4104</v>
      </c>
      <c r="C917" s="300" t="s">
        <v>4105</v>
      </c>
      <c r="D917" s="16">
        <v>45022</v>
      </c>
      <c r="E917" s="16"/>
      <c r="F917" s="300" t="s">
        <v>4106</v>
      </c>
      <c r="G917" s="300" t="s">
        <v>4107</v>
      </c>
      <c r="H917" s="300" t="s">
        <v>4108</v>
      </c>
      <c r="I917" s="15">
        <v>15973</v>
      </c>
      <c r="J917" s="77">
        <v>3</v>
      </c>
      <c r="K917" s="92"/>
    </row>
    <row r="918" spans="1:11" ht="13.2" x14ac:dyDescent="0.25">
      <c r="A918" s="300" t="s">
        <v>1906</v>
      </c>
      <c r="B918" s="309" t="s">
        <v>2242</v>
      </c>
      <c r="C918" s="309"/>
      <c r="D918" s="310">
        <v>45022</v>
      </c>
      <c r="E918" s="310"/>
      <c r="F918" s="14" t="s">
        <v>4109</v>
      </c>
      <c r="G918" s="309"/>
      <c r="H918" s="309" t="s">
        <v>1953</v>
      </c>
      <c r="I918" s="311">
        <v>20</v>
      </c>
      <c r="J918" s="312">
        <v>3</v>
      </c>
      <c r="K918" s="92"/>
    </row>
    <row r="919" spans="1:11" ht="30.6" x14ac:dyDescent="0.25">
      <c r="A919" s="300" t="s">
        <v>1906</v>
      </c>
      <c r="B919" s="300" t="s">
        <v>4110</v>
      </c>
      <c r="C919" s="300" t="s">
        <v>4111</v>
      </c>
      <c r="D919" s="16">
        <v>45092</v>
      </c>
      <c r="E919" s="16"/>
      <c r="F919" s="300" t="s">
        <v>4112</v>
      </c>
      <c r="G919" s="300" t="s">
        <v>4107</v>
      </c>
      <c r="H919" s="300" t="s">
        <v>4108</v>
      </c>
      <c r="I919" s="15">
        <v>13430.79</v>
      </c>
      <c r="J919" s="77">
        <v>3</v>
      </c>
      <c r="K919" s="92"/>
    </row>
    <row r="920" spans="1:11" ht="20.399999999999999" x14ac:dyDescent="0.25">
      <c r="A920" s="300" t="s">
        <v>1906</v>
      </c>
      <c r="B920" s="300" t="s">
        <v>4113</v>
      </c>
      <c r="C920" s="300"/>
      <c r="D920" s="16">
        <v>45092</v>
      </c>
      <c r="E920" s="16"/>
      <c r="F920" s="300" t="s">
        <v>4114</v>
      </c>
      <c r="G920" s="300"/>
      <c r="H920" s="300" t="s">
        <v>1953</v>
      </c>
      <c r="I920" s="15">
        <v>20</v>
      </c>
      <c r="J920" s="77">
        <v>3</v>
      </c>
      <c r="K920" s="92"/>
    </row>
    <row r="921" spans="1:11" ht="13.2" x14ac:dyDescent="0.25">
      <c r="A921" s="300" t="s">
        <v>1906</v>
      </c>
      <c r="B921" s="300" t="s">
        <v>4115</v>
      </c>
      <c r="C921" s="300" t="s">
        <v>4116</v>
      </c>
      <c r="D921" s="16">
        <v>45022</v>
      </c>
      <c r="E921" s="16"/>
      <c r="F921" s="300" t="s">
        <v>4117</v>
      </c>
      <c r="G921" s="300" t="s">
        <v>1915</v>
      </c>
      <c r="H921" s="300" t="s">
        <v>1916</v>
      </c>
      <c r="I921" s="15">
        <v>144</v>
      </c>
      <c r="J921" s="77">
        <v>4</v>
      </c>
      <c r="K921" s="92"/>
    </row>
    <row r="922" spans="1:11" ht="30.6" x14ac:dyDescent="0.25">
      <c r="A922" s="300" t="s">
        <v>1906</v>
      </c>
      <c r="B922" s="300" t="s">
        <v>4118</v>
      </c>
      <c r="C922" s="300" t="s">
        <v>4119</v>
      </c>
      <c r="D922" s="16">
        <v>45034</v>
      </c>
      <c r="E922" s="16"/>
      <c r="F922" s="300" t="s">
        <v>4120</v>
      </c>
      <c r="G922" s="300" t="s">
        <v>2490</v>
      </c>
      <c r="H922" s="300" t="s">
        <v>2491</v>
      </c>
      <c r="I922" s="303">
        <v>1440</v>
      </c>
      <c r="J922" s="304">
        <v>3</v>
      </c>
      <c r="K922" s="92"/>
    </row>
    <row r="923" spans="1:11" ht="40.799999999999997" x14ac:dyDescent="0.25">
      <c r="A923" s="300" t="s">
        <v>1906</v>
      </c>
      <c r="B923" s="300" t="s">
        <v>4121</v>
      </c>
      <c r="C923" s="300" t="s">
        <v>4122</v>
      </c>
      <c r="D923" s="16">
        <v>45062</v>
      </c>
      <c r="E923" s="16"/>
      <c r="F923" s="300" t="s">
        <v>4123</v>
      </c>
      <c r="G923" s="300" t="s">
        <v>2490</v>
      </c>
      <c r="H923" s="300" t="s">
        <v>2491</v>
      </c>
      <c r="I923" s="303">
        <v>-360</v>
      </c>
      <c r="J923" s="304">
        <v>3</v>
      </c>
      <c r="K923" s="92"/>
    </row>
    <row r="924" spans="1:11" ht="20.399999999999999" x14ac:dyDescent="0.25">
      <c r="A924" s="301" t="s">
        <v>1906</v>
      </c>
      <c r="B924" s="301" t="s">
        <v>4124</v>
      </c>
      <c r="C924" s="301" t="s">
        <v>4125</v>
      </c>
      <c r="D924" s="302">
        <v>45107</v>
      </c>
      <c r="E924" s="302"/>
      <c r="F924" s="301" t="s">
        <v>4126</v>
      </c>
      <c r="G924" s="301"/>
      <c r="H924" s="301" t="s">
        <v>2044</v>
      </c>
      <c r="I924" s="303">
        <v>804</v>
      </c>
      <c r="J924" s="304">
        <v>3</v>
      </c>
      <c r="K924" s="92"/>
    </row>
    <row r="925" spans="1:11" ht="20.399999999999999" x14ac:dyDescent="0.25">
      <c r="A925" s="301" t="s">
        <v>4130</v>
      </c>
      <c r="B925" s="301" t="s">
        <v>4124</v>
      </c>
      <c r="C925" s="301" t="s">
        <v>4125</v>
      </c>
      <c r="D925" s="302">
        <v>45107</v>
      </c>
      <c r="E925" s="302"/>
      <c r="F925" s="301" t="s">
        <v>4126</v>
      </c>
      <c r="G925" s="301"/>
      <c r="H925" s="301" t="s">
        <v>2044</v>
      </c>
      <c r="I925" s="303">
        <v>804</v>
      </c>
      <c r="J925" s="304"/>
      <c r="K925" s="92"/>
    </row>
    <row r="926" spans="1:11" ht="42.6" customHeight="1" x14ac:dyDescent="0.25">
      <c r="A926" s="300" t="s">
        <v>1906</v>
      </c>
      <c r="B926" s="300" t="s">
        <v>4127</v>
      </c>
      <c r="C926" s="300" t="s">
        <v>4128</v>
      </c>
      <c r="D926" s="16">
        <v>45216</v>
      </c>
      <c r="E926" s="16"/>
      <c r="F926" s="300" t="s">
        <v>4129</v>
      </c>
      <c r="G926" s="300" t="s">
        <v>2043</v>
      </c>
      <c r="H926" s="300" t="s">
        <v>2044</v>
      </c>
      <c r="I926" s="15">
        <v>0</v>
      </c>
      <c r="J926" s="77">
        <v>3</v>
      </c>
      <c r="K926" s="92"/>
    </row>
    <row r="927" spans="1:11" ht="43.2" customHeight="1" x14ac:dyDescent="0.25">
      <c r="A927" s="300" t="s">
        <v>4130</v>
      </c>
      <c r="B927" s="300" t="s">
        <v>4127</v>
      </c>
      <c r="C927" s="300" t="s">
        <v>4128</v>
      </c>
      <c r="D927" s="16">
        <v>45216</v>
      </c>
      <c r="E927" s="16"/>
      <c r="F927" s="300" t="s">
        <v>4129</v>
      </c>
      <c r="G927" s="300" t="s">
        <v>2043</v>
      </c>
      <c r="H927" s="300" t="s">
        <v>2044</v>
      </c>
      <c r="I927" s="15">
        <v>0</v>
      </c>
      <c r="J927" s="77"/>
      <c r="K927" s="92"/>
    </row>
    <row r="928" spans="1:11" ht="20.399999999999999" x14ac:dyDescent="0.25">
      <c r="A928" s="300" t="s">
        <v>1906</v>
      </c>
      <c r="B928" s="300" t="s">
        <v>4134</v>
      </c>
      <c r="C928" s="300" t="s">
        <v>4135</v>
      </c>
      <c r="D928" s="16">
        <v>45139</v>
      </c>
      <c r="E928" s="16"/>
      <c r="F928" s="300" t="s">
        <v>4136</v>
      </c>
      <c r="G928" s="300" t="s">
        <v>4107</v>
      </c>
      <c r="H928" s="300" t="s">
        <v>4108</v>
      </c>
      <c r="I928" s="15">
        <v>212.36</v>
      </c>
      <c r="J928" s="77">
        <v>3</v>
      </c>
      <c r="K928" s="92"/>
    </row>
    <row r="929" spans="1:11" ht="20.399999999999999" x14ac:dyDescent="0.25">
      <c r="A929" s="300" t="s">
        <v>1906</v>
      </c>
      <c r="B929" s="300" t="s">
        <v>4137</v>
      </c>
      <c r="C929" s="300"/>
      <c r="D929" s="16">
        <v>45139</v>
      </c>
      <c r="E929" s="16"/>
      <c r="F929" s="300" t="s">
        <v>4138</v>
      </c>
      <c r="G929" s="300"/>
      <c r="H929" s="300" t="s">
        <v>1953</v>
      </c>
      <c r="I929" s="15">
        <v>10</v>
      </c>
      <c r="J929" s="77">
        <v>3</v>
      </c>
      <c r="K929" s="92"/>
    </row>
    <row r="930" spans="1:11" ht="40.799999999999997" x14ac:dyDescent="0.25">
      <c r="A930" s="300" t="s">
        <v>1906</v>
      </c>
      <c r="B930" s="300" t="s">
        <v>4139</v>
      </c>
      <c r="C930" s="300" t="s">
        <v>4140</v>
      </c>
      <c r="D930" s="16">
        <v>45258</v>
      </c>
      <c r="E930" s="16"/>
      <c r="F930" s="300" t="s">
        <v>4141</v>
      </c>
      <c r="G930" s="300" t="s">
        <v>4142</v>
      </c>
      <c r="H930" s="300" t="s">
        <v>4143</v>
      </c>
      <c r="I930" s="15">
        <v>89</v>
      </c>
      <c r="J930" s="77">
        <v>3</v>
      </c>
      <c r="K930" s="92"/>
    </row>
    <row r="931" spans="1:11" ht="20.399999999999999" x14ac:dyDescent="0.25">
      <c r="A931" s="300" t="s">
        <v>1906</v>
      </c>
      <c r="B931" s="300" t="s">
        <v>4144</v>
      </c>
      <c r="C931" s="300" t="s">
        <v>4145</v>
      </c>
      <c r="D931" s="16">
        <v>45146</v>
      </c>
      <c r="E931" s="16"/>
      <c r="F931" s="300" t="s">
        <v>4146</v>
      </c>
      <c r="G931" s="300" t="s">
        <v>2299</v>
      </c>
      <c r="H931" s="300" t="s">
        <v>2300</v>
      </c>
      <c r="I931" s="15">
        <v>1080</v>
      </c>
      <c r="J931" s="77">
        <v>3</v>
      </c>
      <c r="K931" s="92"/>
    </row>
    <row r="932" spans="1:11" ht="51" x14ac:dyDescent="0.25">
      <c r="A932" s="300" t="s">
        <v>1906</v>
      </c>
      <c r="B932" s="300" t="s">
        <v>4147</v>
      </c>
      <c r="C932" s="300" t="s">
        <v>4148</v>
      </c>
      <c r="D932" s="16">
        <v>45148</v>
      </c>
      <c r="E932" s="16"/>
      <c r="F932" s="300" t="s">
        <v>4149</v>
      </c>
      <c r="G932" s="300" t="s">
        <v>2247</v>
      </c>
      <c r="H932" s="300" t="s">
        <v>2248</v>
      </c>
      <c r="I932" s="15">
        <v>240</v>
      </c>
      <c r="J932" s="77">
        <v>3</v>
      </c>
      <c r="K932" s="92"/>
    </row>
    <row r="933" spans="1:11" ht="30.6" x14ac:dyDescent="0.25">
      <c r="A933" s="300" t="s">
        <v>1906</v>
      </c>
      <c r="B933" s="300" t="s">
        <v>4150</v>
      </c>
      <c r="C933" s="300" t="s">
        <v>4151</v>
      </c>
      <c r="D933" s="16">
        <v>45194</v>
      </c>
      <c r="E933" s="16"/>
      <c r="F933" s="300" t="s">
        <v>4152</v>
      </c>
      <c r="G933" s="300" t="s">
        <v>4153</v>
      </c>
      <c r="H933" s="300" t="s">
        <v>4154</v>
      </c>
      <c r="I933" s="15">
        <v>347.6</v>
      </c>
      <c r="J933" s="77">
        <v>3</v>
      </c>
      <c r="K933" s="92"/>
    </row>
    <row r="934" spans="1:11" ht="40.799999999999997" x14ac:dyDescent="0.25">
      <c r="A934" s="300" t="s">
        <v>1906</v>
      </c>
      <c r="B934" s="300" t="s">
        <v>4155</v>
      </c>
      <c r="C934" s="300" t="s">
        <v>4156</v>
      </c>
      <c r="D934" s="16">
        <v>45153</v>
      </c>
      <c r="E934" s="16"/>
      <c r="F934" s="300" t="s">
        <v>4157</v>
      </c>
      <c r="G934" s="300" t="s">
        <v>2255</v>
      </c>
      <c r="H934" s="300" t="s">
        <v>2256</v>
      </c>
      <c r="I934" s="15">
        <v>1200</v>
      </c>
      <c r="J934" s="77">
        <v>3</v>
      </c>
      <c r="K934" s="92"/>
    </row>
    <row r="935" spans="1:11" ht="20.399999999999999" x14ac:dyDescent="0.25">
      <c r="A935" s="300" t="s">
        <v>1906</v>
      </c>
      <c r="B935" s="300" t="s">
        <v>4158</v>
      </c>
      <c r="C935" s="300" t="s">
        <v>4159</v>
      </c>
      <c r="D935" s="16">
        <v>45105</v>
      </c>
      <c r="E935" s="16"/>
      <c r="F935" s="300" t="s">
        <v>4160</v>
      </c>
      <c r="G935" s="300" t="s">
        <v>1963</v>
      </c>
      <c r="H935" s="300" t="s">
        <v>1964</v>
      </c>
      <c r="I935" s="303">
        <v>5830</v>
      </c>
      <c r="J935" s="77">
        <v>3</v>
      </c>
      <c r="K935" s="92"/>
    </row>
    <row r="936" spans="1:11" ht="33.6" customHeight="1" x14ac:dyDescent="0.25">
      <c r="A936" s="300" t="s">
        <v>1906</v>
      </c>
      <c r="B936" s="300" t="s">
        <v>14391</v>
      </c>
      <c r="C936" s="300" t="s">
        <v>4158</v>
      </c>
      <c r="D936" s="16">
        <v>45196</v>
      </c>
      <c r="E936" s="16"/>
      <c r="F936" s="300" t="s">
        <v>4161</v>
      </c>
      <c r="G936" s="300"/>
      <c r="H936" s="300" t="s">
        <v>4162</v>
      </c>
      <c r="I936" s="15">
        <v>-6009.43</v>
      </c>
      <c r="J936" s="77">
        <v>3</v>
      </c>
      <c r="K936" s="92"/>
    </row>
    <row r="937" spans="1:11" ht="97.2" customHeight="1" x14ac:dyDescent="0.25">
      <c r="A937" s="300" t="s">
        <v>1906</v>
      </c>
      <c r="B937" s="300"/>
      <c r="C937" s="300"/>
      <c r="D937" s="16"/>
      <c r="E937" s="16"/>
      <c r="F937" s="300" t="s">
        <v>4163</v>
      </c>
      <c r="G937" s="300"/>
      <c r="H937" s="300"/>
      <c r="I937" s="15"/>
      <c r="J937" s="77"/>
      <c r="K937" s="92"/>
    </row>
    <row r="938" spans="1:11" ht="30.6" x14ac:dyDescent="0.25">
      <c r="A938" s="300" t="s">
        <v>1906</v>
      </c>
      <c r="B938" s="300" t="s">
        <v>4164</v>
      </c>
      <c r="C938" s="300" t="s">
        <v>4165</v>
      </c>
      <c r="D938" s="16">
        <v>45035</v>
      </c>
      <c r="E938" s="16"/>
      <c r="F938" s="300" t="s">
        <v>4166</v>
      </c>
      <c r="G938" s="300"/>
      <c r="H938" s="300" t="s">
        <v>4167</v>
      </c>
      <c r="I938" s="303">
        <v>7050</v>
      </c>
      <c r="J938" s="304">
        <v>3</v>
      </c>
      <c r="K938" s="92"/>
    </row>
    <row r="939" spans="1:11" ht="30.6" x14ac:dyDescent="0.25">
      <c r="A939" s="300" t="s">
        <v>1906</v>
      </c>
      <c r="B939" s="300" t="s">
        <v>4168</v>
      </c>
      <c r="C939" s="300" t="s">
        <v>4169</v>
      </c>
      <c r="D939" s="16">
        <v>45120</v>
      </c>
      <c r="E939" s="16"/>
      <c r="F939" s="300" t="s">
        <v>4170</v>
      </c>
      <c r="G939" s="300"/>
      <c r="H939" s="300" t="s">
        <v>4167</v>
      </c>
      <c r="I939" s="303">
        <v>4350</v>
      </c>
      <c r="J939" s="304">
        <v>3</v>
      </c>
      <c r="K939" s="92"/>
    </row>
    <row r="940" spans="1:11" ht="40.799999999999997" x14ac:dyDescent="0.25">
      <c r="A940" s="300" t="s">
        <v>1906</v>
      </c>
      <c r="B940" s="300" t="s">
        <v>4171</v>
      </c>
      <c r="C940" s="300" t="s">
        <v>4172</v>
      </c>
      <c r="D940" s="16">
        <v>45278</v>
      </c>
      <c r="E940" s="16"/>
      <c r="F940" s="300" t="s">
        <v>4173</v>
      </c>
      <c r="G940" s="300"/>
      <c r="H940" s="300" t="s">
        <v>4167</v>
      </c>
      <c r="I940" s="303">
        <v>0</v>
      </c>
      <c r="J940" s="304">
        <v>3</v>
      </c>
      <c r="K940" s="92"/>
    </row>
    <row r="941" spans="1:11" ht="30.6" x14ac:dyDescent="0.25">
      <c r="A941" s="300" t="s">
        <v>1906</v>
      </c>
      <c r="B941" s="300" t="s">
        <v>4174</v>
      </c>
      <c r="C941" s="300" t="s">
        <v>4175</v>
      </c>
      <c r="D941" s="16">
        <v>45138</v>
      </c>
      <c r="E941" s="16"/>
      <c r="F941" s="300" t="s">
        <v>4176</v>
      </c>
      <c r="G941" s="300"/>
      <c r="H941" s="300" t="s">
        <v>4177</v>
      </c>
      <c r="I941" s="303">
        <v>4070.92</v>
      </c>
      <c r="J941" s="304">
        <v>3</v>
      </c>
      <c r="K941" s="92"/>
    </row>
    <row r="942" spans="1:11" ht="20.399999999999999" x14ac:dyDescent="0.25">
      <c r="A942" s="300" t="s">
        <v>1906</v>
      </c>
      <c r="B942" s="300" t="s">
        <v>4178</v>
      </c>
      <c r="C942" s="300" t="s">
        <v>4179</v>
      </c>
      <c r="D942" s="16">
        <v>45139</v>
      </c>
      <c r="E942" s="16"/>
      <c r="F942" s="300" t="s">
        <v>4180</v>
      </c>
      <c r="G942" s="300" t="s">
        <v>1963</v>
      </c>
      <c r="H942" s="300" t="s">
        <v>1964</v>
      </c>
      <c r="I942" s="303">
        <v>1182.51</v>
      </c>
      <c r="J942" s="304">
        <v>3</v>
      </c>
      <c r="K942" s="92"/>
    </row>
    <row r="943" spans="1:11" ht="13.2" x14ac:dyDescent="0.25">
      <c r="A943" s="300" t="s">
        <v>1906</v>
      </c>
      <c r="B943" s="300" t="s">
        <v>4181</v>
      </c>
      <c r="C943" s="300" t="s">
        <v>4182</v>
      </c>
      <c r="D943" s="16">
        <v>45140</v>
      </c>
      <c r="E943" s="16"/>
      <c r="F943" s="300" t="s">
        <v>4183</v>
      </c>
      <c r="G943" s="300" t="s">
        <v>1963</v>
      </c>
      <c r="H943" s="300" t="s">
        <v>1964</v>
      </c>
      <c r="I943" s="303">
        <v>30</v>
      </c>
      <c r="J943" s="304">
        <v>3</v>
      </c>
      <c r="K943" s="92"/>
    </row>
    <row r="944" spans="1:11" ht="20.399999999999999" x14ac:dyDescent="0.25">
      <c r="A944" s="300" t="s">
        <v>1906</v>
      </c>
      <c r="B944" s="300" t="s">
        <v>4184</v>
      </c>
      <c r="C944" s="300" t="s">
        <v>4185</v>
      </c>
      <c r="D944" s="16">
        <v>45147</v>
      </c>
      <c r="E944" s="16"/>
      <c r="F944" s="300" t="s">
        <v>4186</v>
      </c>
      <c r="G944" s="300" t="s">
        <v>2289</v>
      </c>
      <c r="H944" s="300" t="s">
        <v>2232</v>
      </c>
      <c r="I944" s="303">
        <v>149.58000000000001</v>
      </c>
      <c r="J944" s="304">
        <v>3</v>
      </c>
      <c r="K944" s="92"/>
    </row>
    <row r="945" spans="1:11" ht="40.799999999999997" x14ac:dyDescent="0.25">
      <c r="A945" s="300" t="s">
        <v>1906</v>
      </c>
      <c r="B945" s="300" t="s">
        <v>4187</v>
      </c>
      <c r="C945" s="300" t="s">
        <v>4188</v>
      </c>
      <c r="D945" s="16">
        <v>45152</v>
      </c>
      <c r="E945" s="16"/>
      <c r="F945" s="300" t="s">
        <v>4189</v>
      </c>
      <c r="G945" s="300" t="s">
        <v>2247</v>
      </c>
      <c r="H945" s="300" t="s">
        <v>2248</v>
      </c>
      <c r="I945" s="303">
        <v>240</v>
      </c>
      <c r="J945" s="304">
        <v>3</v>
      </c>
      <c r="K945" s="92"/>
    </row>
    <row r="946" spans="1:11" ht="30.6" x14ac:dyDescent="0.25">
      <c r="A946" s="300" t="s">
        <v>1906</v>
      </c>
      <c r="B946" s="300" t="s">
        <v>4190</v>
      </c>
      <c r="C946" s="300" t="s">
        <v>4191</v>
      </c>
      <c r="D946" s="16">
        <v>45153</v>
      </c>
      <c r="E946" s="16"/>
      <c r="F946" s="300" t="s">
        <v>4192</v>
      </c>
      <c r="G946" s="300" t="s">
        <v>2386</v>
      </c>
      <c r="H946" s="300" t="s">
        <v>2387</v>
      </c>
      <c r="I946" s="303">
        <v>145</v>
      </c>
      <c r="J946" s="304">
        <v>3</v>
      </c>
      <c r="K946" s="92"/>
    </row>
    <row r="947" spans="1:11" ht="30.6" x14ac:dyDescent="0.25">
      <c r="A947" s="300" t="s">
        <v>1906</v>
      </c>
      <c r="B947" s="300" t="s">
        <v>4193</v>
      </c>
      <c r="C947" s="300" t="s">
        <v>4194</v>
      </c>
      <c r="D947" s="16">
        <v>45163</v>
      </c>
      <c r="E947" s="16"/>
      <c r="F947" s="300" t="s">
        <v>4195</v>
      </c>
      <c r="G947" s="300"/>
      <c r="H947" s="300" t="s">
        <v>4196</v>
      </c>
      <c r="I947" s="303">
        <v>83.45</v>
      </c>
      <c r="J947" s="304">
        <v>3</v>
      </c>
      <c r="K947" s="92"/>
    </row>
    <row r="948" spans="1:11" ht="30.6" x14ac:dyDescent="0.25">
      <c r="A948" s="300" t="s">
        <v>1906</v>
      </c>
      <c r="B948" s="300" t="s">
        <v>4197</v>
      </c>
      <c r="C948" s="300" t="s">
        <v>4198</v>
      </c>
      <c r="D948" s="16">
        <v>45163</v>
      </c>
      <c r="E948" s="16"/>
      <c r="F948" s="300" t="s">
        <v>4199</v>
      </c>
      <c r="G948" s="300" t="s">
        <v>2247</v>
      </c>
      <c r="H948" s="300" t="s">
        <v>2248</v>
      </c>
      <c r="I948" s="303">
        <v>90</v>
      </c>
      <c r="J948" s="304">
        <v>3</v>
      </c>
      <c r="K948" s="92"/>
    </row>
    <row r="949" spans="1:11" ht="20.399999999999999" x14ac:dyDescent="0.25">
      <c r="A949" s="300" t="s">
        <v>1906</v>
      </c>
      <c r="B949" s="300" t="s">
        <v>4200</v>
      </c>
      <c r="C949" s="300" t="s">
        <v>4201</v>
      </c>
      <c r="D949" s="16">
        <v>45216</v>
      </c>
      <c r="E949" s="16"/>
      <c r="F949" s="300" t="s">
        <v>4202</v>
      </c>
      <c r="G949" s="300" t="s">
        <v>2304</v>
      </c>
      <c r="H949" s="300" t="s">
        <v>2305</v>
      </c>
      <c r="I949" s="303">
        <v>461.16</v>
      </c>
      <c r="J949" s="304">
        <v>3</v>
      </c>
      <c r="K949" s="92"/>
    </row>
    <row r="950" spans="1:11" ht="108.6" customHeight="1" x14ac:dyDescent="0.25">
      <c r="A950" s="300" t="s">
        <v>1906</v>
      </c>
      <c r="B950" s="300"/>
      <c r="C950" s="300"/>
      <c r="D950" s="16"/>
      <c r="E950" s="16"/>
      <c r="F950" s="300" t="s">
        <v>14656</v>
      </c>
      <c r="G950" s="300"/>
      <c r="H950" s="300"/>
      <c r="I950" s="15"/>
      <c r="J950" s="77"/>
      <c r="K950" s="92"/>
    </row>
    <row r="951" spans="1:11" ht="30.6" x14ac:dyDescent="0.25">
      <c r="A951" s="300" t="s">
        <v>1906</v>
      </c>
      <c r="B951" s="307" t="s">
        <v>4203</v>
      </c>
      <c r="C951" s="307" t="s">
        <v>4204</v>
      </c>
      <c r="D951" s="302">
        <v>45040</v>
      </c>
      <c r="E951" s="302"/>
      <c r="F951" s="14" t="s">
        <v>4205</v>
      </c>
      <c r="G951" s="307"/>
      <c r="H951" s="307" t="s">
        <v>4206</v>
      </c>
      <c r="I951" s="303">
        <v>525</v>
      </c>
      <c r="J951" s="304">
        <v>3</v>
      </c>
      <c r="K951" s="92"/>
    </row>
    <row r="952" spans="1:11" ht="30.6" x14ac:dyDescent="0.25">
      <c r="A952" s="300" t="s">
        <v>1906</v>
      </c>
      <c r="B952" s="307" t="s">
        <v>4207</v>
      </c>
      <c r="C952" s="307" t="s">
        <v>4204</v>
      </c>
      <c r="D952" s="302">
        <v>45056</v>
      </c>
      <c r="E952" s="302"/>
      <c r="F952" s="14" t="s">
        <v>4208</v>
      </c>
      <c r="G952" s="307"/>
      <c r="H952" s="307" t="s">
        <v>4206</v>
      </c>
      <c r="I952" s="303">
        <v>525</v>
      </c>
      <c r="J952" s="304">
        <v>3</v>
      </c>
      <c r="K952" s="92"/>
    </row>
    <row r="953" spans="1:11" ht="40.799999999999997" x14ac:dyDescent="0.25">
      <c r="A953" s="300" t="s">
        <v>1906</v>
      </c>
      <c r="B953" s="300" t="s">
        <v>4209</v>
      </c>
      <c r="C953" s="300" t="s">
        <v>4210</v>
      </c>
      <c r="D953" s="16">
        <v>45121</v>
      </c>
      <c r="E953" s="16"/>
      <c r="F953" s="300" t="s">
        <v>4211</v>
      </c>
      <c r="G953" s="300"/>
      <c r="H953" s="300" t="s">
        <v>4206</v>
      </c>
      <c r="I953" s="303">
        <v>0</v>
      </c>
      <c r="J953" s="304">
        <v>3</v>
      </c>
      <c r="K953" s="92"/>
    </row>
    <row r="954" spans="1:11" ht="20.399999999999999" x14ac:dyDescent="0.25">
      <c r="A954" s="300" t="s">
        <v>1906</v>
      </c>
      <c r="B954" s="300" t="s">
        <v>4212</v>
      </c>
      <c r="C954" s="300" t="s">
        <v>4213</v>
      </c>
      <c r="D954" s="16">
        <v>45077</v>
      </c>
      <c r="E954" s="16"/>
      <c r="F954" s="300" t="s">
        <v>4214</v>
      </c>
      <c r="G954" s="300" t="s">
        <v>1963</v>
      </c>
      <c r="H954" s="300" t="s">
        <v>1964</v>
      </c>
      <c r="I954" s="303">
        <v>822</v>
      </c>
      <c r="J954" s="304">
        <v>3</v>
      </c>
      <c r="K954" s="92"/>
    </row>
    <row r="955" spans="1:11" ht="40.799999999999997" x14ac:dyDescent="0.25">
      <c r="A955" s="300" t="s">
        <v>1906</v>
      </c>
      <c r="B955" s="300" t="s">
        <v>4215</v>
      </c>
      <c r="C955" s="300" t="s">
        <v>4216</v>
      </c>
      <c r="D955" s="16">
        <v>45117</v>
      </c>
      <c r="E955" s="16"/>
      <c r="F955" s="300" t="s">
        <v>4217</v>
      </c>
      <c r="G955" s="300" t="s">
        <v>3251</v>
      </c>
      <c r="H955" s="300" t="s">
        <v>3252</v>
      </c>
      <c r="I955" s="303">
        <v>240</v>
      </c>
      <c r="J955" s="304">
        <v>2</v>
      </c>
      <c r="K955" s="92"/>
    </row>
    <row r="956" spans="1:11" ht="98.4" customHeight="1" x14ac:dyDescent="0.25">
      <c r="A956" s="300" t="s">
        <v>1906</v>
      </c>
      <c r="B956" s="300"/>
      <c r="C956" s="300"/>
      <c r="D956" s="16"/>
      <c r="E956" s="16"/>
      <c r="F956" s="300" t="s">
        <v>4218</v>
      </c>
      <c r="G956" s="300"/>
      <c r="H956" s="300"/>
      <c r="I956" s="15"/>
      <c r="J956" s="77"/>
      <c r="K956" s="92"/>
    </row>
    <row r="957" spans="1:11" ht="30.6" x14ac:dyDescent="0.25">
      <c r="A957" s="300" t="s">
        <v>1906</v>
      </c>
      <c r="B957" s="300" t="s">
        <v>4219</v>
      </c>
      <c r="C957" s="300" t="s">
        <v>4220</v>
      </c>
      <c r="D957" s="16">
        <v>45040</v>
      </c>
      <c r="E957" s="16"/>
      <c r="F957" s="300" t="s">
        <v>4221</v>
      </c>
      <c r="G957" s="300"/>
      <c r="H957" s="300" t="s">
        <v>4222</v>
      </c>
      <c r="I957" s="303">
        <v>2300</v>
      </c>
      <c r="J957" s="304">
        <v>3</v>
      </c>
      <c r="K957" s="92"/>
    </row>
    <row r="958" spans="1:11" ht="40.799999999999997" x14ac:dyDescent="0.25">
      <c r="A958" s="300" t="s">
        <v>1906</v>
      </c>
      <c r="B958" s="300" t="s">
        <v>4223</v>
      </c>
      <c r="C958" s="300" t="s">
        <v>4224</v>
      </c>
      <c r="D958" s="16">
        <v>45195</v>
      </c>
      <c r="E958" s="16"/>
      <c r="F958" s="300" t="s">
        <v>4225</v>
      </c>
      <c r="G958" s="300"/>
      <c r="H958" s="300" t="s">
        <v>4222</v>
      </c>
      <c r="I958" s="303">
        <v>0</v>
      </c>
      <c r="J958" s="304">
        <v>3</v>
      </c>
      <c r="K958" s="92"/>
    </row>
    <row r="959" spans="1:11" ht="13.2" x14ac:dyDescent="0.25">
      <c r="A959" s="300" t="s">
        <v>1906</v>
      </c>
      <c r="B959" s="300" t="s">
        <v>3175</v>
      </c>
      <c r="C959" s="300"/>
      <c r="D959" s="16">
        <v>45056</v>
      </c>
      <c r="E959" s="16"/>
      <c r="F959" s="300" t="s">
        <v>4226</v>
      </c>
      <c r="G959" s="300"/>
      <c r="H959" s="300" t="s">
        <v>4227</v>
      </c>
      <c r="I959" s="15">
        <v>759.15</v>
      </c>
      <c r="J959" s="77">
        <v>3</v>
      </c>
      <c r="K959" s="92"/>
    </row>
    <row r="960" spans="1:11" ht="13.2" x14ac:dyDescent="0.25">
      <c r="A960" s="300" t="s">
        <v>1906</v>
      </c>
      <c r="B960" s="300" t="s">
        <v>3175</v>
      </c>
      <c r="C960" s="300"/>
      <c r="D960" s="16">
        <v>45056</v>
      </c>
      <c r="E960" s="16"/>
      <c r="F960" s="300" t="s">
        <v>4226</v>
      </c>
      <c r="G960" s="300"/>
      <c r="H960" s="300" t="s">
        <v>4227</v>
      </c>
      <c r="I960" s="15">
        <v>240.85</v>
      </c>
      <c r="J960" s="77">
        <v>4</v>
      </c>
      <c r="K960" s="92"/>
    </row>
    <row r="961" spans="1:11" ht="30.6" x14ac:dyDescent="0.25">
      <c r="A961" s="300" t="s">
        <v>1906</v>
      </c>
      <c r="B961" s="14" t="s">
        <v>4228</v>
      </c>
      <c r="C961" s="14" t="s">
        <v>4229</v>
      </c>
      <c r="D961" s="16">
        <v>45096</v>
      </c>
      <c r="E961" s="16"/>
      <c r="F961" s="14" t="s">
        <v>4230</v>
      </c>
      <c r="G961" s="14"/>
      <c r="H961" s="14" t="s">
        <v>4231</v>
      </c>
      <c r="I961" s="15">
        <v>0</v>
      </c>
      <c r="J961" s="77">
        <v>4</v>
      </c>
      <c r="K961" s="92"/>
    </row>
    <row r="962" spans="1:11" ht="30.6" x14ac:dyDescent="0.25">
      <c r="A962" s="300" t="s">
        <v>1906</v>
      </c>
      <c r="B962" s="14" t="s">
        <v>4232</v>
      </c>
      <c r="C962" s="14" t="s">
        <v>4233</v>
      </c>
      <c r="D962" s="16">
        <v>45096</v>
      </c>
      <c r="E962" s="16"/>
      <c r="F962" s="14" t="s">
        <v>4234</v>
      </c>
      <c r="G962" s="14"/>
      <c r="H962" s="14" t="s">
        <v>4235</v>
      </c>
      <c r="I962" s="15">
        <v>0</v>
      </c>
      <c r="J962" s="77">
        <v>4</v>
      </c>
      <c r="K962" s="92"/>
    </row>
    <row r="963" spans="1:11" ht="30.6" x14ac:dyDescent="0.25">
      <c r="A963" s="300" t="s">
        <v>1906</v>
      </c>
      <c r="B963" s="14" t="s">
        <v>4236</v>
      </c>
      <c r="C963" s="14" t="s">
        <v>4237</v>
      </c>
      <c r="D963" s="16">
        <v>45096</v>
      </c>
      <c r="E963" s="16"/>
      <c r="F963" s="14" t="s">
        <v>4238</v>
      </c>
      <c r="G963" s="14"/>
      <c r="H963" s="14" t="s">
        <v>4239</v>
      </c>
      <c r="I963" s="15">
        <v>0</v>
      </c>
      <c r="J963" s="77">
        <v>3</v>
      </c>
      <c r="K963" s="92"/>
    </row>
    <row r="964" spans="1:11" ht="20.399999999999999" x14ac:dyDescent="0.25">
      <c r="A964" s="300" t="s">
        <v>1906</v>
      </c>
      <c r="B964" s="14" t="s">
        <v>4240</v>
      </c>
      <c r="C964" s="14" t="s">
        <v>4241</v>
      </c>
      <c r="D964" s="16">
        <v>45096</v>
      </c>
      <c r="E964" s="16"/>
      <c r="F964" s="14" t="s">
        <v>4242</v>
      </c>
      <c r="G964" s="14" t="s">
        <v>4243</v>
      </c>
      <c r="H964" s="14" t="s">
        <v>4244</v>
      </c>
      <c r="I964" s="15">
        <v>0</v>
      </c>
      <c r="J964" s="77">
        <v>3</v>
      </c>
      <c r="K964" s="92"/>
    </row>
    <row r="965" spans="1:11" ht="40.799999999999997" x14ac:dyDescent="0.25">
      <c r="A965" s="300" t="s">
        <v>1906</v>
      </c>
      <c r="B965" s="14" t="s">
        <v>4245</v>
      </c>
      <c r="C965" s="14" t="s">
        <v>4246</v>
      </c>
      <c r="D965" s="16">
        <v>45096</v>
      </c>
      <c r="E965" s="16"/>
      <c r="F965" s="14" t="s">
        <v>4247</v>
      </c>
      <c r="G965" s="14"/>
      <c r="H965" s="14" t="s">
        <v>4248</v>
      </c>
      <c r="I965" s="15">
        <v>0</v>
      </c>
      <c r="J965" s="77">
        <v>3</v>
      </c>
      <c r="K965" s="92"/>
    </row>
    <row r="966" spans="1:11" ht="30.6" x14ac:dyDescent="0.25">
      <c r="A966" s="300" t="s">
        <v>1906</v>
      </c>
      <c r="B966" s="14" t="s">
        <v>4249</v>
      </c>
      <c r="C966" s="14" t="s">
        <v>4250</v>
      </c>
      <c r="D966" s="16">
        <v>45096</v>
      </c>
      <c r="E966" s="16"/>
      <c r="F966" s="14" t="s">
        <v>4251</v>
      </c>
      <c r="G966" s="14"/>
      <c r="H966" s="14" t="s">
        <v>4252</v>
      </c>
      <c r="I966" s="15">
        <v>0</v>
      </c>
      <c r="J966" s="77">
        <v>3</v>
      </c>
      <c r="K966" s="92"/>
    </row>
    <row r="967" spans="1:11" ht="20.399999999999999" x14ac:dyDescent="0.25">
      <c r="A967" s="300" t="s">
        <v>1906</v>
      </c>
      <c r="B967" s="14" t="s">
        <v>4253</v>
      </c>
      <c r="C967" s="14" t="s">
        <v>4254</v>
      </c>
      <c r="D967" s="16">
        <v>45096</v>
      </c>
      <c r="E967" s="16"/>
      <c r="F967" s="14" t="s">
        <v>4255</v>
      </c>
      <c r="G967" s="14"/>
      <c r="H967" s="14" t="s">
        <v>4256</v>
      </c>
      <c r="I967" s="15">
        <v>0</v>
      </c>
      <c r="J967" s="77">
        <v>3</v>
      </c>
      <c r="K967" s="92"/>
    </row>
    <row r="968" spans="1:11" ht="30.6" x14ac:dyDescent="0.25">
      <c r="A968" s="300" t="s">
        <v>1906</v>
      </c>
      <c r="B968" s="14" t="s">
        <v>4257</v>
      </c>
      <c r="C968" s="14" t="s">
        <v>4258</v>
      </c>
      <c r="D968" s="16">
        <v>45096</v>
      </c>
      <c r="E968" s="16"/>
      <c r="F968" s="14" t="s">
        <v>4259</v>
      </c>
      <c r="G968" s="14" t="s">
        <v>4260</v>
      </c>
      <c r="H968" s="14" t="s">
        <v>4261</v>
      </c>
      <c r="I968" s="15">
        <v>0</v>
      </c>
      <c r="J968" s="77">
        <v>3</v>
      </c>
      <c r="K968" s="92"/>
    </row>
    <row r="969" spans="1:11" ht="20.399999999999999" x14ac:dyDescent="0.25">
      <c r="A969" s="300" t="s">
        <v>1906</v>
      </c>
      <c r="B969" s="300" t="s">
        <v>3175</v>
      </c>
      <c r="C969" s="300"/>
      <c r="D969" s="16">
        <v>45069</v>
      </c>
      <c r="E969" s="16"/>
      <c r="F969" s="300" t="s">
        <v>13446</v>
      </c>
      <c r="G969" s="300"/>
      <c r="H969" s="300" t="s">
        <v>4227</v>
      </c>
      <c r="I969" s="15">
        <v>-241.31</v>
      </c>
      <c r="J969" s="77">
        <v>3</v>
      </c>
      <c r="K969" s="92"/>
    </row>
    <row r="970" spans="1:11" ht="20.399999999999999" x14ac:dyDescent="0.25">
      <c r="A970" s="300" t="s">
        <v>1906</v>
      </c>
      <c r="B970" s="300" t="s">
        <v>4262</v>
      </c>
      <c r="C970" s="300" t="s">
        <v>4263</v>
      </c>
      <c r="D970" s="16">
        <v>45085</v>
      </c>
      <c r="E970" s="16"/>
      <c r="F970" s="300" t="s">
        <v>4264</v>
      </c>
      <c r="G970" s="300" t="s">
        <v>2095</v>
      </c>
      <c r="H970" s="300" t="s">
        <v>2096</v>
      </c>
      <c r="I970" s="15">
        <v>180</v>
      </c>
      <c r="J970" s="77">
        <v>3</v>
      </c>
      <c r="K970" s="92"/>
    </row>
    <row r="971" spans="1:11" ht="30.6" x14ac:dyDescent="0.25">
      <c r="A971" s="300" t="s">
        <v>1906</v>
      </c>
      <c r="B971" s="300" t="s">
        <v>4265</v>
      </c>
      <c r="C971" s="300" t="s">
        <v>4266</v>
      </c>
      <c r="D971" s="16">
        <v>45085</v>
      </c>
      <c r="E971" s="16"/>
      <c r="F971" s="300" t="s">
        <v>4267</v>
      </c>
      <c r="G971" s="300" t="s">
        <v>3251</v>
      </c>
      <c r="H971" s="300" t="s">
        <v>3252</v>
      </c>
      <c r="I971" s="15">
        <v>240</v>
      </c>
      <c r="J971" s="77">
        <v>3</v>
      </c>
      <c r="K971" s="92"/>
    </row>
    <row r="972" spans="1:11" ht="96.6" customHeight="1" x14ac:dyDescent="0.25">
      <c r="A972" s="300" t="s">
        <v>1906</v>
      </c>
      <c r="B972" s="300"/>
      <c r="C972" s="313"/>
      <c r="D972" s="16"/>
      <c r="E972" s="16"/>
      <c r="F972" s="300" t="s">
        <v>4268</v>
      </c>
      <c r="G972" s="300"/>
      <c r="H972" s="300"/>
      <c r="I972" s="15"/>
      <c r="J972" s="77"/>
      <c r="K972" s="92"/>
    </row>
    <row r="973" spans="1:11" ht="13.2" x14ac:dyDescent="0.25">
      <c r="A973" s="300" t="s">
        <v>1906</v>
      </c>
      <c r="B973" s="300" t="s">
        <v>4269</v>
      </c>
      <c r="C973" s="313"/>
      <c r="D973" s="16">
        <v>45114</v>
      </c>
      <c r="E973" s="16"/>
      <c r="F973" s="300" t="s">
        <v>4270</v>
      </c>
      <c r="G973" s="300"/>
      <c r="H973" s="300" t="s">
        <v>3428</v>
      </c>
      <c r="I973" s="15">
        <v>1000</v>
      </c>
      <c r="J973" s="77">
        <v>3</v>
      </c>
      <c r="K973" s="92"/>
    </row>
    <row r="974" spans="1:11" ht="20.399999999999999" x14ac:dyDescent="0.25">
      <c r="A974" s="300" t="s">
        <v>1906</v>
      </c>
      <c r="B974" s="300" t="s">
        <v>4137</v>
      </c>
      <c r="C974" s="313"/>
      <c r="D974" s="16">
        <v>45153</v>
      </c>
      <c r="E974" s="16"/>
      <c r="F974" s="300" t="s">
        <v>4271</v>
      </c>
      <c r="G974" s="300"/>
      <c r="H974" s="300" t="s">
        <v>3428</v>
      </c>
      <c r="I974" s="15">
        <v>-1000</v>
      </c>
      <c r="J974" s="77">
        <v>3</v>
      </c>
      <c r="K974" s="92"/>
    </row>
    <row r="975" spans="1:11" ht="13.2" x14ac:dyDescent="0.25">
      <c r="A975" s="300" t="s">
        <v>1906</v>
      </c>
      <c r="B975" s="300" t="s">
        <v>4269</v>
      </c>
      <c r="C975" s="313"/>
      <c r="D975" s="16">
        <v>45114</v>
      </c>
      <c r="E975" s="16"/>
      <c r="F975" s="300" t="s">
        <v>4270</v>
      </c>
      <c r="G975" s="300"/>
      <c r="H975" s="300" t="s">
        <v>2979</v>
      </c>
      <c r="I975" s="303">
        <v>2500</v>
      </c>
      <c r="J975" s="77">
        <v>3</v>
      </c>
      <c r="K975" s="92"/>
    </row>
    <row r="976" spans="1:11" ht="30.6" x14ac:dyDescent="0.25">
      <c r="A976" s="300" t="s">
        <v>1906</v>
      </c>
      <c r="B976" s="300" t="s">
        <v>4272</v>
      </c>
      <c r="C976" s="14" t="s">
        <v>4273</v>
      </c>
      <c r="D976" s="16">
        <v>45140</v>
      </c>
      <c r="E976" s="16"/>
      <c r="F976" s="300" t="s">
        <v>4274</v>
      </c>
      <c r="G976" s="300"/>
      <c r="H976" s="300" t="s">
        <v>4275</v>
      </c>
      <c r="I976" s="15">
        <v>0</v>
      </c>
      <c r="J976" s="77">
        <v>3</v>
      </c>
      <c r="K976" s="92"/>
    </row>
    <row r="977" spans="1:11" ht="30.6" x14ac:dyDescent="0.25">
      <c r="A977" s="300" t="s">
        <v>1906</v>
      </c>
      <c r="B977" s="300" t="s">
        <v>4276</v>
      </c>
      <c r="C977" s="14" t="s">
        <v>4277</v>
      </c>
      <c r="D977" s="16">
        <v>45140</v>
      </c>
      <c r="E977" s="16"/>
      <c r="F977" s="300" t="s">
        <v>4278</v>
      </c>
      <c r="G977" s="300"/>
      <c r="H977" s="300" t="s">
        <v>4279</v>
      </c>
      <c r="I977" s="15">
        <v>0</v>
      </c>
      <c r="J977" s="77">
        <v>3</v>
      </c>
      <c r="K977" s="92"/>
    </row>
    <row r="978" spans="1:11" ht="30.6" x14ac:dyDescent="0.25">
      <c r="A978" s="300" t="s">
        <v>1906</v>
      </c>
      <c r="B978" s="300" t="s">
        <v>4280</v>
      </c>
      <c r="C978" s="14" t="s">
        <v>4281</v>
      </c>
      <c r="D978" s="16">
        <v>45140</v>
      </c>
      <c r="E978" s="16"/>
      <c r="F978" s="300" t="s">
        <v>4282</v>
      </c>
      <c r="G978" s="300"/>
      <c r="H978" s="300" t="s">
        <v>4283</v>
      </c>
      <c r="I978" s="15">
        <v>0</v>
      </c>
      <c r="J978" s="77">
        <v>3</v>
      </c>
      <c r="K978" s="92"/>
    </row>
    <row r="979" spans="1:11" ht="40.799999999999997" x14ac:dyDescent="0.25">
      <c r="A979" s="300" t="s">
        <v>1906</v>
      </c>
      <c r="B979" s="300" t="s">
        <v>4284</v>
      </c>
      <c r="C979" s="14" t="s">
        <v>4285</v>
      </c>
      <c r="D979" s="16">
        <v>45140</v>
      </c>
      <c r="E979" s="16"/>
      <c r="F979" s="300" t="s">
        <v>4286</v>
      </c>
      <c r="G979" s="300"/>
      <c r="H979" s="300" t="s">
        <v>4287</v>
      </c>
      <c r="I979" s="15">
        <v>0</v>
      </c>
      <c r="J979" s="77">
        <v>3</v>
      </c>
      <c r="K979" s="92"/>
    </row>
    <row r="980" spans="1:11" ht="40.799999999999997" x14ac:dyDescent="0.25">
      <c r="A980" s="300" t="s">
        <v>1906</v>
      </c>
      <c r="B980" s="300" t="s">
        <v>4288</v>
      </c>
      <c r="C980" s="14" t="s">
        <v>4289</v>
      </c>
      <c r="D980" s="16">
        <v>45140</v>
      </c>
      <c r="E980" s="16"/>
      <c r="F980" s="300" t="s">
        <v>4290</v>
      </c>
      <c r="G980" s="300" t="s">
        <v>4291</v>
      </c>
      <c r="H980" s="300" t="s">
        <v>4292</v>
      </c>
      <c r="I980" s="15">
        <v>0</v>
      </c>
      <c r="J980" s="77">
        <v>3</v>
      </c>
      <c r="K980" s="92"/>
    </row>
    <row r="981" spans="1:11" ht="30.6" x14ac:dyDescent="0.25">
      <c r="A981" s="300" t="s">
        <v>1906</v>
      </c>
      <c r="B981" s="300" t="s">
        <v>4293</v>
      </c>
      <c r="C981" s="14" t="s">
        <v>4294</v>
      </c>
      <c r="D981" s="16">
        <v>45140</v>
      </c>
      <c r="E981" s="16"/>
      <c r="F981" s="300" t="s">
        <v>4295</v>
      </c>
      <c r="G981" s="300"/>
      <c r="H981" s="300" t="s">
        <v>4296</v>
      </c>
      <c r="I981" s="15">
        <v>0</v>
      </c>
      <c r="J981" s="77">
        <v>3</v>
      </c>
      <c r="K981" s="92"/>
    </row>
    <row r="982" spans="1:11" ht="30.6" x14ac:dyDescent="0.25">
      <c r="A982" s="300" t="s">
        <v>1906</v>
      </c>
      <c r="B982" s="300" t="s">
        <v>4297</v>
      </c>
      <c r="C982" s="14" t="s">
        <v>4298</v>
      </c>
      <c r="D982" s="16">
        <v>45140</v>
      </c>
      <c r="E982" s="16"/>
      <c r="F982" s="300" t="s">
        <v>4299</v>
      </c>
      <c r="G982" s="300"/>
      <c r="H982" s="300" t="s">
        <v>4300</v>
      </c>
      <c r="I982" s="15">
        <v>0</v>
      </c>
      <c r="J982" s="77">
        <v>3</v>
      </c>
      <c r="K982" s="92"/>
    </row>
    <row r="983" spans="1:11" ht="30.6" x14ac:dyDescent="0.25">
      <c r="A983" s="300" t="s">
        <v>1906</v>
      </c>
      <c r="B983" s="300" t="s">
        <v>4301</v>
      </c>
      <c r="C983" s="14" t="s">
        <v>4302</v>
      </c>
      <c r="D983" s="16">
        <v>45140</v>
      </c>
      <c r="E983" s="16"/>
      <c r="F983" s="300" t="s">
        <v>4303</v>
      </c>
      <c r="G983" s="300"/>
      <c r="H983" s="300" t="s">
        <v>4304</v>
      </c>
      <c r="I983" s="15">
        <v>0</v>
      </c>
      <c r="J983" s="77">
        <v>3</v>
      </c>
      <c r="K983" s="92"/>
    </row>
    <row r="984" spans="1:11" ht="13.2" x14ac:dyDescent="0.25">
      <c r="A984" s="300" t="s">
        <v>1906</v>
      </c>
      <c r="B984" s="300" t="s">
        <v>4137</v>
      </c>
      <c r="C984" s="14"/>
      <c r="D984" s="16">
        <v>45139</v>
      </c>
      <c r="E984" s="16"/>
      <c r="F984" s="300" t="s">
        <v>4305</v>
      </c>
      <c r="G984" s="300"/>
      <c r="H984" s="300" t="s">
        <v>4306</v>
      </c>
      <c r="I984" s="15">
        <v>-956.25</v>
      </c>
      <c r="J984" s="77">
        <v>3</v>
      </c>
      <c r="K984" s="92"/>
    </row>
    <row r="985" spans="1:11" ht="13.2" x14ac:dyDescent="0.25">
      <c r="A985" s="300" t="s">
        <v>1906</v>
      </c>
      <c r="B985" s="300" t="s">
        <v>4269</v>
      </c>
      <c r="C985" s="313"/>
      <c r="D985" s="16">
        <v>45118</v>
      </c>
      <c r="E985" s="16"/>
      <c r="F985" s="300" t="s">
        <v>4270</v>
      </c>
      <c r="G985" s="300"/>
      <c r="H985" s="300" t="s">
        <v>4307</v>
      </c>
      <c r="I985" s="15">
        <v>500</v>
      </c>
      <c r="J985" s="77">
        <v>3</v>
      </c>
      <c r="K985" s="92"/>
    </row>
    <row r="986" spans="1:11" ht="13.2" x14ac:dyDescent="0.25">
      <c r="A986" s="300" t="s">
        <v>1906</v>
      </c>
      <c r="B986" s="300" t="s">
        <v>4137</v>
      </c>
      <c r="C986" s="313"/>
      <c r="D986" s="16">
        <v>45159</v>
      </c>
      <c r="E986" s="16"/>
      <c r="F986" s="300" t="s">
        <v>4308</v>
      </c>
      <c r="G986" s="300"/>
      <c r="H986" s="300" t="s">
        <v>4307</v>
      </c>
      <c r="I986" s="15">
        <v>-500</v>
      </c>
      <c r="J986" s="77">
        <v>3</v>
      </c>
      <c r="K986" s="92"/>
    </row>
    <row r="987" spans="1:11" ht="20.399999999999999" x14ac:dyDescent="0.25">
      <c r="A987" s="300" t="s">
        <v>1906</v>
      </c>
      <c r="B987" s="300" t="s">
        <v>4269</v>
      </c>
      <c r="C987" s="313"/>
      <c r="D987" s="16">
        <v>45124</v>
      </c>
      <c r="E987" s="16"/>
      <c r="F987" s="300" t="s">
        <v>4309</v>
      </c>
      <c r="G987" s="300"/>
      <c r="H987" s="300" t="s">
        <v>4310</v>
      </c>
      <c r="I987" s="15">
        <v>2000</v>
      </c>
      <c r="J987" s="77">
        <v>3</v>
      </c>
      <c r="K987" s="92"/>
    </row>
    <row r="988" spans="1:11" ht="61.2" x14ac:dyDescent="0.25">
      <c r="A988" s="300" t="s">
        <v>1906</v>
      </c>
      <c r="B988" s="300" t="s">
        <v>4311</v>
      </c>
      <c r="C988" s="14" t="s">
        <v>4312</v>
      </c>
      <c r="D988" s="16">
        <v>45187</v>
      </c>
      <c r="E988" s="16"/>
      <c r="F988" s="300" t="s">
        <v>4313</v>
      </c>
      <c r="G988" s="300"/>
      <c r="H988" s="300" t="s">
        <v>4314</v>
      </c>
      <c r="I988" s="15">
        <v>0</v>
      </c>
      <c r="J988" s="77">
        <v>3</v>
      </c>
      <c r="K988" s="92"/>
    </row>
    <row r="989" spans="1:11" ht="51" x14ac:dyDescent="0.25">
      <c r="A989" s="300" t="s">
        <v>1906</v>
      </c>
      <c r="B989" s="300" t="s">
        <v>4315</v>
      </c>
      <c r="C989" s="14" t="s">
        <v>4316</v>
      </c>
      <c r="D989" s="16">
        <v>45187</v>
      </c>
      <c r="E989" s="16"/>
      <c r="F989" s="300" t="s">
        <v>4317</v>
      </c>
      <c r="G989" s="300"/>
      <c r="H989" s="300" t="s">
        <v>4318</v>
      </c>
      <c r="I989" s="15">
        <v>0</v>
      </c>
      <c r="J989" s="77">
        <v>3</v>
      </c>
      <c r="K989" s="92"/>
    </row>
    <row r="990" spans="1:11" ht="61.2" x14ac:dyDescent="0.25">
      <c r="A990" s="300" t="s">
        <v>1906</v>
      </c>
      <c r="B990" s="300" t="s">
        <v>4319</v>
      </c>
      <c r="C990" s="14" t="s">
        <v>4320</v>
      </c>
      <c r="D990" s="16">
        <v>45187</v>
      </c>
      <c r="E990" s="16"/>
      <c r="F990" s="300" t="s">
        <v>4321</v>
      </c>
      <c r="G990" s="300"/>
      <c r="H990" s="300" t="s">
        <v>4322</v>
      </c>
      <c r="I990" s="15">
        <v>0</v>
      </c>
      <c r="J990" s="77">
        <v>3</v>
      </c>
      <c r="K990" s="92"/>
    </row>
    <row r="991" spans="1:11" ht="61.2" x14ac:dyDescent="0.25">
      <c r="A991" s="300" t="s">
        <v>1906</v>
      </c>
      <c r="B991" s="300" t="s">
        <v>4323</v>
      </c>
      <c r="C991" s="14" t="s">
        <v>4324</v>
      </c>
      <c r="D991" s="16">
        <v>45187</v>
      </c>
      <c r="E991" s="16"/>
      <c r="F991" s="300" t="s">
        <v>4325</v>
      </c>
      <c r="G991" s="300"/>
      <c r="H991" s="300" t="s">
        <v>4326</v>
      </c>
      <c r="I991" s="15">
        <v>0</v>
      </c>
      <c r="J991" s="77">
        <v>3</v>
      </c>
      <c r="K991" s="92"/>
    </row>
    <row r="992" spans="1:11" ht="51" x14ac:dyDescent="0.25">
      <c r="A992" s="300" t="s">
        <v>1906</v>
      </c>
      <c r="B992" s="300" t="s">
        <v>4327</v>
      </c>
      <c r="C992" s="14" t="s">
        <v>4328</v>
      </c>
      <c r="D992" s="16">
        <v>45187</v>
      </c>
      <c r="E992" s="16"/>
      <c r="F992" s="300" t="s">
        <v>4329</v>
      </c>
      <c r="G992" s="300"/>
      <c r="H992" s="300" t="s">
        <v>4330</v>
      </c>
      <c r="I992" s="15">
        <v>0</v>
      </c>
      <c r="J992" s="77">
        <v>3</v>
      </c>
      <c r="K992" s="92"/>
    </row>
    <row r="993" spans="1:11" ht="51" x14ac:dyDescent="0.25">
      <c r="A993" s="300" t="s">
        <v>1906</v>
      </c>
      <c r="B993" s="300" t="s">
        <v>4331</v>
      </c>
      <c r="C993" s="14" t="s">
        <v>4332</v>
      </c>
      <c r="D993" s="16">
        <v>45187</v>
      </c>
      <c r="E993" s="16"/>
      <c r="F993" s="300" t="s">
        <v>4333</v>
      </c>
      <c r="G993" s="300"/>
      <c r="H993" s="300" t="s">
        <v>4334</v>
      </c>
      <c r="I993" s="15">
        <v>0</v>
      </c>
      <c r="J993" s="77">
        <v>3</v>
      </c>
      <c r="K993" s="92"/>
    </row>
    <row r="994" spans="1:11" ht="40.799999999999997" x14ac:dyDescent="0.25">
      <c r="A994" s="300" t="s">
        <v>1906</v>
      </c>
      <c r="B994" s="300" t="s">
        <v>4335</v>
      </c>
      <c r="C994" s="14"/>
      <c r="D994" s="16">
        <v>45181</v>
      </c>
      <c r="E994" s="16"/>
      <c r="F994" s="300" t="s">
        <v>4336</v>
      </c>
      <c r="G994" s="300"/>
      <c r="H994" s="300" t="s">
        <v>4310</v>
      </c>
      <c r="I994" s="15">
        <v>-1453.48</v>
      </c>
      <c r="J994" s="77">
        <v>3</v>
      </c>
      <c r="K994" s="92"/>
    </row>
    <row r="995" spans="1:11" ht="30.6" x14ac:dyDescent="0.25">
      <c r="A995" s="300" t="s">
        <v>1906</v>
      </c>
      <c r="B995" s="300" t="s">
        <v>4337</v>
      </c>
      <c r="C995" s="300" t="s">
        <v>4338</v>
      </c>
      <c r="D995" s="16">
        <v>45043</v>
      </c>
      <c r="E995" s="16"/>
      <c r="F995" s="300" t="s">
        <v>4339</v>
      </c>
      <c r="G995" s="300"/>
      <c r="H995" s="300" t="s">
        <v>4340</v>
      </c>
      <c r="I995" s="15">
        <v>18883.740000000002</v>
      </c>
      <c r="J995" s="77">
        <v>3</v>
      </c>
      <c r="K995" s="92"/>
    </row>
    <row r="996" spans="1:11" ht="30.6" x14ac:dyDescent="0.25">
      <c r="A996" s="300" t="s">
        <v>1906</v>
      </c>
      <c r="B996" s="300" t="s">
        <v>4337</v>
      </c>
      <c r="C996" s="300" t="s">
        <v>4338</v>
      </c>
      <c r="D996" s="16">
        <v>45043</v>
      </c>
      <c r="E996" s="16"/>
      <c r="F996" s="300" t="s">
        <v>4339</v>
      </c>
      <c r="G996" s="300"/>
      <c r="H996" s="300" t="s">
        <v>4340</v>
      </c>
      <c r="I996" s="15">
        <v>1014.36</v>
      </c>
      <c r="J996" s="77">
        <v>5</v>
      </c>
      <c r="K996" s="92"/>
    </row>
    <row r="997" spans="1:11" ht="13.2" x14ac:dyDescent="0.25">
      <c r="A997" s="300" t="s">
        <v>1906</v>
      </c>
      <c r="B997" s="300" t="s">
        <v>2242</v>
      </c>
      <c r="C997" s="300" t="s">
        <v>4337</v>
      </c>
      <c r="D997" s="16">
        <v>45043</v>
      </c>
      <c r="E997" s="16"/>
      <c r="F997" s="300" t="s">
        <v>4341</v>
      </c>
      <c r="G997" s="300"/>
      <c r="H997" s="300" t="s">
        <v>1953</v>
      </c>
      <c r="I997" s="15">
        <v>12.04</v>
      </c>
      <c r="J997" s="77">
        <v>3</v>
      </c>
      <c r="K997" s="92"/>
    </row>
    <row r="998" spans="1:11" ht="20.399999999999999" x14ac:dyDescent="0.25">
      <c r="A998" s="300" t="s">
        <v>1906</v>
      </c>
      <c r="B998" s="300" t="s">
        <v>2242</v>
      </c>
      <c r="C998" s="300" t="s">
        <v>4337</v>
      </c>
      <c r="D998" s="16">
        <v>45043</v>
      </c>
      <c r="E998" s="16"/>
      <c r="F998" s="300" t="s">
        <v>4342</v>
      </c>
      <c r="G998" s="300"/>
      <c r="H998" s="300" t="s">
        <v>1953</v>
      </c>
      <c r="I998" s="15">
        <v>30</v>
      </c>
      <c r="J998" s="77">
        <v>3</v>
      </c>
      <c r="K998" s="92"/>
    </row>
    <row r="999" spans="1:11" ht="20.399999999999999" x14ac:dyDescent="0.25">
      <c r="A999" s="300" t="s">
        <v>1906</v>
      </c>
      <c r="B999" s="300" t="s">
        <v>4343</v>
      </c>
      <c r="C999" s="300" t="s">
        <v>4344</v>
      </c>
      <c r="D999" s="16">
        <v>45100</v>
      </c>
      <c r="E999" s="16"/>
      <c r="F999" s="300" t="s">
        <v>4345</v>
      </c>
      <c r="G999" s="300"/>
      <c r="H999" s="300" t="s">
        <v>4340</v>
      </c>
      <c r="I999" s="15">
        <v>19214.82</v>
      </c>
      <c r="J999" s="77">
        <v>3</v>
      </c>
      <c r="K999" s="92"/>
    </row>
    <row r="1000" spans="1:11" ht="20.399999999999999" x14ac:dyDescent="0.25">
      <c r="A1000" s="300" t="s">
        <v>1906</v>
      </c>
      <c r="B1000" s="300" t="s">
        <v>4343</v>
      </c>
      <c r="C1000" s="300" t="s">
        <v>4344</v>
      </c>
      <c r="D1000" s="16">
        <v>45100</v>
      </c>
      <c r="E1000" s="16"/>
      <c r="F1000" s="300" t="s">
        <v>4345</v>
      </c>
      <c r="G1000" s="300"/>
      <c r="H1000" s="300" t="s">
        <v>4340</v>
      </c>
      <c r="I1000" s="15">
        <v>1032.1400000000001</v>
      </c>
      <c r="J1000" s="77">
        <v>5</v>
      </c>
      <c r="K1000" s="92"/>
    </row>
    <row r="1001" spans="1:11" ht="20.399999999999999" x14ac:dyDescent="0.25">
      <c r="A1001" s="300" t="s">
        <v>1906</v>
      </c>
      <c r="B1001" s="300" t="s">
        <v>4346</v>
      </c>
      <c r="C1001" s="300" t="s">
        <v>4347</v>
      </c>
      <c r="D1001" s="16">
        <v>45189</v>
      </c>
      <c r="E1001" s="16"/>
      <c r="F1001" s="300" t="s">
        <v>4348</v>
      </c>
      <c r="G1001" s="300"/>
      <c r="H1001" s="300" t="s">
        <v>4340</v>
      </c>
      <c r="I1001" s="15">
        <v>-13824.12</v>
      </c>
      <c r="J1001" s="77">
        <v>3</v>
      </c>
      <c r="K1001" s="92"/>
    </row>
    <row r="1002" spans="1:11" ht="13.2" x14ac:dyDescent="0.25">
      <c r="A1002" s="300" t="s">
        <v>1906</v>
      </c>
      <c r="B1002" s="300" t="s">
        <v>4113</v>
      </c>
      <c r="C1002" s="300"/>
      <c r="D1002" s="16">
        <v>45100</v>
      </c>
      <c r="E1002" s="16"/>
      <c r="F1002" s="300" t="s">
        <v>4349</v>
      </c>
      <c r="G1002" s="300"/>
      <c r="H1002" s="300" t="s">
        <v>1953</v>
      </c>
      <c r="I1002" s="15">
        <v>12.25</v>
      </c>
      <c r="J1002" s="77">
        <v>3</v>
      </c>
      <c r="K1002" s="92"/>
    </row>
    <row r="1003" spans="1:11" ht="13.2" x14ac:dyDescent="0.25">
      <c r="A1003" s="300" t="s">
        <v>1906</v>
      </c>
      <c r="B1003" s="300" t="s">
        <v>4113</v>
      </c>
      <c r="C1003" s="300"/>
      <c r="D1003" s="16">
        <v>45100</v>
      </c>
      <c r="E1003" s="16"/>
      <c r="F1003" s="300" t="s">
        <v>4350</v>
      </c>
      <c r="G1003" s="300"/>
      <c r="H1003" s="300" t="s">
        <v>1953</v>
      </c>
      <c r="I1003" s="15">
        <v>30</v>
      </c>
      <c r="J1003" s="77">
        <v>3</v>
      </c>
      <c r="K1003" s="92"/>
    </row>
    <row r="1004" spans="1:11" ht="13.2" x14ac:dyDescent="0.25">
      <c r="A1004" s="300" t="s">
        <v>1906</v>
      </c>
      <c r="B1004" s="300" t="s">
        <v>4351</v>
      </c>
      <c r="C1004" s="300" t="s">
        <v>4352</v>
      </c>
      <c r="D1004" s="16">
        <v>45105</v>
      </c>
      <c r="E1004" s="16"/>
      <c r="F1004" s="300" t="s">
        <v>4353</v>
      </c>
      <c r="G1004" s="300" t="s">
        <v>1963</v>
      </c>
      <c r="H1004" s="300" t="s">
        <v>1964</v>
      </c>
      <c r="I1004" s="303">
        <v>1593.01</v>
      </c>
      <c r="J1004" s="77">
        <v>3</v>
      </c>
      <c r="K1004" s="92"/>
    </row>
    <row r="1005" spans="1:11" ht="30.6" x14ac:dyDescent="0.25">
      <c r="A1005" s="300" t="s">
        <v>1906</v>
      </c>
      <c r="B1005" s="300" t="s">
        <v>4354</v>
      </c>
      <c r="C1005" s="300" t="s">
        <v>4355</v>
      </c>
      <c r="D1005" s="16">
        <v>45133</v>
      </c>
      <c r="E1005" s="16"/>
      <c r="F1005" s="300" t="s">
        <v>4356</v>
      </c>
      <c r="G1005" s="300" t="s">
        <v>1963</v>
      </c>
      <c r="H1005" s="300" t="s">
        <v>1964</v>
      </c>
      <c r="I1005" s="303">
        <v>3242.71</v>
      </c>
      <c r="J1005" s="77">
        <v>3</v>
      </c>
      <c r="K1005" s="92"/>
    </row>
    <row r="1006" spans="1:11" ht="20.399999999999999" x14ac:dyDescent="0.25">
      <c r="A1006" s="300" t="s">
        <v>1906</v>
      </c>
      <c r="B1006" s="300" t="s">
        <v>4357</v>
      </c>
      <c r="C1006" s="300" t="s">
        <v>4358</v>
      </c>
      <c r="D1006" s="16">
        <v>45090</v>
      </c>
      <c r="E1006" s="16"/>
      <c r="F1006" s="300" t="s">
        <v>4359</v>
      </c>
      <c r="G1006" s="300" t="s">
        <v>3432</v>
      </c>
      <c r="H1006" s="300" t="s">
        <v>3433</v>
      </c>
      <c r="I1006" s="15">
        <v>5574.81</v>
      </c>
      <c r="J1006" s="77">
        <v>3</v>
      </c>
      <c r="K1006" s="92"/>
    </row>
    <row r="1007" spans="1:11" ht="20.399999999999999" x14ac:dyDescent="0.25">
      <c r="A1007" s="300" t="s">
        <v>1906</v>
      </c>
      <c r="B1007" s="300" t="s">
        <v>14391</v>
      </c>
      <c r="C1007" s="300"/>
      <c r="D1007" s="16">
        <v>45196</v>
      </c>
      <c r="E1007" s="16"/>
      <c r="F1007" s="300" t="s">
        <v>4360</v>
      </c>
      <c r="G1007" s="300"/>
      <c r="H1007" s="300" t="s">
        <v>4162</v>
      </c>
      <c r="I1007" s="15">
        <v>-2848.33</v>
      </c>
      <c r="J1007" s="77">
        <v>3</v>
      </c>
      <c r="K1007" s="92"/>
    </row>
    <row r="1008" spans="1:11" ht="20.399999999999999" x14ac:dyDescent="0.25">
      <c r="A1008" s="300" t="s">
        <v>1906</v>
      </c>
      <c r="B1008" s="300" t="s">
        <v>4361</v>
      </c>
      <c r="C1008" s="300" t="s">
        <v>4362</v>
      </c>
      <c r="D1008" s="16">
        <v>45079</v>
      </c>
      <c r="E1008" s="16"/>
      <c r="F1008" s="300" t="s">
        <v>4363</v>
      </c>
      <c r="G1008" s="300" t="s">
        <v>3432</v>
      </c>
      <c r="H1008" s="300" t="s">
        <v>3433</v>
      </c>
      <c r="I1008" s="303">
        <v>1785.29</v>
      </c>
      <c r="J1008" s="77">
        <v>3</v>
      </c>
      <c r="K1008" s="92"/>
    </row>
    <row r="1009" spans="1:11" ht="30.6" x14ac:dyDescent="0.25">
      <c r="A1009" s="300" t="s">
        <v>1906</v>
      </c>
      <c r="B1009" s="300" t="s">
        <v>4150</v>
      </c>
      <c r="C1009" s="300" t="s">
        <v>4151</v>
      </c>
      <c r="D1009" s="16">
        <v>45194</v>
      </c>
      <c r="E1009" s="16"/>
      <c r="F1009" s="300" t="s">
        <v>4364</v>
      </c>
      <c r="G1009" s="300" t="s">
        <v>4153</v>
      </c>
      <c r="H1009" s="300" t="s">
        <v>4154</v>
      </c>
      <c r="I1009" s="303">
        <v>276</v>
      </c>
      <c r="J1009" s="77">
        <v>3</v>
      </c>
      <c r="K1009" s="92"/>
    </row>
    <row r="1010" spans="1:11" ht="20.399999999999999" x14ac:dyDescent="0.25">
      <c r="A1010" s="300" t="s">
        <v>1906</v>
      </c>
      <c r="B1010" s="300" t="s">
        <v>4365</v>
      </c>
      <c r="C1010" s="300" t="s">
        <v>4366</v>
      </c>
      <c r="D1010" s="16">
        <v>45258</v>
      </c>
      <c r="E1010" s="16"/>
      <c r="F1010" s="300" t="s">
        <v>4367</v>
      </c>
      <c r="G1010" s="300" t="s">
        <v>4142</v>
      </c>
      <c r="H1010" s="300" t="s">
        <v>4143</v>
      </c>
      <c r="I1010" s="303">
        <v>89</v>
      </c>
      <c r="J1010" s="77">
        <v>3</v>
      </c>
      <c r="K1010" s="92"/>
    </row>
    <row r="1011" spans="1:11" ht="107.4" customHeight="1" x14ac:dyDescent="0.25">
      <c r="A1011" s="300" t="s">
        <v>1906</v>
      </c>
      <c r="B1011" s="300"/>
      <c r="C1011" s="300"/>
      <c r="D1011" s="16"/>
      <c r="E1011" s="16"/>
      <c r="F1011" s="300" t="s">
        <v>4368</v>
      </c>
      <c r="G1011" s="300"/>
      <c r="H1011" s="300"/>
      <c r="I1011" s="303"/>
      <c r="J1011" s="77"/>
      <c r="K1011" s="92"/>
    </row>
    <row r="1012" spans="1:11" ht="20.399999999999999" x14ac:dyDescent="0.25">
      <c r="A1012" s="300" t="s">
        <v>1906</v>
      </c>
      <c r="B1012" s="300" t="s">
        <v>4113</v>
      </c>
      <c r="C1012" s="313"/>
      <c r="D1012" s="16">
        <v>45107</v>
      </c>
      <c r="E1012" s="16"/>
      <c r="F1012" s="300" t="s">
        <v>4369</v>
      </c>
      <c r="G1012" s="300"/>
      <c r="H1012" s="300" t="s">
        <v>4227</v>
      </c>
      <c r="I1012" s="15">
        <v>4195.75</v>
      </c>
      <c r="J1012" s="77">
        <v>3</v>
      </c>
      <c r="K1012" s="92"/>
    </row>
    <row r="1013" spans="1:11" ht="20.399999999999999" x14ac:dyDescent="0.25">
      <c r="A1013" s="300" t="s">
        <v>1906</v>
      </c>
      <c r="B1013" s="300" t="s">
        <v>4113</v>
      </c>
      <c r="C1013" s="313"/>
      <c r="D1013" s="16">
        <v>45107</v>
      </c>
      <c r="E1013" s="16"/>
      <c r="F1013" s="300" t="s">
        <v>4369</v>
      </c>
      <c r="G1013" s="300"/>
      <c r="H1013" s="300" t="s">
        <v>4227</v>
      </c>
      <c r="I1013" s="15">
        <v>1804.25</v>
      </c>
      <c r="J1013" s="77">
        <v>2</v>
      </c>
      <c r="K1013" s="92"/>
    </row>
    <row r="1014" spans="1:11" ht="60" customHeight="1" x14ac:dyDescent="0.25">
      <c r="A1014" s="300" t="s">
        <v>1906</v>
      </c>
      <c r="B1014" s="300" t="s">
        <v>4370</v>
      </c>
      <c r="C1014" s="307" t="s">
        <v>4371</v>
      </c>
      <c r="D1014" s="16">
        <v>45183</v>
      </c>
      <c r="E1014" s="16"/>
      <c r="F1014" s="300" t="s">
        <v>12308</v>
      </c>
      <c r="G1014" s="300"/>
      <c r="H1014" s="300" t="s">
        <v>4372</v>
      </c>
      <c r="I1014" s="15">
        <v>0</v>
      </c>
      <c r="J1014" s="77">
        <v>3</v>
      </c>
      <c r="K1014" s="92"/>
    </row>
    <row r="1015" spans="1:11" ht="56.4" customHeight="1" x14ac:dyDescent="0.25">
      <c r="A1015" s="300" t="s">
        <v>1906</v>
      </c>
      <c r="B1015" s="300" t="s">
        <v>4370</v>
      </c>
      <c r="C1015" s="307" t="s">
        <v>4371</v>
      </c>
      <c r="D1015" s="16">
        <v>45183</v>
      </c>
      <c r="E1015" s="16"/>
      <c r="F1015" s="300" t="s">
        <v>12309</v>
      </c>
      <c r="G1015" s="300"/>
      <c r="H1015" s="300" t="s">
        <v>4372</v>
      </c>
      <c r="I1015" s="15">
        <v>0</v>
      </c>
      <c r="J1015" s="77">
        <v>2</v>
      </c>
      <c r="K1015" s="92"/>
    </row>
    <row r="1016" spans="1:11" ht="52.95" customHeight="1" x14ac:dyDescent="0.25">
      <c r="A1016" s="300" t="s">
        <v>1906</v>
      </c>
      <c r="B1016" s="300" t="s">
        <v>4373</v>
      </c>
      <c r="C1016" s="307" t="s">
        <v>4374</v>
      </c>
      <c r="D1016" s="16">
        <v>45183</v>
      </c>
      <c r="E1016" s="16"/>
      <c r="F1016" s="300" t="s">
        <v>4375</v>
      </c>
      <c r="G1016" s="300"/>
      <c r="H1016" s="300" t="s">
        <v>4376</v>
      </c>
      <c r="I1016" s="15">
        <v>0</v>
      </c>
      <c r="J1016" s="77">
        <v>2</v>
      </c>
      <c r="K1016" s="92"/>
    </row>
    <row r="1017" spans="1:11" ht="56.4" customHeight="1" x14ac:dyDescent="0.25">
      <c r="A1017" s="300" t="s">
        <v>1906</v>
      </c>
      <c r="B1017" s="300" t="s">
        <v>4377</v>
      </c>
      <c r="C1017" s="307" t="s">
        <v>4378</v>
      </c>
      <c r="D1017" s="16">
        <v>45183</v>
      </c>
      <c r="E1017" s="16"/>
      <c r="F1017" s="300" t="s">
        <v>12310</v>
      </c>
      <c r="G1017" s="300"/>
      <c r="H1017" s="300" t="s">
        <v>4379</v>
      </c>
      <c r="I1017" s="15">
        <v>0</v>
      </c>
      <c r="J1017" s="77">
        <v>3</v>
      </c>
      <c r="K1017" s="92"/>
    </row>
    <row r="1018" spans="1:11" ht="51" x14ac:dyDescent="0.25">
      <c r="A1018" s="300" t="s">
        <v>1906</v>
      </c>
      <c r="B1018" s="300" t="s">
        <v>4377</v>
      </c>
      <c r="C1018" s="307" t="s">
        <v>4378</v>
      </c>
      <c r="D1018" s="16">
        <v>45183</v>
      </c>
      <c r="E1018" s="16"/>
      <c r="F1018" s="300" t="s">
        <v>12311</v>
      </c>
      <c r="G1018" s="300"/>
      <c r="H1018" s="300" t="s">
        <v>4379</v>
      </c>
      <c r="I1018" s="15">
        <v>0</v>
      </c>
      <c r="J1018" s="77">
        <v>2</v>
      </c>
      <c r="K1018" s="92"/>
    </row>
    <row r="1019" spans="1:11" ht="40.799999999999997" x14ac:dyDescent="0.25">
      <c r="A1019" s="300" t="s">
        <v>1906</v>
      </c>
      <c r="B1019" s="300" t="s">
        <v>4380</v>
      </c>
      <c r="C1019" s="307" t="s">
        <v>4381</v>
      </c>
      <c r="D1019" s="16">
        <v>45183</v>
      </c>
      <c r="E1019" s="16"/>
      <c r="F1019" s="300" t="s">
        <v>4382</v>
      </c>
      <c r="G1019" s="300"/>
      <c r="H1019" s="300" t="s">
        <v>4383</v>
      </c>
      <c r="I1019" s="15">
        <v>0</v>
      </c>
      <c r="J1019" s="77">
        <v>3</v>
      </c>
      <c r="K1019" s="92"/>
    </row>
    <row r="1020" spans="1:11" ht="51" x14ac:dyDescent="0.25">
      <c r="A1020" s="300" t="s">
        <v>1906</v>
      </c>
      <c r="B1020" s="300" t="s">
        <v>4384</v>
      </c>
      <c r="C1020" s="307" t="s">
        <v>4385</v>
      </c>
      <c r="D1020" s="16">
        <v>45183</v>
      </c>
      <c r="E1020" s="16"/>
      <c r="F1020" s="300" t="s">
        <v>12312</v>
      </c>
      <c r="G1020" s="300"/>
      <c r="H1020" s="300" t="s">
        <v>4386</v>
      </c>
      <c r="I1020" s="15">
        <v>0</v>
      </c>
      <c r="J1020" s="77">
        <v>3</v>
      </c>
      <c r="K1020" s="92"/>
    </row>
    <row r="1021" spans="1:11" ht="51" x14ac:dyDescent="0.25">
      <c r="A1021" s="300" t="s">
        <v>1906</v>
      </c>
      <c r="B1021" s="300" t="s">
        <v>4384</v>
      </c>
      <c r="C1021" s="307" t="s">
        <v>4385</v>
      </c>
      <c r="D1021" s="16">
        <v>45183</v>
      </c>
      <c r="E1021" s="16"/>
      <c r="F1021" s="300" t="s">
        <v>12313</v>
      </c>
      <c r="G1021" s="300"/>
      <c r="H1021" s="300" t="s">
        <v>4386</v>
      </c>
      <c r="I1021" s="15">
        <v>0</v>
      </c>
      <c r="J1021" s="77">
        <v>2</v>
      </c>
      <c r="K1021" s="92"/>
    </row>
    <row r="1022" spans="1:11" ht="51" x14ac:dyDescent="0.25">
      <c r="A1022" s="300" t="s">
        <v>1906</v>
      </c>
      <c r="B1022" s="300" t="s">
        <v>4387</v>
      </c>
      <c r="C1022" s="307" t="s">
        <v>4388</v>
      </c>
      <c r="D1022" s="16">
        <v>45183</v>
      </c>
      <c r="E1022" s="16"/>
      <c r="F1022" s="300" t="s">
        <v>12314</v>
      </c>
      <c r="G1022" s="300"/>
      <c r="H1022" s="300" t="s">
        <v>4389</v>
      </c>
      <c r="I1022" s="15">
        <v>0</v>
      </c>
      <c r="J1022" s="77">
        <v>3</v>
      </c>
      <c r="K1022" s="92"/>
    </row>
    <row r="1023" spans="1:11" ht="51" x14ac:dyDescent="0.25">
      <c r="A1023" s="300" t="s">
        <v>1906</v>
      </c>
      <c r="B1023" s="300" t="s">
        <v>4387</v>
      </c>
      <c r="C1023" s="307" t="s">
        <v>4388</v>
      </c>
      <c r="D1023" s="16">
        <v>45183</v>
      </c>
      <c r="E1023" s="16"/>
      <c r="F1023" s="300" t="s">
        <v>12315</v>
      </c>
      <c r="G1023" s="300"/>
      <c r="H1023" s="300" t="s">
        <v>4389</v>
      </c>
      <c r="I1023" s="15">
        <v>0</v>
      </c>
      <c r="J1023" s="77">
        <v>2</v>
      </c>
      <c r="K1023" s="92"/>
    </row>
    <row r="1024" spans="1:11" ht="46.95" customHeight="1" x14ac:dyDescent="0.25">
      <c r="A1024" s="300" t="s">
        <v>1906</v>
      </c>
      <c r="B1024" s="300" t="s">
        <v>4390</v>
      </c>
      <c r="C1024" s="307" t="s">
        <v>4391</v>
      </c>
      <c r="D1024" s="16">
        <v>45183</v>
      </c>
      <c r="E1024" s="16"/>
      <c r="F1024" s="300" t="s">
        <v>12316</v>
      </c>
      <c r="G1024" s="300"/>
      <c r="H1024" s="300" t="s">
        <v>4392</v>
      </c>
      <c r="I1024" s="15">
        <v>0</v>
      </c>
      <c r="J1024" s="77">
        <v>3</v>
      </c>
      <c r="K1024" s="92"/>
    </row>
    <row r="1025" spans="1:11" ht="46.95" customHeight="1" x14ac:dyDescent="0.25">
      <c r="A1025" s="300" t="s">
        <v>1906</v>
      </c>
      <c r="B1025" s="300" t="s">
        <v>4390</v>
      </c>
      <c r="C1025" s="307" t="s">
        <v>4391</v>
      </c>
      <c r="D1025" s="16">
        <v>45183</v>
      </c>
      <c r="E1025" s="16"/>
      <c r="F1025" s="300" t="s">
        <v>12317</v>
      </c>
      <c r="G1025" s="300"/>
      <c r="H1025" s="300" t="s">
        <v>4392</v>
      </c>
      <c r="I1025" s="15">
        <v>0</v>
      </c>
      <c r="J1025" s="77">
        <v>2</v>
      </c>
      <c r="K1025" s="92"/>
    </row>
    <row r="1026" spans="1:11" ht="51.6" customHeight="1" x14ac:dyDescent="0.25">
      <c r="A1026" s="300" t="s">
        <v>1906</v>
      </c>
      <c r="B1026" s="300" t="s">
        <v>4393</v>
      </c>
      <c r="C1026" s="307" t="s">
        <v>4394</v>
      </c>
      <c r="D1026" s="16">
        <v>45183</v>
      </c>
      <c r="E1026" s="16"/>
      <c r="F1026" s="300" t="s">
        <v>12318</v>
      </c>
      <c r="G1026" s="300"/>
      <c r="H1026" s="300" t="s">
        <v>4395</v>
      </c>
      <c r="I1026" s="15">
        <v>0</v>
      </c>
      <c r="J1026" s="77">
        <v>3</v>
      </c>
      <c r="K1026" s="92"/>
    </row>
    <row r="1027" spans="1:11" ht="51.6" customHeight="1" x14ac:dyDescent="0.25">
      <c r="A1027" s="300" t="s">
        <v>1906</v>
      </c>
      <c r="B1027" s="300" t="s">
        <v>4393</v>
      </c>
      <c r="C1027" s="307" t="s">
        <v>4394</v>
      </c>
      <c r="D1027" s="16">
        <v>45183</v>
      </c>
      <c r="E1027" s="16"/>
      <c r="F1027" s="300" t="s">
        <v>12319</v>
      </c>
      <c r="G1027" s="300"/>
      <c r="H1027" s="300" t="s">
        <v>4395</v>
      </c>
      <c r="I1027" s="15">
        <v>0</v>
      </c>
      <c r="J1027" s="77">
        <v>2</v>
      </c>
      <c r="K1027" s="92"/>
    </row>
    <row r="1028" spans="1:11" ht="30.6" x14ac:dyDescent="0.25">
      <c r="A1028" s="300" t="s">
        <v>1906</v>
      </c>
      <c r="B1028" s="300" t="s">
        <v>4335</v>
      </c>
      <c r="C1028" s="307"/>
      <c r="D1028" s="16">
        <v>45177</v>
      </c>
      <c r="E1028" s="16"/>
      <c r="F1028" s="300" t="s">
        <v>4396</v>
      </c>
      <c r="G1028" s="300"/>
      <c r="H1028" s="300" t="s">
        <v>4227</v>
      </c>
      <c r="I1028" s="15">
        <v>-2526.29</v>
      </c>
      <c r="J1028" s="77">
        <v>3</v>
      </c>
      <c r="K1028" s="92"/>
    </row>
    <row r="1029" spans="1:11" ht="20.399999999999999" x14ac:dyDescent="0.25">
      <c r="A1029" s="300" t="s">
        <v>1906</v>
      </c>
      <c r="B1029" s="300" t="s">
        <v>4335</v>
      </c>
      <c r="C1029" s="307"/>
      <c r="D1029" s="16">
        <v>45177</v>
      </c>
      <c r="E1029" s="16"/>
      <c r="F1029" s="300" t="s">
        <v>4397</v>
      </c>
      <c r="G1029" s="300"/>
      <c r="H1029" s="300" t="s">
        <v>1953</v>
      </c>
      <c r="I1029" s="15">
        <v>5.4</v>
      </c>
      <c r="J1029" s="77">
        <v>3</v>
      </c>
      <c r="K1029" s="92"/>
    </row>
    <row r="1030" spans="1:11" ht="30.6" x14ac:dyDescent="0.25">
      <c r="A1030" s="300" t="s">
        <v>1906</v>
      </c>
      <c r="B1030" s="300" t="s">
        <v>4150</v>
      </c>
      <c r="C1030" s="300" t="s">
        <v>4151</v>
      </c>
      <c r="D1030" s="16">
        <v>45194</v>
      </c>
      <c r="E1030" s="16"/>
      <c r="F1030" s="300" t="s">
        <v>4398</v>
      </c>
      <c r="G1030" s="300" t="s">
        <v>4153</v>
      </c>
      <c r="H1030" s="300" t="s">
        <v>4154</v>
      </c>
      <c r="I1030" s="303">
        <v>47.5</v>
      </c>
      <c r="J1030" s="77">
        <v>3</v>
      </c>
      <c r="K1030" s="92"/>
    </row>
    <row r="1031" spans="1:11" ht="30.6" x14ac:dyDescent="0.25">
      <c r="A1031" s="300" t="s">
        <v>1906</v>
      </c>
      <c r="B1031" s="300" t="s">
        <v>4399</v>
      </c>
      <c r="C1031" s="300" t="s">
        <v>4400</v>
      </c>
      <c r="D1031" s="16">
        <v>45224</v>
      </c>
      <c r="E1031" s="16"/>
      <c r="F1031" s="300" t="s">
        <v>4401</v>
      </c>
      <c r="G1031" s="300" t="s">
        <v>2095</v>
      </c>
      <c r="H1031" s="300" t="s">
        <v>2096</v>
      </c>
      <c r="I1031" s="303">
        <v>1140</v>
      </c>
      <c r="J1031" s="77">
        <v>3</v>
      </c>
      <c r="K1031" s="92"/>
    </row>
    <row r="1032" spans="1:11" ht="96.6" customHeight="1" x14ac:dyDescent="0.25">
      <c r="A1032" s="300" t="s">
        <v>1906</v>
      </c>
      <c r="B1032" s="300"/>
      <c r="C1032" s="300"/>
      <c r="D1032" s="16"/>
      <c r="E1032" s="16"/>
      <c r="F1032" s="300" t="s">
        <v>4402</v>
      </c>
      <c r="G1032" s="300"/>
      <c r="H1032" s="313"/>
      <c r="I1032" s="15"/>
      <c r="J1032" s="77"/>
      <c r="K1032" s="92"/>
    </row>
    <row r="1033" spans="1:11" ht="20.399999999999999" x14ac:dyDescent="0.25">
      <c r="A1033" s="300" t="s">
        <v>1906</v>
      </c>
      <c r="B1033" s="300" t="s">
        <v>2242</v>
      </c>
      <c r="C1033" s="300"/>
      <c r="D1033" s="16">
        <v>45043</v>
      </c>
      <c r="E1033" s="16"/>
      <c r="F1033" s="300" t="s">
        <v>4403</v>
      </c>
      <c r="G1033" s="300"/>
      <c r="H1033" s="300" t="s">
        <v>4227</v>
      </c>
      <c r="I1033" s="15">
        <v>1725.14</v>
      </c>
      <c r="J1033" s="77">
        <v>3</v>
      </c>
      <c r="K1033" s="92"/>
    </row>
    <row r="1034" spans="1:11" ht="20.399999999999999" x14ac:dyDescent="0.25">
      <c r="A1034" s="300" t="s">
        <v>1906</v>
      </c>
      <c r="B1034" s="300" t="s">
        <v>2242</v>
      </c>
      <c r="C1034" s="300"/>
      <c r="D1034" s="16">
        <v>45043</v>
      </c>
      <c r="E1034" s="16"/>
      <c r="F1034" s="300" t="s">
        <v>4403</v>
      </c>
      <c r="G1034" s="300"/>
      <c r="H1034" s="300" t="s">
        <v>4227</v>
      </c>
      <c r="I1034" s="15">
        <v>274.86</v>
      </c>
      <c r="J1034" s="77">
        <v>4</v>
      </c>
      <c r="K1034" s="92"/>
    </row>
    <row r="1035" spans="1:11" ht="30.6" x14ac:dyDescent="0.25">
      <c r="A1035" s="300" t="s">
        <v>1906</v>
      </c>
      <c r="B1035" s="300" t="s">
        <v>4404</v>
      </c>
      <c r="C1035" s="300" t="s">
        <v>4405</v>
      </c>
      <c r="D1035" s="16">
        <v>45096</v>
      </c>
      <c r="E1035" s="16"/>
      <c r="F1035" s="300" t="s">
        <v>4406</v>
      </c>
      <c r="G1035" s="300" t="s">
        <v>4407</v>
      </c>
      <c r="H1035" s="300" t="s">
        <v>4408</v>
      </c>
      <c r="I1035" s="15">
        <v>0</v>
      </c>
      <c r="J1035" s="77">
        <v>4</v>
      </c>
      <c r="K1035" s="92"/>
    </row>
    <row r="1036" spans="1:11" ht="30.6" x14ac:dyDescent="0.25">
      <c r="A1036" s="300" t="s">
        <v>1906</v>
      </c>
      <c r="B1036" s="300" t="s">
        <v>4409</v>
      </c>
      <c r="C1036" s="300" t="s">
        <v>4410</v>
      </c>
      <c r="D1036" s="16">
        <v>45096</v>
      </c>
      <c r="E1036" s="16"/>
      <c r="F1036" s="300" t="s">
        <v>4411</v>
      </c>
      <c r="G1036" s="300"/>
      <c r="H1036" s="300" t="s">
        <v>4412</v>
      </c>
      <c r="I1036" s="15">
        <v>0</v>
      </c>
      <c r="J1036" s="77">
        <v>4</v>
      </c>
      <c r="K1036" s="92"/>
    </row>
    <row r="1037" spans="1:11" ht="30.6" x14ac:dyDescent="0.25">
      <c r="A1037" s="300" t="s">
        <v>1906</v>
      </c>
      <c r="B1037" s="300" t="s">
        <v>4413</v>
      </c>
      <c r="C1037" s="300" t="s">
        <v>4414</v>
      </c>
      <c r="D1037" s="16">
        <v>45096</v>
      </c>
      <c r="E1037" s="16"/>
      <c r="F1037" s="300" t="s">
        <v>4415</v>
      </c>
      <c r="G1037" s="300"/>
      <c r="H1037" s="300" t="s">
        <v>4416</v>
      </c>
      <c r="I1037" s="15">
        <v>0</v>
      </c>
      <c r="J1037" s="77">
        <v>4</v>
      </c>
      <c r="K1037" s="92"/>
    </row>
    <row r="1038" spans="1:11" ht="20.399999999999999" x14ac:dyDescent="0.25">
      <c r="A1038" s="300" t="s">
        <v>1906</v>
      </c>
      <c r="B1038" s="300" t="s">
        <v>4417</v>
      </c>
      <c r="C1038" s="300" t="s">
        <v>4418</v>
      </c>
      <c r="D1038" s="16">
        <v>45096</v>
      </c>
      <c r="E1038" s="16"/>
      <c r="F1038" s="300" t="s">
        <v>4419</v>
      </c>
      <c r="G1038" s="300"/>
      <c r="H1038" s="300" t="s">
        <v>4420</v>
      </c>
      <c r="I1038" s="15">
        <v>0</v>
      </c>
      <c r="J1038" s="77">
        <v>3</v>
      </c>
      <c r="K1038" s="92"/>
    </row>
    <row r="1039" spans="1:11" ht="20.399999999999999" x14ac:dyDescent="0.25">
      <c r="A1039" s="300" t="s">
        <v>1906</v>
      </c>
      <c r="B1039" s="300" t="s">
        <v>4421</v>
      </c>
      <c r="C1039" s="300" t="s">
        <v>4422</v>
      </c>
      <c r="D1039" s="16">
        <v>45096</v>
      </c>
      <c r="E1039" s="16"/>
      <c r="F1039" s="300" t="s">
        <v>4423</v>
      </c>
      <c r="G1039" s="300"/>
      <c r="H1039" s="300" t="s">
        <v>4424</v>
      </c>
      <c r="I1039" s="15">
        <v>0</v>
      </c>
      <c r="J1039" s="77">
        <v>3</v>
      </c>
      <c r="K1039" s="92"/>
    </row>
    <row r="1040" spans="1:11" ht="20.399999999999999" x14ac:dyDescent="0.25">
      <c r="A1040" s="300" t="s">
        <v>1906</v>
      </c>
      <c r="B1040" s="300" t="s">
        <v>4425</v>
      </c>
      <c r="C1040" s="300" t="s">
        <v>4426</v>
      </c>
      <c r="D1040" s="16">
        <v>45096</v>
      </c>
      <c r="E1040" s="16"/>
      <c r="F1040" s="300" t="s">
        <v>4427</v>
      </c>
      <c r="G1040" s="300"/>
      <c r="H1040" s="300" t="s">
        <v>4428</v>
      </c>
      <c r="I1040" s="15">
        <v>0</v>
      </c>
      <c r="J1040" s="77">
        <v>3</v>
      </c>
      <c r="K1040" s="92"/>
    </row>
    <row r="1041" spans="1:11" ht="30.6" x14ac:dyDescent="0.25">
      <c r="A1041" s="300" t="s">
        <v>1906</v>
      </c>
      <c r="B1041" s="300" t="s">
        <v>4429</v>
      </c>
      <c r="C1041" s="300" t="s">
        <v>4430</v>
      </c>
      <c r="D1041" s="16">
        <v>45096</v>
      </c>
      <c r="E1041" s="16"/>
      <c r="F1041" s="300" t="s">
        <v>4431</v>
      </c>
      <c r="G1041" s="300"/>
      <c r="H1041" s="300" t="s">
        <v>4432</v>
      </c>
      <c r="I1041" s="15">
        <v>0</v>
      </c>
      <c r="J1041" s="77">
        <v>3</v>
      </c>
      <c r="K1041" s="92"/>
    </row>
    <row r="1042" spans="1:11" ht="20.399999999999999" x14ac:dyDescent="0.25">
      <c r="A1042" s="300" t="s">
        <v>1906</v>
      </c>
      <c r="B1042" s="300" t="s">
        <v>4433</v>
      </c>
      <c r="C1042" s="300" t="s">
        <v>4434</v>
      </c>
      <c r="D1042" s="16">
        <v>45096</v>
      </c>
      <c r="E1042" s="16"/>
      <c r="F1042" s="300" t="s">
        <v>4435</v>
      </c>
      <c r="G1042" s="300" t="s">
        <v>4436</v>
      </c>
      <c r="H1042" s="300" t="s">
        <v>4437</v>
      </c>
      <c r="I1042" s="15">
        <v>0</v>
      </c>
      <c r="J1042" s="77">
        <v>3</v>
      </c>
      <c r="K1042" s="92"/>
    </row>
    <row r="1043" spans="1:11" ht="20.399999999999999" x14ac:dyDescent="0.25">
      <c r="A1043" s="300" t="s">
        <v>1906</v>
      </c>
      <c r="B1043" s="300" t="s">
        <v>4438</v>
      </c>
      <c r="C1043" s="300" t="s">
        <v>4439</v>
      </c>
      <c r="D1043" s="16">
        <v>45096</v>
      </c>
      <c r="E1043" s="16"/>
      <c r="F1043" s="300" t="s">
        <v>4440</v>
      </c>
      <c r="G1043" s="300"/>
      <c r="H1043" s="300" t="s">
        <v>4441</v>
      </c>
      <c r="I1043" s="15">
        <v>0</v>
      </c>
      <c r="J1043" s="77">
        <v>3</v>
      </c>
      <c r="K1043" s="92"/>
    </row>
    <row r="1044" spans="1:11" ht="30.6" x14ac:dyDescent="0.25">
      <c r="A1044" s="300" t="s">
        <v>1906</v>
      </c>
      <c r="B1044" s="14" t="s">
        <v>3175</v>
      </c>
      <c r="C1044" s="14"/>
      <c r="D1044" s="16">
        <v>45069</v>
      </c>
      <c r="E1044" s="16"/>
      <c r="F1044" s="14" t="s">
        <v>13447</v>
      </c>
      <c r="G1044" s="14"/>
      <c r="H1044" s="14" t="s">
        <v>4227</v>
      </c>
      <c r="I1044" s="15">
        <v>-1282.3399999999999</v>
      </c>
      <c r="J1044" s="77">
        <v>3</v>
      </c>
      <c r="K1044" s="92"/>
    </row>
    <row r="1045" spans="1:11" ht="30.6" x14ac:dyDescent="0.25">
      <c r="A1045" s="300" t="s">
        <v>1906</v>
      </c>
      <c r="B1045" s="300" t="s">
        <v>4442</v>
      </c>
      <c r="C1045" s="300" t="s">
        <v>4443</v>
      </c>
      <c r="D1045" s="16">
        <v>45020</v>
      </c>
      <c r="E1045" s="16"/>
      <c r="F1045" s="300" t="s">
        <v>4444</v>
      </c>
      <c r="G1045" s="300"/>
      <c r="H1045" s="300" t="s">
        <v>4445</v>
      </c>
      <c r="I1045" s="15">
        <v>6000</v>
      </c>
      <c r="J1045" s="77">
        <v>2</v>
      </c>
      <c r="K1045" s="92"/>
    </row>
    <row r="1046" spans="1:11" ht="40.950000000000003" customHeight="1" x14ac:dyDescent="0.25">
      <c r="A1046" s="300" t="s">
        <v>1906</v>
      </c>
      <c r="B1046" s="300" t="s">
        <v>4446</v>
      </c>
      <c r="C1046" s="300" t="s">
        <v>4447</v>
      </c>
      <c r="D1046" s="16">
        <v>45076</v>
      </c>
      <c r="E1046" s="16"/>
      <c r="F1046" s="300" t="s">
        <v>14407</v>
      </c>
      <c r="G1046" s="300"/>
      <c r="H1046" s="300" t="s">
        <v>4445</v>
      </c>
      <c r="I1046" s="15">
        <v>1624.58</v>
      </c>
      <c r="J1046" s="77">
        <v>2</v>
      </c>
      <c r="K1046" s="92"/>
    </row>
    <row r="1047" spans="1:11" ht="47.4" customHeight="1" x14ac:dyDescent="0.25">
      <c r="A1047" s="300" t="s">
        <v>1906</v>
      </c>
      <c r="B1047" s="300" t="s">
        <v>4446</v>
      </c>
      <c r="C1047" s="300" t="s">
        <v>4447</v>
      </c>
      <c r="D1047" s="16">
        <v>45076</v>
      </c>
      <c r="E1047" s="16"/>
      <c r="F1047" s="300" t="s">
        <v>14408</v>
      </c>
      <c r="G1047" s="300"/>
      <c r="H1047" s="300" t="s">
        <v>4445</v>
      </c>
      <c r="I1047" s="15">
        <v>1649.22</v>
      </c>
      <c r="J1047" s="77">
        <v>3</v>
      </c>
      <c r="K1047" s="92"/>
    </row>
    <row r="1048" spans="1:11" ht="40.799999999999997" x14ac:dyDescent="0.25">
      <c r="A1048" s="300" t="s">
        <v>1906</v>
      </c>
      <c r="B1048" s="300" t="s">
        <v>4448</v>
      </c>
      <c r="C1048" s="300" t="s">
        <v>4449</v>
      </c>
      <c r="D1048" s="16">
        <v>45096</v>
      </c>
      <c r="E1048" s="16"/>
      <c r="F1048" s="300" t="s">
        <v>4450</v>
      </c>
      <c r="G1048" s="300" t="s">
        <v>4451</v>
      </c>
      <c r="H1048" s="300" t="s">
        <v>4452</v>
      </c>
      <c r="I1048" s="15">
        <v>2456.2600000000002</v>
      </c>
      <c r="J1048" s="77">
        <v>2</v>
      </c>
      <c r="K1048" s="92"/>
    </row>
    <row r="1049" spans="1:11" ht="20.399999999999999" x14ac:dyDescent="0.25">
      <c r="A1049" s="300" t="s">
        <v>1906</v>
      </c>
      <c r="B1049" s="307" t="s">
        <v>3175</v>
      </c>
      <c r="C1049" s="307"/>
      <c r="D1049" s="302">
        <v>45069</v>
      </c>
      <c r="E1049" s="302"/>
      <c r="F1049" s="14" t="s">
        <v>4453</v>
      </c>
      <c r="G1049" s="307"/>
      <c r="H1049" s="307" t="s">
        <v>2096</v>
      </c>
      <c r="I1049" s="303">
        <v>10.8</v>
      </c>
      <c r="J1049" s="304">
        <v>3</v>
      </c>
      <c r="K1049" s="92"/>
    </row>
    <row r="1050" spans="1:11" ht="30.6" x14ac:dyDescent="0.25">
      <c r="A1050" s="300" t="s">
        <v>1906</v>
      </c>
      <c r="B1050" s="300" t="s">
        <v>4454</v>
      </c>
      <c r="C1050" s="300" t="s">
        <v>4455</v>
      </c>
      <c r="D1050" s="16">
        <v>45055</v>
      </c>
      <c r="E1050" s="16"/>
      <c r="F1050" s="300" t="s">
        <v>4456</v>
      </c>
      <c r="G1050" s="300"/>
      <c r="H1050" s="300" t="s">
        <v>4457</v>
      </c>
      <c r="I1050" s="15">
        <v>594.14</v>
      </c>
      <c r="J1050" s="77">
        <v>2</v>
      </c>
      <c r="K1050" s="92"/>
    </row>
    <row r="1051" spans="1:11" ht="20.399999999999999" x14ac:dyDescent="0.25">
      <c r="A1051" s="300" t="s">
        <v>1906</v>
      </c>
      <c r="B1051" s="300" t="s">
        <v>4458</v>
      </c>
      <c r="C1051" s="300" t="s">
        <v>4459</v>
      </c>
      <c r="D1051" s="16">
        <v>45056</v>
      </c>
      <c r="E1051" s="16"/>
      <c r="F1051" s="300" t="s">
        <v>4460</v>
      </c>
      <c r="G1051" s="300" t="s">
        <v>2386</v>
      </c>
      <c r="H1051" s="300" t="s">
        <v>2387</v>
      </c>
      <c r="I1051" s="303">
        <v>193.4</v>
      </c>
      <c r="J1051" s="77">
        <v>2</v>
      </c>
      <c r="K1051" s="92"/>
    </row>
    <row r="1052" spans="1:11" ht="20.399999999999999" x14ac:dyDescent="0.25">
      <c r="A1052" s="300" t="s">
        <v>1906</v>
      </c>
      <c r="B1052" s="300" t="s">
        <v>4461</v>
      </c>
      <c r="C1052" s="300" t="s">
        <v>4462</v>
      </c>
      <c r="D1052" s="16">
        <v>45072</v>
      </c>
      <c r="E1052" s="16"/>
      <c r="F1052" s="300" t="s">
        <v>4463</v>
      </c>
      <c r="G1052" s="300" t="s">
        <v>3256</v>
      </c>
      <c r="H1052" s="300" t="s">
        <v>3257</v>
      </c>
      <c r="I1052" s="303">
        <v>660</v>
      </c>
      <c r="J1052" s="77">
        <v>2</v>
      </c>
      <c r="K1052" s="92"/>
    </row>
    <row r="1053" spans="1:11" ht="20.399999999999999" x14ac:dyDescent="0.25">
      <c r="A1053" s="300" t="s">
        <v>1906</v>
      </c>
      <c r="B1053" s="300" t="s">
        <v>4464</v>
      </c>
      <c r="C1053" s="300" t="s">
        <v>2528</v>
      </c>
      <c r="D1053" s="16">
        <v>45085</v>
      </c>
      <c r="E1053" s="16"/>
      <c r="F1053" s="300" t="s">
        <v>4465</v>
      </c>
      <c r="G1053" s="300" t="s">
        <v>2095</v>
      </c>
      <c r="H1053" s="300" t="s">
        <v>2096</v>
      </c>
      <c r="I1053" s="303">
        <v>660</v>
      </c>
      <c r="J1053" s="77">
        <v>3</v>
      </c>
      <c r="K1053" s="92"/>
    </row>
    <row r="1054" spans="1:11" ht="97.2" customHeight="1" x14ac:dyDescent="0.25">
      <c r="A1054" s="300" t="s">
        <v>1906</v>
      </c>
      <c r="B1054" s="300"/>
      <c r="C1054" s="300"/>
      <c r="D1054" s="16"/>
      <c r="E1054" s="16"/>
      <c r="F1054" s="300" t="s">
        <v>4466</v>
      </c>
      <c r="G1054" s="300"/>
      <c r="H1054" s="300"/>
      <c r="I1054" s="15"/>
      <c r="J1054" s="77"/>
      <c r="K1054" s="92"/>
    </row>
    <row r="1055" spans="1:11" ht="20.399999999999999" x14ac:dyDescent="0.25">
      <c r="A1055" s="300" t="s">
        <v>1906</v>
      </c>
      <c r="B1055" s="300" t="s">
        <v>4467</v>
      </c>
      <c r="C1055" s="300" t="s">
        <v>4468</v>
      </c>
      <c r="D1055" s="16">
        <v>45043</v>
      </c>
      <c r="E1055" s="16"/>
      <c r="F1055" s="300" t="s">
        <v>4469</v>
      </c>
      <c r="G1055" s="300" t="s">
        <v>2043</v>
      </c>
      <c r="H1055" s="300" t="s">
        <v>2044</v>
      </c>
      <c r="I1055" s="303">
        <v>6530</v>
      </c>
      <c r="J1055" s="304">
        <v>2</v>
      </c>
      <c r="K1055" s="92"/>
    </row>
    <row r="1056" spans="1:11" ht="39.6" customHeight="1" x14ac:dyDescent="0.25">
      <c r="A1056" s="300" t="s">
        <v>1906</v>
      </c>
      <c r="B1056" s="300" t="s">
        <v>4470</v>
      </c>
      <c r="C1056" s="300" t="s">
        <v>4471</v>
      </c>
      <c r="D1056" s="16">
        <v>45128</v>
      </c>
      <c r="E1056" s="16"/>
      <c r="F1056" s="300" t="s">
        <v>4472</v>
      </c>
      <c r="G1056" s="300" t="s">
        <v>2043</v>
      </c>
      <c r="H1056" s="300" t="s">
        <v>2044</v>
      </c>
      <c r="I1056" s="303">
        <v>-196</v>
      </c>
      <c r="J1056" s="304">
        <v>2</v>
      </c>
      <c r="K1056" s="92"/>
    </row>
    <row r="1057" spans="1:11" ht="20.399999999999999" x14ac:dyDescent="0.25">
      <c r="A1057" s="300" t="s">
        <v>1906</v>
      </c>
      <c r="B1057" s="300" t="s">
        <v>4473</v>
      </c>
      <c r="C1057" s="300" t="s">
        <v>4474</v>
      </c>
      <c r="D1057" s="16">
        <v>45078</v>
      </c>
      <c r="E1057" s="16"/>
      <c r="F1057" s="300" t="s">
        <v>4475</v>
      </c>
      <c r="G1057" s="300" t="s">
        <v>4476</v>
      </c>
      <c r="H1057" s="300" t="s">
        <v>2535</v>
      </c>
      <c r="I1057" s="303">
        <v>240</v>
      </c>
      <c r="J1057" s="304">
        <v>3</v>
      </c>
      <c r="K1057" s="92"/>
    </row>
    <row r="1058" spans="1:11" ht="96.6" customHeight="1" x14ac:dyDescent="0.25">
      <c r="A1058" s="300" t="s">
        <v>1906</v>
      </c>
      <c r="B1058" s="300"/>
      <c r="C1058" s="300"/>
      <c r="D1058" s="16"/>
      <c r="E1058" s="16"/>
      <c r="F1058" s="300" t="s">
        <v>4477</v>
      </c>
      <c r="G1058" s="300"/>
      <c r="H1058" s="300"/>
      <c r="I1058" s="15"/>
      <c r="J1058" s="77"/>
      <c r="K1058" s="92"/>
    </row>
    <row r="1059" spans="1:11" ht="30.6" x14ac:dyDescent="0.25">
      <c r="A1059" s="300" t="s">
        <v>1906</v>
      </c>
      <c r="B1059" s="300" t="s">
        <v>4478</v>
      </c>
      <c r="C1059" s="300" t="s">
        <v>4479</v>
      </c>
      <c r="D1059" s="16">
        <v>45044</v>
      </c>
      <c r="E1059" s="16"/>
      <c r="F1059" s="300" t="s">
        <v>4480</v>
      </c>
      <c r="G1059" s="300" t="s">
        <v>4481</v>
      </c>
      <c r="H1059" s="300" t="s">
        <v>4482</v>
      </c>
      <c r="I1059" s="15">
        <v>1124.8</v>
      </c>
      <c r="J1059" s="77">
        <v>2</v>
      </c>
      <c r="K1059" s="92"/>
    </row>
    <row r="1060" spans="1:11" ht="44.4" customHeight="1" x14ac:dyDescent="0.25">
      <c r="A1060" s="300" t="s">
        <v>1906</v>
      </c>
      <c r="B1060" s="300" t="s">
        <v>4483</v>
      </c>
      <c r="C1060" s="300" t="s">
        <v>4484</v>
      </c>
      <c r="D1060" s="16">
        <v>45076</v>
      </c>
      <c r="E1060" s="16"/>
      <c r="F1060" s="300" t="s">
        <v>13448</v>
      </c>
      <c r="G1060" s="300" t="s">
        <v>4481</v>
      </c>
      <c r="H1060" s="300" t="s">
        <v>4482</v>
      </c>
      <c r="I1060" s="15">
        <v>231</v>
      </c>
      <c r="J1060" s="77">
        <v>2</v>
      </c>
      <c r="K1060" s="92"/>
    </row>
    <row r="1061" spans="1:11" ht="99" customHeight="1" x14ac:dyDescent="0.25">
      <c r="A1061" s="300" t="s">
        <v>1906</v>
      </c>
      <c r="B1061" s="313"/>
      <c r="C1061" s="313"/>
      <c r="D1061" s="314"/>
      <c r="E1061" s="314"/>
      <c r="F1061" s="14" t="s">
        <v>4485</v>
      </c>
      <c r="G1061" s="313"/>
      <c r="H1061" s="313"/>
      <c r="I1061" s="306"/>
      <c r="J1061" s="315"/>
      <c r="K1061" s="92"/>
    </row>
    <row r="1062" spans="1:11" ht="30.6" x14ac:dyDescent="0.25">
      <c r="A1062" s="300" t="s">
        <v>1906</v>
      </c>
      <c r="B1062" s="300" t="s">
        <v>4486</v>
      </c>
      <c r="C1062" s="300" t="s">
        <v>4487</v>
      </c>
      <c r="D1062" s="16">
        <v>45076</v>
      </c>
      <c r="E1062" s="16"/>
      <c r="F1062" s="300" t="s">
        <v>4488</v>
      </c>
      <c r="G1062" s="300" t="s">
        <v>4489</v>
      </c>
      <c r="H1062" s="300" t="s">
        <v>4490</v>
      </c>
      <c r="I1062" s="303">
        <v>626.5</v>
      </c>
      <c r="J1062" s="304">
        <v>2</v>
      </c>
      <c r="K1062" s="92"/>
    </row>
    <row r="1063" spans="1:11" ht="107.4" customHeight="1" x14ac:dyDescent="0.25">
      <c r="A1063" s="300" t="s">
        <v>1906</v>
      </c>
      <c r="B1063" s="300"/>
      <c r="C1063" s="300"/>
      <c r="D1063" s="16"/>
      <c r="E1063" s="16"/>
      <c r="F1063" s="300" t="s">
        <v>4491</v>
      </c>
      <c r="G1063" s="300"/>
      <c r="H1063" s="300"/>
      <c r="I1063" s="15"/>
      <c r="J1063" s="77"/>
      <c r="K1063" s="92"/>
    </row>
    <row r="1064" spans="1:11" ht="20.399999999999999" x14ac:dyDescent="0.25">
      <c r="A1064" s="300" t="s">
        <v>1906</v>
      </c>
      <c r="B1064" s="300" t="s">
        <v>4492</v>
      </c>
      <c r="C1064" s="300" t="s">
        <v>3967</v>
      </c>
      <c r="D1064" s="16">
        <v>45044</v>
      </c>
      <c r="E1064" s="16"/>
      <c r="F1064" s="300" t="s">
        <v>4493</v>
      </c>
      <c r="G1064" s="300"/>
      <c r="H1064" s="300" t="s">
        <v>4494</v>
      </c>
      <c r="I1064" s="15">
        <v>6328.24</v>
      </c>
      <c r="J1064" s="77">
        <v>3</v>
      </c>
      <c r="K1064" s="92"/>
    </row>
    <row r="1065" spans="1:11" ht="30.6" x14ac:dyDescent="0.25">
      <c r="A1065" s="300" t="s">
        <v>1906</v>
      </c>
      <c r="B1065" s="300" t="s">
        <v>4495</v>
      </c>
      <c r="C1065" s="300" t="s">
        <v>4496</v>
      </c>
      <c r="D1065" s="16">
        <v>45090</v>
      </c>
      <c r="E1065" s="16"/>
      <c r="F1065" s="300" t="s">
        <v>4497</v>
      </c>
      <c r="G1065" s="300"/>
      <c r="H1065" s="300" t="s">
        <v>4494</v>
      </c>
      <c r="I1065" s="15">
        <v>0</v>
      </c>
      <c r="J1065" s="77">
        <v>3</v>
      </c>
      <c r="K1065" s="92"/>
    </row>
    <row r="1066" spans="1:11" ht="20.399999999999999" x14ac:dyDescent="0.25">
      <c r="A1066" s="300" t="s">
        <v>1906</v>
      </c>
      <c r="B1066" s="300" t="s">
        <v>4498</v>
      </c>
      <c r="C1066" s="300" t="s">
        <v>4499</v>
      </c>
      <c r="D1066" s="16">
        <v>45051</v>
      </c>
      <c r="E1066" s="16"/>
      <c r="F1066" s="300" t="s">
        <v>4500</v>
      </c>
      <c r="G1066" s="300"/>
      <c r="H1066" s="300" t="s">
        <v>4494</v>
      </c>
      <c r="I1066" s="15">
        <v>577.38</v>
      </c>
      <c r="J1066" s="77">
        <v>3</v>
      </c>
      <c r="K1066" s="92"/>
    </row>
    <row r="1067" spans="1:11" ht="30.6" x14ac:dyDescent="0.25">
      <c r="A1067" s="300" t="s">
        <v>1906</v>
      </c>
      <c r="B1067" s="300" t="s">
        <v>4501</v>
      </c>
      <c r="C1067" s="300" t="s">
        <v>4502</v>
      </c>
      <c r="D1067" s="16">
        <v>45127</v>
      </c>
      <c r="E1067" s="16"/>
      <c r="F1067" s="300" t="s">
        <v>4503</v>
      </c>
      <c r="G1067" s="300"/>
      <c r="H1067" s="300" t="s">
        <v>4494</v>
      </c>
      <c r="I1067" s="15">
        <v>0</v>
      </c>
      <c r="J1067" s="77">
        <v>3</v>
      </c>
      <c r="K1067" s="92"/>
    </row>
    <row r="1068" spans="1:11" ht="30.6" x14ac:dyDescent="0.25">
      <c r="A1068" s="300" t="s">
        <v>1906</v>
      </c>
      <c r="B1068" s="14" t="s">
        <v>3175</v>
      </c>
      <c r="C1068" s="14"/>
      <c r="D1068" s="16">
        <v>45061</v>
      </c>
      <c r="E1068" s="16"/>
      <c r="F1068" s="14" t="s">
        <v>4504</v>
      </c>
      <c r="G1068" s="14"/>
      <c r="H1068" s="14" t="s">
        <v>2256</v>
      </c>
      <c r="I1068" s="15">
        <v>300</v>
      </c>
      <c r="J1068" s="77">
        <v>3</v>
      </c>
      <c r="K1068" s="92"/>
    </row>
    <row r="1069" spans="1:11" ht="40.799999999999997" x14ac:dyDescent="0.25">
      <c r="A1069" s="300" t="s">
        <v>1906</v>
      </c>
      <c r="B1069" s="300" t="s">
        <v>4505</v>
      </c>
      <c r="C1069" s="300" t="s">
        <v>4506</v>
      </c>
      <c r="D1069" s="16">
        <v>45082</v>
      </c>
      <c r="E1069" s="16"/>
      <c r="F1069" s="300" t="s">
        <v>4507</v>
      </c>
      <c r="G1069" s="300"/>
      <c r="H1069" s="300" t="s">
        <v>4508</v>
      </c>
      <c r="I1069" s="15">
        <v>0</v>
      </c>
      <c r="J1069" s="77">
        <v>3</v>
      </c>
      <c r="K1069" s="92"/>
    </row>
    <row r="1070" spans="1:11" ht="40.799999999999997" x14ac:dyDescent="0.25">
      <c r="A1070" s="300" t="s">
        <v>1906</v>
      </c>
      <c r="B1070" s="300" t="s">
        <v>4509</v>
      </c>
      <c r="C1070" s="300" t="s">
        <v>4510</v>
      </c>
      <c r="D1070" s="16">
        <v>45082</v>
      </c>
      <c r="E1070" s="16"/>
      <c r="F1070" s="300" t="s">
        <v>4511</v>
      </c>
      <c r="G1070" s="300"/>
      <c r="H1070" s="300" t="s">
        <v>4512</v>
      </c>
      <c r="I1070" s="15">
        <v>0</v>
      </c>
      <c r="J1070" s="77">
        <v>3</v>
      </c>
      <c r="K1070" s="92"/>
    </row>
    <row r="1071" spans="1:11" ht="26.4" customHeight="1" x14ac:dyDescent="0.25">
      <c r="A1071" s="300" t="s">
        <v>1906</v>
      </c>
      <c r="B1071" s="14" t="s">
        <v>3175</v>
      </c>
      <c r="C1071" s="14"/>
      <c r="D1071" s="16">
        <v>45065</v>
      </c>
      <c r="E1071" s="16"/>
      <c r="F1071" s="14" t="s">
        <v>13449</v>
      </c>
      <c r="G1071" s="14"/>
      <c r="H1071" s="14" t="s">
        <v>2256</v>
      </c>
      <c r="I1071" s="15">
        <v>-63.8</v>
      </c>
      <c r="J1071" s="77">
        <v>3</v>
      </c>
      <c r="K1071" s="92"/>
    </row>
    <row r="1072" spans="1:11" ht="30.6" x14ac:dyDescent="0.25">
      <c r="A1072" s="300" t="s">
        <v>1906</v>
      </c>
      <c r="B1072" s="14" t="s">
        <v>3184</v>
      </c>
      <c r="C1072" s="14" t="s">
        <v>3185</v>
      </c>
      <c r="D1072" s="16">
        <v>45069</v>
      </c>
      <c r="E1072" s="16"/>
      <c r="F1072" s="300" t="s">
        <v>14374</v>
      </c>
      <c r="G1072" s="14" t="s">
        <v>1963</v>
      </c>
      <c r="H1072" s="14" t="s">
        <v>1964</v>
      </c>
      <c r="I1072" s="15">
        <v>2504</v>
      </c>
      <c r="J1072" s="77">
        <v>3</v>
      </c>
      <c r="K1072" s="92"/>
    </row>
    <row r="1073" spans="1:11" ht="30.6" x14ac:dyDescent="0.25">
      <c r="A1073" s="300" t="s">
        <v>1906</v>
      </c>
      <c r="B1073" s="14" t="s">
        <v>3184</v>
      </c>
      <c r="C1073" s="14" t="s">
        <v>3185</v>
      </c>
      <c r="D1073" s="16">
        <v>45069</v>
      </c>
      <c r="E1073" s="16"/>
      <c r="F1073" s="300" t="s">
        <v>14374</v>
      </c>
      <c r="G1073" s="14" t="s">
        <v>1963</v>
      </c>
      <c r="H1073" s="14" t="s">
        <v>1964</v>
      </c>
      <c r="I1073" s="15">
        <v>450</v>
      </c>
      <c r="J1073" s="77">
        <v>2</v>
      </c>
      <c r="K1073" s="92"/>
    </row>
    <row r="1074" spans="1:11" ht="30.6" x14ac:dyDescent="0.25">
      <c r="A1074" s="300" t="s">
        <v>1906</v>
      </c>
      <c r="B1074" s="14" t="s">
        <v>3190</v>
      </c>
      <c r="C1074" s="14" t="s">
        <v>3191</v>
      </c>
      <c r="D1074" s="16">
        <v>45076</v>
      </c>
      <c r="E1074" s="16"/>
      <c r="F1074" s="300" t="s">
        <v>3192</v>
      </c>
      <c r="G1074" s="14" t="s">
        <v>2247</v>
      </c>
      <c r="H1074" s="14" t="s">
        <v>2248</v>
      </c>
      <c r="I1074" s="15">
        <v>240</v>
      </c>
      <c r="J1074" s="77">
        <v>3</v>
      </c>
      <c r="K1074" s="92"/>
    </row>
    <row r="1075" spans="1:11" ht="30.6" x14ac:dyDescent="0.25">
      <c r="A1075" s="300" t="s">
        <v>1906</v>
      </c>
      <c r="B1075" s="14" t="s">
        <v>3186</v>
      </c>
      <c r="C1075" s="14" t="s">
        <v>3187</v>
      </c>
      <c r="D1075" s="16">
        <v>45072</v>
      </c>
      <c r="E1075" s="16"/>
      <c r="F1075" s="14" t="s">
        <v>4513</v>
      </c>
      <c r="G1075" s="14"/>
      <c r="H1075" s="14" t="s">
        <v>3189</v>
      </c>
      <c r="I1075" s="15">
        <v>165.74</v>
      </c>
      <c r="J1075" s="77">
        <v>3</v>
      </c>
      <c r="K1075" s="92"/>
    </row>
    <row r="1076" spans="1:11" ht="20.399999999999999" x14ac:dyDescent="0.25">
      <c r="A1076" s="300" t="s">
        <v>1906</v>
      </c>
      <c r="B1076" s="14" t="s">
        <v>4514</v>
      </c>
      <c r="C1076" s="14" t="s">
        <v>4515</v>
      </c>
      <c r="D1076" s="16">
        <v>45057</v>
      </c>
      <c r="E1076" s="16"/>
      <c r="F1076" s="14" t="s">
        <v>4516</v>
      </c>
      <c r="G1076" s="14"/>
      <c r="H1076" s="14" t="s">
        <v>4517</v>
      </c>
      <c r="I1076" s="15">
        <v>917</v>
      </c>
      <c r="J1076" s="77">
        <v>3</v>
      </c>
      <c r="K1076" s="92"/>
    </row>
    <row r="1077" spans="1:11" ht="20.399999999999999" x14ac:dyDescent="0.25">
      <c r="A1077" s="300" t="s">
        <v>1906</v>
      </c>
      <c r="B1077" s="14" t="s">
        <v>4518</v>
      </c>
      <c r="C1077" s="14" t="s">
        <v>4519</v>
      </c>
      <c r="D1077" s="16">
        <v>45076</v>
      </c>
      <c r="E1077" s="16"/>
      <c r="F1077" s="14" t="s">
        <v>4520</v>
      </c>
      <c r="G1077" s="14" t="s">
        <v>2255</v>
      </c>
      <c r="H1077" s="14" t="s">
        <v>2256</v>
      </c>
      <c r="I1077" s="15">
        <v>240</v>
      </c>
      <c r="J1077" s="77">
        <v>3</v>
      </c>
      <c r="K1077" s="92"/>
    </row>
    <row r="1078" spans="1:11" ht="97.95" customHeight="1" x14ac:dyDescent="0.25">
      <c r="A1078" s="300" t="s">
        <v>1906</v>
      </c>
      <c r="B1078" s="300"/>
      <c r="C1078" s="300"/>
      <c r="D1078" s="16"/>
      <c r="E1078" s="16"/>
      <c r="F1078" s="308" t="s">
        <v>14657</v>
      </c>
      <c r="G1078" s="300"/>
      <c r="H1078" s="300"/>
      <c r="I1078" s="15"/>
      <c r="J1078" s="77"/>
      <c r="K1078" s="92"/>
    </row>
    <row r="1079" spans="1:11" ht="20.399999999999999" x14ac:dyDescent="0.25">
      <c r="A1079" s="300" t="s">
        <v>1906</v>
      </c>
      <c r="B1079" s="307" t="s">
        <v>4521</v>
      </c>
      <c r="C1079" s="307" t="s">
        <v>4522</v>
      </c>
      <c r="D1079" s="302">
        <v>45076</v>
      </c>
      <c r="E1079" s="302"/>
      <c r="F1079" s="14" t="s">
        <v>4523</v>
      </c>
      <c r="G1079" s="307" t="s">
        <v>2332</v>
      </c>
      <c r="H1079" s="307" t="s">
        <v>2333</v>
      </c>
      <c r="I1079" s="303">
        <v>528</v>
      </c>
      <c r="J1079" s="304">
        <v>2</v>
      </c>
      <c r="K1079" s="92"/>
    </row>
    <row r="1080" spans="1:11" ht="30.6" x14ac:dyDescent="0.25">
      <c r="A1080" s="300" t="s">
        <v>1906</v>
      </c>
      <c r="B1080" s="307" t="s">
        <v>4524</v>
      </c>
      <c r="C1080" s="307" t="s">
        <v>4525</v>
      </c>
      <c r="D1080" s="302">
        <v>45068</v>
      </c>
      <c r="E1080" s="302"/>
      <c r="F1080" s="14" t="s">
        <v>4526</v>
      </c>
      <c r="G1080" s="307" t="s">
        <v>2043</v>
      </c>
      <c r="H1080" s="307" t="s">
        <v>2044</v>
      </c>
      <c r="I1080" s="303">
        <v>875</v>
      </c>
      <c r="J1080" s="304">
        <v>2</v>
      </c>
      <c r="K1080" s="92"/>
    </row>
    <row r="1081" spans="1:11" ht="96.6" customHeight="1" x14ac:dyDescent="0.25">
      <c r="A1081" s="300" t="s">
        <v>1906</v>
      </c>
      <c r="B1081" s="300"/>
      <c r="C1081" s="300"/>
      <c r="D1081" s="16"/>
      <c r="E1081" s="16"/>
      <c r="F1081" s="305" t="s">
        <v>14658</v>
      </c>
      <c r="G1081" s="300"/>
      <c r="H1081" s="300"/>
      <c r="I1081" s="15"/>
      <c r="J1081" s="77"/>
      <c r="K1081" s="92"/>
    </row>
    <row r="1082" spans="1:11" ht="20.399999999999999" x14ac:dyDescent="0.25">
      <c r="A1082" s="300" t="s">
        <v>1906</v>
      </c>
      <c r="B1082" s="307" t="s">
        <v>4527</v>
      </c>
      <c r="C1082" s="307" t="s">
        <v>4528</v>
      </c>
      <c r="D1082" s="302">
        <v>45069</v>
      </c>
      <c r="E1082" s="302"/>
      <c r="F1082" s="14" t="s">
        <v>4529</v>
      </c>
      <c r="G1082" s="307"/>
      <c r="H1082" s="307" t="s">
        <v>4530</v>
      </c>
      <c r="I1082" s="303">
        <v>2720</v>
      </c>
      <c r="J1082" s="304">
        <v>2</v>
      </c>
      <c r="K1082" s="92"/>
    </row>
    <row r="1083" spans="1:11" ht="20.399999999999999" x14ac:dyDescent="0.25">
      <c r="A1083" s="300" t="s">
        <v>1906</v>
      </c>
      <c r="B1083" s="307" t="s">
        <v>4531</v>
      </c>
      <c r="C1083" s="307" t="s">
        <v>4532</v>
      </c>
      <c r="D1083" s="302">
        <v>45075</v>
      </c>
      <c r="E1083" s="302"/>
      <c r="F1083" s="14" t="s">
        <v>4533</v>
      </c>
      <c r="G1083" s="307" t="s">
        <v>4534</v>
      </c>
      <c r="H1083" s="307" t="s">
        <v>4535</v>
      </c>
      <c r="I1083" s="303">
        <v>374</v>
      </c>
      <c r="J1083" s="304">
        <v>2</v>
      </c>
      <c r="K1083" s="92"/>
    </row>
    <row r="1084" spans="1:11" ht="30.6" x14ac:dyDescent="0.25">
      <c r="A1084" s="300" t="s">
        <v>1906</v>
      </c>
      <c r="B1084" s="307" t="s">
        <v>4536</v>
      </c>
      <c r="C1084" s="307" t="s">
        <v>4537</v>
      </c>
      <c r="D1084" s="302">
        <v>45079</v>
      </c>
      <c r="E1084" s="302"/>
      <c r="F1084" s="14" t="s">
        <v>4538</v>
      </c>
      <c r="G1084" s="307" t="s">
        <v>2332</v>
      </c>
      <c r="H1084" s="307" t="s">
        <v>2333</v>
      </c>
      <c r="I1084" s="303">
        <v>320</v>
      </c>
      <c r="J1084" s="304">
        <v>2</v>
      </c>
      <c r="K1084" s="92"/>
    </row>
    <row r="1085" spans="1:11" ht="20.399999999999999" x14ac:dyDescent="0.25">
      <c r="A1085" s="300" t="s">
        <v>1906</v>
      </c>
      <c r="B1085" s="307" t="s">
        <v>4539</v>
      </c>
      <c r="C1085" s="307" t="s">
        <v>4540</v>
      </c>
      <c r="D1085" s="302">
        <v>45079</v>
      </c>
      <c r="E1085" s="302"/>
      <c r="F1085" s="14" t="s">
        <v>4541</v>
      </c>
      <c r="G1085" s="307" t="s">
        <v>4542</v>
      </c>
      <c r="H1085" s="307" t="s">
        <v>4543</v>
      </c>
      <c r="I1085" s="303">
        <v>240</v>
      </c>
      <c r="J1085" s="304">
        <v>2</v>
      </c>
      <c r="K1085" s="92"/>
    </row>
    <row r="1086" spans="1:11" ht="20.399999999999999" x14ac:dyDescent="0.25">
      <c r="A1086" s="300" t="s">
        <v>1906</v>
      </c>
      <c r="B1086" s="307" t="s">
        <v>4544</v>
      </c>
      <c r="C1086" s="307" t="s">
        <v>4545</v>
      </c>
      <c r="D1086" s="302">
        <v>45086</v>
      </c>
      <c r="E1086" s="302"/>
      <c r="F1086" s="14" t="s">
        <v>4546</v>
      </c>
      <c r="G1086" s="307"/>
      <c r="H1086" s="307" t="s">
        <v>2160</v>
      </c>
      <c r="I1086" s="303">
        <v>305.3</v>
      </c>
      <c r="J1086" s="304">
        <v>2</v>
      </c>
      <c r="K1086" s="92"/>
    </row>
    <row r="1087" spans="1:11" ht="20.399999999999999" x14ac:dyDescent="0.25">
      <c r="A1087" s="300" t="s">
        <v>1906</v>
      </c>
      <c r="B1087" s="307" t="s">
        <v>4547</v>
      </c>
      <c r="C1087" s="307" t="s">
        <v>4548</v>
      </c>
      <c r="D1087" s="302">
        <v>45086</v>
      </c>
      <c r="E1087" s="302"/>
      <c r="F1087" s="14" t="s">
        <v>4549</v>
      </c>
      <c r="G1087" s="307"/>
      <c r="H1087" s="307" t="s">
        <v>4550</v>
      </c>
      <c r="I1087" s="303">
        <v>230.02</v>
      </c>
      <c r="J1087" s="304">
        <v>2</v>
      </c>
      <c r="K1087" s="92"/>
    </row>
    <row r="1088" spans="1:11" ht="106.95" customHeight="1" x14ac:dyDescent="0.25">
      <c r="A1088" s="300" t="s">
        <v>1906</v>
      </c>
      <c r="B1088" s="307"/>
      <c r="C1088" s="307"/>
      <c r="D1088" s="302"/>
      <c r="E1088" s="302"/>
      <c r="F1088" s="305" t="s">
        <v>14659</v>
      </c>
      <c r="G1088" s="307"/>
      <c r="H1088" s="307"/>
      <c r="I1088" s="303"/>
      <c r="J1088" s="304"/>
      <c r="K1088" s="92"/>
    </row>
    <row r="1089" spans="1:11" ht="30.6" x14ac:dyDescent="0.25">
      <c r="A1089" s="300" t="s">
        <v>1906</v>
      </c>
      <c r="B1089" s="307" t="s">
        <v>4551</v>
      </c>
      <c r="C1089" s="307" t="s">
        <v>4552</v>
      </c>
      <c r="D1089" s="302">
        <v>45064</v>
      </c>
      <c r="E1089" s="302"/>
      <c r="F1089" s="14" t="s">
        <v>4553</v>
      </c>
      <c r="G1089" s="307" t="s">
        <v>2289</v>
      </c>
      <c r="H1089" s="307" t="s">
        <v>2232</v>
      </c>
      <c r="I1089" s="303">
        <v>134.94999999999999</v>
      </c>
      <c r="J1089" s="304">
        <v>3</v>
      </c>
      <c r="K1089" s="92"/>
    </row>
    <row r="1090" spans="1:11" ht="30.6" x14ac:dyDescent="0.25">
      <c r="A1090" s="300" t="s">
        <v>1906</v>
      </c>
      <c r="B1090" s="307" t="s">
        <v>4554</v>
      </c>
      <c r="C1090" s="307" t="s">
        <v>4555</v>
      </c>
      <c r="D1090" s="302">
        <v>45075</v>
      </c>
      <c r="E1090" s="302"/>
      <c r="F1090" s="14" t="s">
        <v>4556</v>
      </c>
      <c r="G1090" s="307" t="s">
        <v>2247</v>
      </c>
      <c r="H1090" s="307" t="s">
        <v>2248</v>
      </c>
      <c r="I1090" s="303">
        <v>1561.6</v>
      </c>
      <c r="J1090" s="304">
        <v>3</v>
      </c>
      <c r="K1090" s="92"/>
    </row>
    <row r="1091" spans="1:11" ht="20.399999999999999" x14ac:dyDescent="0.25">
      <c r="A1091" s="300" t="s">
        <v>1906</v>
      </c>
      <c r="B1091" s="307" t="s">
        <v>4557</v>
      </c>
      <c r="C1091" s="307" t="s">
        <v>4558</v>
      </c>
      <c r="D1091" s="302">
        <v>45079</v>
      </c>
      <c r="E1091" s="302"/>
      <c r="F1091" s="14" t="s">
        <v>4559</v>
      </c>
      <c r="G1091" s="307" t="s">
        <v>4476</v>
      </c>
      <c r="H1091" s="307" t="s">
        <v>2535</v>
      </c>
      <c r="I1091" s="303">
        <v>120</v>
      </c>
      <c r="J1091" s="304">
        <v>3</v>
      </c>
      <c r="K1091" s="92"/>
    </row>
    <row r="1092" spans="1:11" ht="13.2" x14ac:dyDescent="0.25">
      <c r="A1092" s="300" t="s">
        <v>1906</v>
      </c>
      <c r="B1092" s="307" t="s">
        <v>3175</v>
      </c>
      <c r="C1092" s="313"/>
      <c r="D1092" s="302">
        <v>45064</v>
      </c>
      <c r="E1092" s="302"/>
      <c r="F1092" s="14" t="s">
        <v>4560</v>
      </c>
      <c r="G1092" s="307"/>
      <c r="H1092" s="307" t="s">
        <v>2535</v>
      </c>
      <c r="I1092" s="303">
        <v>300</v>
      </c>
      <c r="J1092" s="304">
        <v>3</v>
      </c>
      <c r="K1092" s="92"/>
    </row>
    <row r="1093" spans="1:11" ht="20.399999999999999" x14ac:dyDescent="0.25">
      <c r="A1093" s="300" t="s">
        <v>1906</v>
      </c>
      <c r="B1093" s="307" t="s">
        <v>3175</v>
      </c>
      <c r="C1093" s="313"/>
      <c r="D1093" s="302">
        <v>45069</v>
      </c>
      <c r="E1093" s="302"/>
      <c r="F1093" s="14" t="s">
        <v>13450</v>
      </c>
      <c r="G1093" s="307"/>
      <c r="H1093" s="307" t="s">
        <v>2535</v>
      </c>
      <c r="I1093" s="303">
        <v>-300</v>
      </c>
      <c r="J1093" s="304">
        <v>3</v>
      </c>
      <c r="K1093" s="92"/>
    </row>
    <row r="1094" spans="1:11" ht="95.4" customHeight="1" x14ac:dyDescent="0.25">
      <c r="A1094" s="300" t="s">
        <v>1906</v>
      </c>
      <c r="B1094" s="300"/>
      <c r="C1094" s="300"/>
      <c r="D1094" s="16"/>
      <c r="E1094" s="16"/>
      <c r="F1094" s="305" t="s">
        <v>14660</v>
      </c>
      <c r="G1094" s="300"/>
      <c r="H1094" s="300"/>
      <c r="I1094" s="15"/>
      <c r="J1094" s="77"/>
      <c r="K1094" s="92"/>
    </row>
    <row r="1095" spans="1:11" ht="30.6" x14ac:dyDescent="0.25">
      <c r="A1095" s="300" t="s">
        <v>1906</v>
      </c>
      <c r="B1095" s="307" t="s">
        <v>4561</v>
      </c>
      <c r="C1095" s="307" t="s">
        <v>4562</v>
      </c>
      <c r="D1095" s="302">
        <v>45065</v>
      </c>
      <c r="E1095" s="302"/>
      <c r="F1095" s="14" t="s">
        <v>4563</v>
      </c>
      <c r="G1095" s="307" t="s">
        <v>4564</v>
      </c>
      <c r="H1095" s="307" t="s">
        <v>4565</v>
      </c>
      <c r="I1095" s="303">
        <v>43</v>
      </c>
      <c r="J1095" s="304">
        <v>2</v>
      </c>
      <c r="K1095" s="92"/>
    </row>
    <row r="1096" spans="1:11" ht="20.399999999999999" x14ac:dyDescent="0.25">
      <c r="A1096" s="300" t="s">
        <v>1906</v>
      </c>
      <c r="B1096" s="307" t="s">
        <v>4566</v>
      </c>
      <c r="C1096" s="307" t="s">
        <v>4567</v>
      </c>
      <c r="D1096" s="302">
        <v>45065</v>
      </c>
      <c r="E1096" s="302"/>
      <c r="F1096" s="14" t="s">
        <v>4568</v>
      </c>
      <c r="G1096" s="307" t="s">
        <v>4569</v>
      </c>
      <c r="H1096" s="307" t="s">
        <v>4570</v>
      </c>
      <c r="I1096" s="303">
        <v>644</v>
      </c>
      <c r="J1096" s="304">
        <v>2</v>
      </c>
      <c r="K1096" s="92"/>
    </row>
    <row r="1097" spans="1:11" ht="20.399999999999999" x14ac:dyDescent="0.25">
      <c r="A1097" s="300" t="s">
        <v>1906</v>
      </c>
      <c r="B1097" s="307" t="s">
        <v>4521</v>
      </c>
      <c r="C1097" s="307" t="s">
        <v>4522</v>
      </c>
      <c r="D1097" s="302">
        <v>45076</v>
      </c>
      <c r="E1097" s="302"/>
      <c r="F1097" s="14" t="s">
        <v>4523</v>
      </c>
      <c r="G1097" s="307" t="s">
        <v>2332</v>
      </c>
      <c r="H1097" s="307" t="s">
        <v>2333</v>
      </c>
      <c r="I1097" s="303">
        <v>528</v>
      </c>
      <c r="J1097" s="304">
        <v>2</v>
      </c>
      <c r="K1097" s="92"/>
    </row>
    <row r="1098" spans="1:11" ht="40.799999999999997" x14ac:dyDescent="0.25">
      <c r="A1098" s="300" t="s">
        <v>1906</v>
      </c>
      <c r="B1098" s="307" t="s">
        <v>4571</v>
      </c>
      <c r="C1098" s="307" t="s">
        <v>4572</v>
      </c>
      <c r="D1098" s="302">
        <v>45065</v>
      </c>
      <c r="E1098" s="302"/>
      <c r="F1098" s="14" t="s">
        <v>4573</v>
      </c>
      <c r="G1098" s="307" t="s">
        <v>1996</v>
      </c>
      <c r="H1098" s="307" t="s">
        <v>1997</v>
      </c>
      <c r="I1098" s="303">
        <v>291.97000000000003</v>
      </c>
      <c r="J1098" s="304">
        <v>4</v>
      </c>
      <c r="K1098" s="92"/>
    </row>
    <row r="1099" spans="1:11" ht="13.2" x14ac:dyDescent="0.25">
      <c r="A1099" s="300" t="s">
        <v>1906</v>
      </c>
      <c r="B1099" s="307" t="s">
        <v>4574</v>
      </c>
      <c r="C1099" s="307" t="s">
        <v>4575</v>
      </c>
      <c r="D1099" s="302">
        <v>45051</v>
      </c>
      <c r="E1099" s="302"/>
      <c r="F1099" s="14" t="s">
        <v>4576</v>
      </c>
      <c r="G1099" s="307" t="s">
        <v>2119</v>
      </c>
      <c r="H1099" s="307" t="s">
        <v>2120</v>
      </c>
      <c r="I1099" s="303">
        <v>10.7</v>
      </c>
      <c r="J1099" s="304">
        <v>4</v>
      </c>
      <c r="K1099" s="92"/>
    </row>
    <row r="1100" spans="1:11" ht="40.799999999999997" x14ac:dyDescent="0.25">
      <c r="A1100" s="300" t="s">
        <v>1906</v>
      </c>
      <c r="B1100" s="307" t="s">
        <v>4577</v>
      </c>
      <c r="C1100" s="307" t="s">
        <v>4578</v>
      </c>
      <c r="D1100" s="302">
        <v>45056</v>
      </c>
      <c r="E1100" s="302"/>
      <c r="F1100" s="14" t="s">
        <v>4579</v>
      </c>
      <c r="G1100" s="307" t="s">
        <v>1996</v>
      </c>
      <c r="H1100" s="307" t="s">
        <v>1997</v>
      </c>
      <c r="I1100" s="303">
        <v>247.38</v>
      </c>
      <c r="J1100" s="304">
        <v>4</v>
      </c>
      <c r="K1100" s="92"/>
    </row>
    <row r="1101" spans="1:11" ht="20.399999999999999" x14ac:dyDescent="0.25">
      <c r="A1101" s="300" t="s">
        <v>1906</v>
      </c>
      <c r="B1101" s="307" t="s">
        <v>4580</v>
      </c>
      <c r="C1101" s="307" t="s">
        <v>4581</v>
      </c>
      <c r="D1101" s="302">
        <v>45072</v>
      </c>
      <c r="E1101" s="302"/>
      <c r="F1101" s="14" t="s">
        <v>4582</v>
      </c>
      <c r="G1101" s="307" t="s">
        <v>1935</v>
      </c>
      <c r="H1101" s="307" t="s">
        <v>1936</v>
      </c>
      <c r="I1101" s="303">
        <v>112.88</v>
      </c>
      <c r="J1101" s="304">
        <v>4</v>
      </c>
      <c r="K1101" s="92"/>
    </row>
    <row r="1102" spans="1:11" ht="30.6" x14ac:dyDescent="0.25">
      <c r="A1102" s="300" t="s">
        <v>1906</v>
      </c>
      <c r="B1102" s="307" t="s">
        <v>4583</v>
      </c>
      <c r="C1102" s="307" t="s">
        <v>4584</v>
      </c>
      <c r="D1102" s="302">
        <v>45057</v>
      </c>
      <c r="E1102" s="302"/>
      <c r="F1102" s="14" t="s">
        <v>4585</v>
      </c>
      <c r="G1102" s="307" t="s">
        <v>2001</v>
      </c>
      <c r="H1102" s="307" t="s">
        <v>2002</v>
      </c>
      <c r="I1102" s="303">
        <v>59.4</v>
      </c>
      <c r="J1102" s="304">
        <v>4</v>
      </c>
      <c r="K1102" s="92"/>
    </row>
    <row r="1103" spans="1:11" ht="20.399999999999999" x14ac:dyDescent="0.25">
      <c r="A1103" s="300" t="s">
        <v>1906</v>
      </c>
      <c r="B1103" s="307" t="s">
        <v>4586</v>
      </c>
      <c r="C1103" s="307" t="s">
        <v>4587</v>
      </c>
      <c r="D1103" s="302">
        <v>45062</v>
      </c>
      <c r="E1103" s="302"/>
      <c r="F1103" s="14" t="s">
        <v>4588</v>
      </c>
      <c r="G1103" s="307" t="s">
        <v>2056</v>
      </c>
      <c r="H1103" s="307" t="s">
        <v>2057</v>
      </c>
      <c r="I1103" s="303">
        <v>120</v>
      </c>
      <c r="J1103" s="304">
        <v>4</v>
      </c>
      <c r="K1103" s="92"/>
    </row>
    <row r="1104" spans="1:11" ht="20.399999999999999" x14ac:dyDescent="0.25">
      <c r="A1104" s="300" t="s">
        <v>1906</v>
      </c>
      <c r="B1104" s="307" t="s">
        <v>4589</v>
      </c>
      <c r="C1104" s="307" t="s">
        <v>4590</v>
      </c>
      <c r="D1104" s="302">
        <v>45062</v>
      </c>
      <c r="E1104" s="302"/>
      <c r="F1104" s="14" t="s">
        <v>4591</v>
      </c>
      <c r="G1104" s="307" t="s">
        <v>2056</v>
      </c>
      <c r="H1104" s="307" t="s">
        <v>2057</v>
      </c>
      <c r="I1104" s="303">
        <v>120</v>
      </c>
      <c r="J1104" s="304">
        <v>4</v>
      </c>
      <c r="K1104" s="92"/>
    </row>
    <row r="1105" spans="1:11" ht="20.399999999999999" x14ac:dyDescent="0.25">
      <c r="A1105" s="300" t="s">
        <v>1906</v>
      </c>
      <c r="B1105" s="307" t="s">
        <v>4592</v>
      </c>
      <c r="C1105" s="307" t="s">
        <v>4593</v>
      </c>
      <c r="D1105" s="302">
        <v>45056</v>
      </c>
      <c r="E1105" s="302"/>
      <c r="F1105" s="14" t="s">
        <v>4594</v>
      </c>
      <c r="G1105" s="307" t="s">
        <v>1935</v>
      </c>
      <c r="H1105" s="307" t="s">
        <v>1936</v>
      </c>
      <c r="I1105" s="303">
        <v>4945.75</v>
      </c>
      <c r="J1105" s="304">
        <v>4</v>
      </c>
      <c r="K1105" s="92"/>
    </row>
    <row r="1106" spans="1:11" ht="20.399999999999999" x14ac:dyDescent="0.25">
      <c r="A1106" s="300" t="s">
        <v>1906</v>
      </c>
      <c r="B1106" s="307" t="s">
        <v>4595</v>
      </c>
      <c r="C1106" s="307" t="s">
        <v>4596</v>
      </c>
      <c r="D1106" s="302">
        <v>45050</v>
      </c>
      <c r="E1106" s="302"/>
      <c r="F1106" s="14" t="s">
        <v>4597</v>
      </c>
      <c r="G1106" s="307" t="s">
        <v>1980</v>
      </c>
      <c r="H1106" s="307" t="s">
        <v>1981</v>
      </c>
      <c r="I1106" s="303">
        <v>437.06</v>
      </c>
      <c r="J1106" s="304">
        <v>4</v>
      </c>
      <c r="K1106" s="92"/>
    </row>
    <row r="1107" spans="1:11" ht="20.399999999999999" x14ac:dyDescent="0.25">
      <c r="A1107" s="300" t="s">
        <v>1906</v>
      </c>
      <c r="B1107" s="307" t="s">
        <v>4598</v>
      </c>
      <c r="C1107" s="307" t="s">
        <v>4599</v>
      </c>
      <c r="D1107" s="302">
        <v>45062</v>
      </c>
      <c r="E1107" s="302"/>
      <c r="F1107" s="14" t="s">
        <v>4600</v>
      </c>
      <c r="G1107" s="307" t="s">
        <v>2074</v>
      </c>
      <c r="H1107" s="307" t="s">
        <v>2075</v>
      </c>
      <c r="I1107" s="303">
        <v>78.7</v>
      </c>
      <c r="J1107" s="304">
        <v>4</v>
      </c>
      <c r="K1107" s="92"/>
    </row>
    <row r="1108" spans="1:11" ht="40.799999999999997" x14ac:dyDescent="0.25">
      <c r="A1108" s="300" t="s">
        <v>1906</v>
      </c>
      <c r="B1108" s="307" t="s">
        <v>4601</v>
      </c>
      <c r="C1108" s="307" t="s">
        <v>4602</v>
      </c>
      <c r="D1108" s="302">
        <v>45057</v>
      </c>
      <c r="E1108" s="302"/>
      <c r="F1108" s="14" t="s">
        <v>4603</v>
      </c>
      <c r="G1108" s="307" t="s">
        <v>3337</v>
      </c>
      <c r="H1108" s="307" t="s">
        <v>3338</v>
      </c>
      <c r="I1108" s="303">
        <v>935</v>
      </c>
      <c r="J1108" s="304">
        <v>4</v>
      </c>
      <c r="K1108" s="92"/>
    </row>
    <row r="1109" spans="1:11" ht="30.6" x14ac:dyDescent="0.25">
      <c r="A1109" s="300" t="s">
        <v>1906</v>
      </c>
      <c r="B1109" s="307" t="s">
        <v>4604</v>
      </c>
      <c r="C1109" s="307" t="s">
        <v>4605</v>
      </c>
      <c r="D1109" s="302">
        <v>45050</v>
      </c>
      <c r="E1109" s="302"/>
      <c r="F1109" s="14" t="s">
        <v>4606</v>
      </c>
      <c r="G1109" s="307" t="s">
        <v>1920</v>
      </c>
      <c r="H1109" s="307" t="s">
        <v>1921</v>
      </c>
      <c r="I1109" s="303">
        <v>276</v>
      </c>
      <c r="J1109" s="304">
        <v>4</v>
      </c>
      <c r="K1109" s="92"/>
    </row>
    <row r="1110" spans="1:11" ht="32.4" customHeight="1" x14ac:dyDescent="0.25">
      <c r="A1110" s="300" t="s">
        <v>1906</v>
      </c>
      <c r="B1110" s="307" t="s">
        <v>4607</v>
      </c>
      <c r="C1110" s="307" t="s">
        <v>4608</v>
      </c>
      <c r="D1110" s="302">
        <v>45051</v>
      </c>
      <c r="E1110" s="302"/>
      <c r="F1110" s="14" t="s">
        <v>4609</v>
      </c>
      <c r="G1110" s="307" t="s">
        <v>1985</v>
      </c>
      <c r="H1110" s="307" t="s">
        <v>1986</v>
      </c>
      <c r="I1110" s="303">
        <v>434.1</v>
      </c>
      <c r="J1110" s="304">
        <v>4</v>
      </c>
      <c r="K1110" s="92"/>
    </row>
    <row r="1111" spans="1:11" ht="20.399999999999999" x14ac:dyDescent="0.25">
      <c r="A1111" s="300" t="s">
        <v>1906</v>
      </c>
      <c r="B1111" s="307" t="s">
        <v>4610</v>
      </c>
      <c r="C1111" s="307" t="s">
        <v>4611</v>
      </c>
      <c r="D1111" s="302">
        <v>45062</v>
      </c>
      <c r="E1111" s="302"/>
      <c r="F1111" s="14" t="s">
        <v>4612</v>
      </c>
      <c r="G1111" s="307" t="s">
        <v>2061</v>
      </c>
      <c r="H1111" s="307" t="s">
        <v>2062</v>
      </c>
      <c r="I1111" s="303">
        <v>1026</v>
      </c>
      <c r="J1111" s="304">
        <v>4</v>
      </c>
      <c r="K1111" s="92"/>
    </row>
    <row r="1112" spans="1:11" ht="13.2" x14ac:dyDescent="0.25">
      <c r="A1112" s="300" t="s">
        <v>1906</v>
      </c>
      <c r="B1112" s="300" t="s">
        <v>4613</v>
      </c>
      <c r="C1112" s="300"/>
      <c r="D1112" s="16">
        <v>45077</v>
      </c>
      <c r="E1112" s="16"/>
      <c r="F1112" s="300" t="s">
        <v>4614</v>
      </c>
      <c r="G1112" s="300"/>
      <c r="H1112" s="300" t="s">
        <v>1938</v>
      </c>
      <c r="I1112" s="15">
        <v>593.80999999999995</v>
      </c>
      <c r="J1112" s="77">
        <v>4</v>
      </c>
      <c r="K1112" s="92"/>
    </row>
    <row r="1113" spans="1:11" ht="13.2" x14ac:dyDescent="0.25">
      <c r="A1113" s="300" t="s">
        <v>1906</v>
      </c>
      <c r="B1113" s="300" t="s">
        <v>4613</v>
      </c>
      <c r="C1113" s="300"/>
      <c r="D1113" s="16">
        <v>45077</v>
      </c>
      <c r="E1113" s="16"/>
      <c r="F1113" s="300" t="s">
        <v>4614</v>
      </c>
      <c r="G1113" s="300"/>
      <c r="H1113" s="300" t="s">
        <v>1938</v>
      </c>
      <c r="I1113" s="15">
        <v>148.63</v>
      </c>
      <c r="J1113" s="77">
        <v>3</v>
      </c>
      <c r="K1113" s="92"/>
    </row>
    <row r="1114" spans="1:11" ht="13.2" x14ac:dyDescent="0.25">
      <c r="A1114" s="300" t="s">
        <v>1906</v>
      </c>
      <c r="B1114" s="300" t="s">
        <v>4613</v>
      </c>
      <c r="C1114" s="300"/>
      <c r="D1114" s="16">
        <v>45077</v>
      </c>
      <c r="E1114" s="16"/>
      <c r="F1114" s="300" t="s">
        <v>4614</v>
      </c>
      <c r="G1114" s="300"/>
      <c r="H1114" s="300" t="s">
        <v>1938</v>
      </c>
      <c r="I1114" s="15">
        <v>114</v>
      </c>
      <c r="J1114" s="77">
        <v>5</v>
      </c>
      <c r="K1114" s="92"/>
    </row>
    <row r="1115" spans="1:11" ht="30.6" x14ac:dyDescent="0.25">
      <c r="A1115" s="300" t="s">
        <v>1906</v>
      </c>
      <c r="B1115" s="300" t="s">
        <v>4615</v>
      </c>
      <c r="C1115" s="300" t="s">
        <v>4616</v>
      </c>
      <c r="D1115" s="16">
        <v>45056</v>
      </c>
      <c r="E1115" s="16"/>
      <c r="F1115" s="300" t="s">
        <v>4617</v>
      </c>
      <c r="G1115" s="300" t="s">
        <v>2490</v>
      </c>
      <c r="H1115" s="300" t="s">
        <v>2491</v>
      </c>
      <c r="I1115" s="15">
        <v>1440</v>
      </c>
      <c r="J1115" s="77">
        <v>3</v>
      </c>
      <c r="K1115" s="92"/>
    </row>
    <row r="1116" spans="1:11" ht="40.799999999999997" x14ac:dyDescent="0.25">
      <c r="A1116" s="300" t="s">
        <v>1906</v>
      </c>
      <c r="B1116" s="300" t="s">
        <v>4618</v>
      </c>
      <c r="C1116" s="300" t="s">
        <v>4619</v>
      </c>
      <c r="D1116" s="16">
        <v>45093</v>
      </c>
      <c r="E1116" s="16"/>
      <c r="F1116" s="300" t="s">
        <v>4620</v>
      </c>
      <c r="G1116" s="300" t="s">
        <v>2490</v>
      </c>
      <c r="H1116" s="300" t="s">
        <v>2491</v>
      </c>
      <c r="I1116" s="15">
        <v>-360</v>
      </c>
      <c r="J1116" s="77">
        <v>3</v>
      </c>
      <c r="K1116" s="92"/>
    </row>
    <row r="1117" spans="1:11" ht="13.2" x14ac:dyDescent="0.25">
      <c r="A1117" s="300" t="s">
        <v>1906</v>
      </c>
      <c r="B1117" s="300" t="s">
        <v>4621</v>
      </c>
      <c r="C1117" s="300" t="s">
        <v>4622</v>
      </c>
      <c r="D1117" s="16">
        <v>45057</v>
      </c>
      <c r="E1117" s="16"/>
      <c r="F1117" s="300" t="s">
        <v>4623</v>
      </c>
      <c r="G1117" s="300" t="s">
        <v>1915</v>
      </c>
      <c r="H1117" s="300" t="s">
        <v>1916</v>
      </c>
      <c r="I1117" s="15">
        <v>144</v>
      </c>
      <c r="J1117" s="77">
        <v>4</v>
      </c>
      <c r="K1117" s="92"/>
    </row>
    <row r="1118" spans="1:11" ht="13.2" x14ac:dyDescent="0.25">
      <c r="A1118" s="300" t="s">
        <v>1906</v>
      </c>
      <c r="B1118" s="300" t="s">
        <v>4624</v>
      </c>
      <c r="C1118" s="300" t="s">
        <v>4625</v>
      </c>
      <c r="D1118" s="16">
        <v>45065</v>
      </c>
      <c r="E1118" s="16"/>
      <c r="F1118" s="300" t="s">
        <v>4626</v>
      </c>
      <c r="G1118" s="300"/>
      <c r="H1118" s="300" t="s">
        <v>4627</v>
      </c>
      <c r="I1118" s="15">
        <v>5.5</v>
      </c>
      <c r="J1118" s="77">
        <v>4</v>
      </c>
      <c r="K1118" s="92"/>
    </row>
    <row r="1119" spans="1:11" ht="13.2" x14ac:dyDescent="0.25">
      <c r="A1119" s="300" t="s">
        <v>1906</v>
      </c>
      <c r="B1119" s="300" t="s">
        <v>4628</v>
      </c>
      <c r="C1119" s="300" t="s">
        <v>4629</v>
      </c>
      <c r="D1119" s="16">
        <v>45065</v>
      </c>
      <c r="E1119" s="16"/>
      <c r="F1119" s="300" t="s">
        <v>4626</v>
      </c>
      <c r="G1119" s="300"/>
      <c r="H1119" s="300" t="s">
        <v>4630</v>
      </c>
      <c r="I1119" s="15">
        <v>8.5</v>
      </c>
      <c r="J1119" s="77">
        <v>4</v>
      </c>
      <c r="K1119" s="92"/>
    </row>
    <row r="1120" spans="1:11" ht="13.2" x14ac:dyDescent="0.25">
      <c r="A1120" s="300" t="s">
        <v>1906</v>
      </c>
      <c r="B1120" s="300" t="s">
        <v>4631</v>
      </c>
      <c r="C1120" s="300" t="s">
        <v>4632</v>
      </c>
      <c r="D1120" s="16">
        <v>45065</v>
      </c>
      <c r="E1120" s="16"/>
      <c r="F1120" s="300" t="s">
        <v>4626</v>
      </c>
      <c r="G1120" s="300"/>
      <c r="H1120" s="300" t="s">
        <v>4633</v>
      </c>
      <c r="I1120" s="15">
        <v>9</v>
      </c>
      <c r="J1120" s="77">
        <v>4</v>
      </c>
      <c r="K1120" s="92"/>
    </row>
    <row r="1121" spans="1:11" ht="13.2" x14ac:dyDescent="0.25">
      <c r="A1121" s="300" t="s">
        <v>1906</v>
      </c>
      <c r="B1121" s="300" t="s">
        <v>4634</v>
      </c>
      <c r="C1121" s="300" t="s">
        <v>4635</v>
      </c>
      <c r="D1121" s="16">
        <v>45065</v>
      </c>
      <c r="E1121" s="16"/>
      <c r="F1121" s="300" t="s">
        <v>4626</v>
      </c>
      <c r="G1121" s="300"/>
      <c r="H1121" s="300" t="s">
        <v>4636</v>
      </c>
      <c r="I1121" s="15">
        <v>9.1</v>
      </c>
      <c r="J1121" s="77">
        <v>4</v>
      </c>
      <c r="K1121" s="92"/>
    </row>
    <row r="1122" spans="1:11" ht="13.2" x14ac:dyDescent="0.25">
      <c r="A1122" s="300" t="s">
        <v>1906</v>
      </c>
      <c r="B1122" s="300" t="s">
        <v>4637</v>
      </c>
      <c r="C1122" s="300" t="s">
        <v>4638</v>
      </c>
      <c r="D1122" s="16">
        <v>45065</v>
      </c>
      <c r="E1122" s="16"/>
      <c r="F1122" s="300" t="s">
        <v>4626</v>
      </c>
      <c r="G1122" s="300"/>
      <c r="H1122" s="300" t="s">
        <v>3226</v>
      </c>
      <c r="I1122" s="15">
        <v>9.3000000000000007</v>
      </c>
      <c r="J1122" s="77">
        <v>4</v>
      </c>
      <c r="K1122" s="92"/>
    </row>
    <row r="1123" spans="1:11" ht="13.2" x14ac:dyDescent="0.25">
      <c r="A1123" s="300" t="s">
        <v>1906</v>
      </c>
      <c r="B1123" s="300" t="s">
        <v>4639</v>
      </c>
      <c r="C1123" s="300" t="s">
        <v>4640</v>
      </c>
      <c r="D1123" s="16">
        <v>45065</v>
      </c>
      <c r="E1123" s="16"/>
      <c r="F1123" s="300" t="s">
        <v>4626</v>
      </c>
      <c r="G1123" s="300"/>
      <c r="H1123" s="300" t="s">
        <v>2408</v>
      </c>
      <c r="I1123" s="15">
        <v>9.6</v>
      </c>
      <c r="J1123" s="77">
        <v>4</v>
      </c>
      <c r="K1123" s="92"/>
    </row>
    <row r="1124" spans="1:11" ht="13.2" x14ac:dyDescent="0.25">
      <c r="A1124" s="300" t="s">
        <v>1906</v>
      </c>
      <c r="B1124" s="300" t="s">
        <v>4641</v>
      </c>
      <c r="C1124" s="300" t="s">
        <v>4642</v>
      </c>
      <c r="D1124" s="16">
        <v>45065</v>
      </c>
      <c r="E1124" s="16"/>
      <c r="F1124" s="300" t="s">
        <v>4626</v>
      </c>
      <c r="G1124" s="300"/>
      <c r="H1124" s="300" t="s">
        <v>4643</v>
      </c>
      <c r="I1124" s="15">
        <v>10.92</v>
      </c>
      <c r="J1124" s="77">
        <v>4</v>
      </c>
      <c r="K1124" s="92"/>
    </row>
    <row r="1125" spans="1:11" ht="13.2" x14ac:dyDescent="0.25">
      <c r="A1125" s="300" t="s">
        <v>1906</v>
      </c>
      <c r="B1125" s="300" t="s">
        <v>4644</v>
      </c>
      <c r="C1125" s="300" t="s">
        <v>4645</v>
      </c>
      <c r="D1125" s="16">
        <v>45065</v>
      </c>
      <c r="E1125" s="16"/>
      <c r="F1125" s="300" t="s">
        <v>4626</v>
      </c>
      <c r="G1125" s="300"/>
      <c r="H1125" s="300" t="s">
        <v>4646</v>
      </c>
      <c r="I1125" s="15">
        <v>11.08</v>
      </c>
      <c r="J1125" s="77">
        <v>4</v>
      </c>
      <c r="K1125" s="92"/>
    </row>
    <row r="1126" spans="1:11" ht="13.2" x14ac:dyDescent="0.25">
      <c r="A1126" s="300" t="s">
        <v>1906</v>
      </c>
      <c r="B1126" s="300" t="s">
        <v>4647</v>
      </c>
      <c r="C1126" s="300" t="s">
        <v>4648</v>
      </c>
      <c r="D1126" s="16">
        <v>45065</v>
      </c>
      <c r="E1126" s="16"/>
      <c r="F1126" s="300" t="s">
        <v>4626</v>
      </c>
      <c r="G1126" s="300"/>
      <c r="H1126" s="300" t="s">
        <v>4649</v>
      </c>
      <c r="I1126" s="15">
        <v>11.08</v>
      </c>
      <c r="J1126" s="77">
        <v>4</v>
      </c>
      <c r="K1126" s="92"/>
    </row>
    <row r="1127" spans="1:11" ht="13.2" x14ac:dyDescent="0.25">
      <c r="A1127" s="300" t="s">
        <v>1906</v>
      </c>
      <c r="B1127" s="300" t="s">
        <v>4650</v>
      </c>
      <c r="C1127" s="300" t="s">
        <v>4651</v>
      </c>
      <c r="D1127" s="16">
        <v>45065</v>
      </c>
      <c r="E1127" s="16"/>
      <c r="F1127" s="300" t="s">
        <v>4626</v>
      </c>
      <c r="G1127" s="300"/>
      <c r="H1127" s="300" t="s">
        <v>4652</v>
      </c>
      <c r="I1127" s="15">
        <v>11.32</v>
      </c>
      <c r="J1127" s="77">
        <v>4</v>
      </c>
      <c r="K1127" s="92"/>
    </row>
    <row r="1128" spans="1:11" ht="13.2" x14ac:dyDescent="0.25">
      <c r="A1128" s="300" t="s">
        <v>1906</v>
      </c>
      <c r="B1128" s="300" t="s">
        <v>4653</v>
      </c>
      <c r="C1128" s="300" t="s">
        <v>4654</v>
      </c>
      <c r="D1128" s="16">
        <v>45065</v>
      </c>
      <c r="E1128" s="16"/>
      <c r="F1128" s="300" t="s">
        <v>4626</v>
      </c>
      <c r="G1128" s="300"/>
      <c r="H1128" s="300" t="s">
        <v>3813</v>
      </c>
      <c r="I1128" s="15">
        <v>12.36</v>
      </c>
      <c r="J1128" s="77">
        <v>4</v>
      </c>
      <c r="K1128" s="92"/>
    </row>
    <row r="1129" spans="1:11" ht="13.2" x14ac:dyDescent="0.25">
      <c r="A1129" s="300" t="s">
        <v>1906</v>
      </c>
      <c r="B1129" s="300" t="s">
        <v>4655</v>
      </c>
      <c r="C1129" s="300" t="s">
        <v>4656</v>
      </c>
      <c r="D1129" s="16">
        <v>45065</v>
      </c>
      <c r="E1129" s="16"/>
      <c r="F1129" s="300" t="s">
        <v>4626</v>
      </c>
      <c r="G1129" s="300"/>
      <c r="H1129" s="300" t="s">
        <v>3943</v>
      </c>
      <c r="I1129" s="15">
        <v>12.36</v>
      </c>
      <c r="J1129" s="77">
        <v>4</v>
      </c>
      <c r="K1129" s="92"/>
    </row>
    <row r="1130" spans="1:11" ht="13.2" x14ac:dyDescent="0.25">
      <c r="A1130" s="300" t="s">
        <v>1906</v>
      </c>
      <c r="B1130" s="300" t="s">
        <v>4657</v>
      </c>
      <c r="C1130" s="300" t="s">
        <v>4658</v>
      </c>
      <c r="D1130" s="16">
        <v>45065</v>
      </c>
      <c r="E1130" s="16"/>
      <c r="F1130" s="300" t="s">
        <v>4626</v>
      </c>
      <c r="G1130" s="300"/>
      <c r="H1130" s="300" t="s">
        <v>2435</v>
      </c>
      <c r="I1130" s="15">
        <v>12.44</v>
      </c>
      <c r="J1130" s="77">
        <v>4</v>
      </c>
      <c r="K1130" s="92"/>
    </row>
    <row r="1131" spans="1:11" ht="13.2" x14ac:dyDescent="0.25">
      <c r="A1131" s="300" t="s">
        <v>1906</v>
      </c>
      <c r="B1131" s="300" t="s">
        <v>4659</v>
      </c>
      <c r="C1131" s="300" t="s">
        <v>4660</v>
      </c>
      <c r="D1131" s="16">
        <v>45065</v>
      </c>
      <c r="E1131" s="16"/>
      <c r="F1131" s="300" t="s">
        <v>4626</v>
      </c>
      <c r="G1131" s="300"/>
      <c r="H1131" s="300" t="s">
        <v>2438</v>
      </c>
      <c r="I1131" s="15">
        <v>9.5</v>
      </c>
      <c r="J1131" s="77">
        <v>4</v>
      </c>
      <c r="K1131" s="92"/>
    </row>
    <row r="1132" spans="1:11" ht="13.2" x14ac:dyDescent="0.25">
      <c r="A1132" s="300" t="s">
        <v>1906</v>
      </c>
      <c r="B1132" s="300" t="s">
        <v>4661</v>
      </c>
      <c r="C1132" s="300" t="s">
        <v>4662</v>
      </c>
      <c r="D1132" s="16">
        <v>45065</v>
      </c>
      <c r="E1132" s="16"/>
      <c r="F1132" s="300" t="s">
        <v>4626</v>
      </c>
      <c r="G1132" s="300"/>
      <c r="H1132" s="300" t="s">
        <v>4663</v>
      </c>
      <c r="I1132" s="15">
        <v>13.08</v>
      </c>
      <c r="J1132" s="77">
        <v>4</v>
      </c>
      <c r="K1132" s="92"/>
    </row>
    <row r="1133" spans="1:11" ht="13.2" x14ac:dyDescent="0.25">
      <c r="A1133" s="300" t="s">
        <v>1906</v>
      </c>
      <c r="B1133" s="300" t="s">
        <v>4664</v>
      </c>
      <c r="C1133" s="300" t="s">
        <v>4665</v>
      </c>
      <c r="D1133" s="16">
        <v>45065</v>
      </c>
      <c r="E1133" s="16"/>
      <c r="F1133" s="300" t="s">
        <v>4626</v>
      </c>
      <c r="G1133" s="300"/>
      <c r="H1133" s="300" t="s">
        <v>4666</v>
      </c>
      <c r="I1133" s="15">
        <v>15.48</v>
      </c>
      <c r="J1133" s="77">
        <v>4</v>
      </c>
      <c r="K1133" s="92"/>
    </row>
    <row r="1134" spans="1:11" ht="13.2" x14ac:dyDescent="0.25">
      <c r="A1134" s="300" t="s">
        <v>1906</v>
      </c>
      <c r="B1134" s="300" t="s">
        <v>4667</v>
      </c>
      <c r="C1134" s="300" t="s">
        <v>4668</v>
      </c>
      <c r="D1134" s="16">
        <v>45065</v>
      </c>
      <c r="E1134" s="16"/>
      <c r="F1134" s="300" t="s">
        <v>4626</v>
      </c>
      <c r="G1134" s="300"/>
      <c r="H1134" s="300" t="s">
        <v>4049</v>
      </c>
      <c r="I1134" s="15">
        <v>16.920000000000002</v>
      </c>
      <c r="J1134" s="77">
        <v>4</v>
      </c>
      <c r="K1134" s="92"/>
    </row>
    <row r="1135" spans="1:11" ht="13.2" x14ac:dyDescent="0.25">
      <c r="A1135" s="300" t="s">
        <v>1906</v>
      </c>
      <c r="B1135" s="300" t="s">
        <v>4669</v>
      </c>
      <c r="C1135" s="300" t="s">
        <v>4670</v>
      </c>
      <c r="D1135" s="16">
        <v>45065</v>
      </c>
      <c r="E1135" s="16"/>
      <c r="F1135" s="300" t="s">
        <v>4626</v>
      </c>
      <c r="G1135" s="300"/>
      <c r="H1135" s="300" t="s">
        <v>4671</v>
      </c>
      <c r="I1135" s="15">
        <v>17.559999999999999</v>
      </c>
      <c r="J1135" s="77">
        <v>4</v>
      </c>
      <c r="K1135" s="92"/>
    </row>
    <row r="1136" spans="1:11" ht="13.2" x14ac:dyDescent="0.25">
      <c r="A1136" s="300" t="s">
        <v>1906</v>
      </c>
      <c r="B1136" s="300" t="s">
        <v>4672</v>
      </c>
      <c r="C1136" s="300" t="s">
        <v>4673</v>
      </c>
      <c r="D1136" s="16">
        <v>45065</v>
      </c>
      <c r="E1136" s="16"/>
      <c r="F1136" s="300" t="s">
        <v>4626</v>
      </c>
      <c r="G1136" s="300"/>
      <c r="H1136" s="300" t="s">
        <v>2806</v>
      </c>
      <c r="I1136" s="15">
        <v>18.28</v>
      </c>
      <c r="J1136" s="77">
        <v>4</v>
      </c>
      <c r="K1136" s="92"/>
    </row>
    <row r="1137" spans="1:11" ht="13.2" x14ac:dyDescent="0.25">
      <c r="A1137" s="300" t="s">
        <v>1906</v>
      </c>
      <c r="B1137" s="300" t="s">
        <v>4674</v>
      </c>
      <c r="C1137" s="300" t="s">
        <v>4675</v>
      </c>
      <c r="D1137" s="16">
        <v>45065</v>
      </c>
      <c r="E1137" s="16"/>
      <c r="F1137" s="300" t="s">
        <v>4626</v>
      </c>
      <c r="G1137" s="300"/>
      <c r="H1137" s="300" t="s">
        <v>4676</v>
      </c>
      <c r="I1137" s="15">
        <v>18.52</v>
      </c>
      <c r="J1137" s="77">
        <v>4</v>
      </c>
      <c r="K1137" s="92"/>
    </row>
    <row r="1138" spans="1:11" ht="13.2" x14ac:dyDescent="0.25">
      <c r="A1138" s="300" t="s">
        <v>1906</v>
      </c>
      <c r="B1138" s="300" t="s">
        <v>4677</v>
      </c>
      <c r="C1138" s="300" t="s">
        <v>4678</v>
      </c>
      <c r="D1138" s="16">
        <v>45065</v>
      </c>
      <c r="E1138" s="16"/>
      <c r="F1138" s="300" t="s">
        <v>4626</v>
      </c>
      <c r="G1138" s="300"/>
      <c r="H1138" s="300" t="s">
        <v>4679</v>
      </c>
      <c r="I1138" s="15">
        <v>20.12</v>
      </c>
      <c r="J1138" s="77">
        <v>4</v>
      </c>
      <c r="K1138" s="92"/>
    </row>
    <row r="1139" spans="1:11" ht="13.2" x14ac:dyDescent="0.25">
      <c r="A1139" s="300" t="s">
        <v>1906</v>
      </c>
      <c r="B1139" s="300" t="s">
        <v>4680</v>
      </c>
      <c r="C1139" s="300" t="s">
        <v>4681</v>
      </c>
      <c r="D1139" s="16">
        <v>45065</v>
      </c>
      <c r="E1139" s="16"/>
      <c r="F1139" s="300" t="s">
        <v>4626</v>
      </c>
      <c r="G1139" s="300"/>
      <c r="H1139" s="300" t="s">
        <v>2824</v>
      </c>
      <c r="I1139" s="15">
        <v>22.84</v>
      </c>
      <c r="J1139" s="77">
        <v>4</v>
      </c>
      <c r="K1139" s="92"/>
    </row>
    <row r="1140" spans="1:11" ht="13.2" x14ac:dyDescent="0.25">
      <c r="A1140" s="300" t="s">
        <v>1906</v>
      </c>
      <c r="B1140" s="300" t="s">
        <v>4682</v>
      </c>
      <c r="C1140" s="300" t="s">
        <v>4683</v>
      </c>
      <c r="D1140" s="16">
        <v>45065</v>
      </c>
      <c r="E1140" s="16"/>
      <c r="F1140" s="300" t="s">
        <v>4626</v>
      </c>
      <c r="G1140" s="300"/>
      <c r="H1140" s="300" t="s">
        <v>2785</v>
      </c>
      <c r="I1140" s="15">
        <v>26.2</v>
      </c>
      <c r="J1140" s="77">
        <v>4</v>
      </c>
      <c r="K1140" s="92"/>
    </row>
    <row r="1141" spans="1:11" ht="13.2" x14ac:dyDescent="0.25">
      <c r="A1141" s="300" t="s">
        <v>1906</v>
      </c>
      <c r="B1141" s="300" t="s">
        <v>4684</v>
      </c>
      <c r="C1141" s="300" t="s">
        <v>4685</v>
      </c>
      <c r="D1141" s="16">
        <v>45065</v>
      </c>
      <c r="E1141" s="16"/>
      <c r="F1141" s="300" t="s">
        <v>4626</v>
      </c>
      <c r="G1141" s="300"/>
      <c r="H1141" s="300" t="s">
        <v>4686</v>
      </c>
      <c r="I1141" s="15">
        <v>26.2</v>
      </c>
      <c r="J1141" s="77">
        <v>4</v>
      </c>
      <c r="K1141" s="92"/>
    </row>
    <row r="1142" spans="1:11" ht="13.2" x14ac:dyDescent="0.25">
      <c r="A1142" s="300" t="s">
        <v>1906</v>
      </c>
      <c r="B1142" s="300" t="s">
        <v>4687</v>
      </c>
      <c r="C1142" s="300" t="s">
        <v>4688</v>
      </c>
      <c r="D1142" s="16">
        <v>45065</v>
      </c>
      <c r="E1142" s="16"/>
      <c r="F1142" s="300" t="s">
        <v>4626</v>
      </c>
      <c r="G1142" s="300"/>
      <c r="H1142" s="300" t="s">
        <v>3889</v>
      </c>
      <c r="I1142" s="15">
        <v>32</v>
      </c>
      <c r="J1142" s="77">
        <v>4</v>
      </c>
      <c r="K1142" s="92"/>
    </row>
    <row r="1143" spans="1:11" ht="13.2" x14ac:dyDescent="0.25">
      <c r="A1143" s="300" t="s">
        <v>1906</v>
      </c>
      <c r="B1143" s="300" t="s">
        <v>4689</v>
      </c>
      <c r="C1143" s="300" t="s">
        <v>4690</v>
      </c>
      <c r="D1143" s="16">
        <v>45065</v>
      </c>
      <c r="E1143" s="16"/>
      <c r="F1143" s="300" t="s">
        <v>4626</v>
      </c>
      <c r="G1143" s="300"/>
      <c r="H1143" s="300" t="s">
        <v>4691</v>
      </c>
      <c r="I1143" s="15">
        <v>33.200000000000003</v>
      </c>
      <c r="J1143" s="77">
        <v>4</v>
      </c>
      <c r="K1143" s="92"/>
    </row>
    <row r="1144" spans="1:11" ht="13.2" x14ac:dyDescent="0.25">
      <c r="A1144" s="300" t="s">
        <v>1906</v>
      </c>
      <c r="B1144" s="300" t="s">
        <v>4692</v>
      </c>
      <c r="C1144" s="300" t="s">
        <v>4693</v>
      </c>
      <c r="D1144" s="16">
        <v>45065</v>
      </c>
      <c r="E1144" s="16"/>
      <c r="F1144" s="300" t="s">
        <v>4626</v>
      </c>
      <c r="G1144" s="300"/>
      <c r="H1144" s="300" t="s">
        <v>4694</v>
      </c>
      <c r="I1144" s="15">
        <v>34.119999999999997</v>
      </c>
      <c r="J1144" s="77">
        <v>4</v>
      </c>
      <c r="K1144" s="92"/>
    </row>
    <row r="1145" spans="1:11" ht="13.2" x14ac:dyDescent="0.25">
      <c r="A1145" s="300" t="s">
        <v>1906</v>
      </c>
      <c r="B1145" s="300" t="s">
        <v>4695</v>
      </c>
      <c r="C1145" s="300" t="s">
        <v>4696</v>
      </c>
      <c r="D1145" s="16">
        <v>45065</v>
      </c>
      <c r="E1145" s="16"/>
      <c r="F1145" s="300" t="s">
        <v>4626</v>
      </c>
      <c r="G1145" s="300"/>
      <c r="H1145" s="300" t="s">
        <v>4697</v>
      </c>
      <c r="I1145" s="15">
        <v>34.880000000000003</v>
      </c>
      <c r="J1145" s="77">
        <v>4</v>
      </c>
      <c r="K1145" s="92"/>
    </row>
    <row r="1146" spans="1:11" ht="13.2" x14ac:dyDescent="0.25">
      <c r="A1146" s="300" t="s">
        <v>1906</v>
      </c>
      <c r="B1146" s="300" t="s">
        <v>4698</v>
      </c>
      <c r="C1146" s="300" t="s">
        <v>4699</v>
      </c>
      <c r="D1146" s="16">
        <v>45065</v>
      </c>
      <c r="E1146" s="16"/>
      <c r="F1146" s="300" t="s">
        <v>4626</v>
      </c>
      <c r="G1146" s="300"/>
      <c r="H1146" s="300" t="s">
        <v>4700</v>
      </c>
      <c r="I1146" s="15">
        <v>37.92</v>
      </c>
      <c r="J1146" s="77">
        <v>4</v>
      </c>
      <c r="K1146" s="92"/>
    </row>
    <row r="1147" spans="1:11" ht="13.2" x14ac:dyDescent="0.25">
      <c r="A1147" s="300" t="s">
        <v>1906</v>
      </c>
      <c r="B1147" s="300" t="s">
        <v>4701</v>
      </c>
      <c r="C1147" s="300" t="s">
        <v>4702</v>
      </c>
      <c r="D1147" s="16">
        <v>45065</v>
      </c>
      <c r="E1147" s="16"/>
      <c r="F1147" s="300" t="s">
        <v>4626</v>
      </c>
      <c r="G1147" s="300"/>
      <c r="H1147" s="300" t="s">
        <v>2453</v>
      </c>
      <c r="I1147" s="15">
        <v>37.44</v>
      </c>
      <c r="J1147" s="77">
        <v>4</v>
      </c>
      <c r="K1147" s="92"/>
    </row>
    <row r="1148" spans="1:11" ht="13.2" x14ac:dyDescent="0.25">
      <c r="A1148" s="300" t="s">
        <v>1906</v>
      </c>
      <c r="B1148" s="300" t="s">
        <v>4703</v>
      </c>
      <c r="C1148" s="300" t="s">
        <v>4704</v>
      </c>
      <c r="D1148" s="16">
        <v>45065</v>
      </c>
      <c r="E1148" s="16"/>
      <c r="F1148" s="300" t="s">
        <v>4626</v>
      </c>
      <c r="G1148" s="300"/>
      <c r="H1148" s="300" t="s">
        <v>4705</v>
      </c>
      <c r="I1148" s="15">
        <v>37.700000000000003</v>
      </c>
      <c r="J1148" s="77">
        <v>4</v>
      </c>
      <c r="K1148" s="92"/>
    </row>
    <row r="1149" spans="1:11" ht="13.2" x14ac:dyDescent="0.25">
      <c r="A1149" s="300" t="s">
        <v>1906</v>
      </c>
      <c r="B1149" s="300" t="s">
        <v>4706</v>
      </c>
      <c r="C1149" s="300" t="s">
        <v>4707</v>
      </c>
      <c r="D1149" s="16">
        <v>45065</v>
      </c>
      <c r="E1149" s="16"/>
      <c r="F1149" s="300" t="s">
        <v>4626</v>
      </c>
      <c r="G1149" s="300"/>
      <c r="H1149" s="300" t="s">
        <v>4708</v>
      </c>
      <c r="I1149" s="15">
        <v>40.200000000000003</v>
      </c>
      <c r="J1149" s="77">
        <v>4</v>
      </c>
      <c r="K1149" s="92"/>
    </row>
    <row r="1150" spans="1:11" ht="13.2" x14ac:dyDescent="0.25">
      <c r="A1150" s="300" t="s">
        <v>1906</v>
      </c>
      <c r="B1150" s="300" t="s">
        <v>4709</v>
      </c>
      <c r="C1150" s="300" t="s">
        <v>4710</v>
      </c>
      <c r="D1150" s="16">
        <v>45065</v>
      </c>
      <c r="E1150" s="16"/>
      <c r="F1150" s="300" t="s">
        <v>4626</v>
      </c>
      <c r="G1150" s="300"/>
      <c r="H1150" s="300" t="s">
        <v>4711</v>
      </c>
      <c r="I1150" s="15">
        <v>44</v>
      </c>
      <c r="J1150" s="77">
        <v>4</v>
      </c>
      <c r="K1150" s="92"/>
    </row>
    <row r="1151" spans="1:11" ht="13.2" x14ac:dyDescent="0.25">
      <c r="A1151" s="300" t="s">
        <v>1906</v>
      </c>
      <c r="B1151" s="300" t="s">
        <v>4712</v>
      </c>
      <c r="C1151" s="300" t="s">
        <v>4713</v>
      </c>
      <c r="D1151" s="16">
        <v>45065</v>
      </c>
      <c r="E1151" s="16"/>
      <c r="F1151" s="300" t="s">
        <v>4626</v>
      </c>
      <c r="G1151" s="300"/>
      <c r="H1151" s="300" t="s">
        <v>3642</v>
      </c>
      <c r="I1151" s="15">
        <v>46.9</v>
      </c>
      <c r="J1151" s="77">
        <v>4</v>
      </c>
      <c r="K1151" s="92"/>
    </row>
    <row r="1152" spans="1:11" ht="13.2" x14ac:dyDescent="0.25">
      <c r="A1152" s="300" t="s">
        <v>1906</v>
      </c>
      <c r="B1152" s="300" t="s">
        <v>4714</v>
      </c>
      <c r="C1152" s="300" t="s">
        <v>4715</v>
      </c>
      <c r="D1152" s="16">
        <v>45077</v>
      </c>
      <c r="E1152" s="16"/>
      <c r="F1152" s="300" t="s">
        <v>4626</v>
      </c>
      <c r="G1152" s="300"/>
      <c r="H1152" s="300" t="s">
        <v>4716</v>
      </c>
      <c r="I1152" s="15">
        <v>37.92</v>
      </c>
      <c r="J1152" s="77">
        <v>4</v>
      </c>
      <c r="K1152" s="92"/>
    </row>
    <row r="1153" spans="1:11" ht="13.2" x14ac:dyDescent="0.25">
      <c r="A1153" s="300" t="s">
        <v>1906</v>
      </c>
      <c r="B1153" s="300" t="s">
        <v>3175</v>
      </c>
      <c r="C1153" s="300"/>
      <c r="D1153" s="16">
        <v>45077</v>
      </c>
      <c r="E1153" s="16"/>
      <c r="F1153" s="300" t="s">
        <v>4717</v>
      </c>
      <c r="G1153" s="300"/>
      <c r="H1153" s="300" t="s">
        <v>1953</v>
      </c>
      <c r="I1153" s="15">
        <v>19</v>
      </c>
      <c r="J1153" s="77">
        <v>4</v>
      </c>
      <c r="K1153" s="92"/>
    </row>
    <row r="1154" spans="1:11" ht="20.399999999999999" x14ac:dyDescent="0.25">
      <c r="A1154" s="300" t="s">
        <v>1906</v>
      </c>
      <c r="B1154" s="300" t="s">
        <v>4718</v>
      </c>
      <c r="C1154" s="300" t="s">
        <v>4719</v>
      </c>
      <c r="D1154" s="16">
        <v>45065</v>
      </c>
      <c r="E1154" s="16"/>
      <c r="F1154" s="300" t="s">
        <v>4720</v>
      </c>
      <c r="G1154" s="300" t="s">
        <v>4721</v>
      </c>
      <c r="H1154" s="300" t="s">
        <v>4722</v>
      </c>
      <c r="I1154" s="15">
        <v>4609.3</v>
      </c>
      <c r="J1154" s="77">
        <v>3</v>
      </c>
      <c r="K1154" s="92"/>
    </row>
    <row r="1155" spans="1:11" ht="13.2" x14ac:dyDescent="0.25">
      <c r="A1155" s="300" t="s">
        <v>1906</v>
      </c>
      <c r="B1155" s="300" t="s">
        <v>4723</v>
      </c>
      <c r="C1155" s="300" t="s">
        <v>4718</v>
      </c>
      <c r="D1155" s="16">
        <v>45068</v>
      </c>
      <c r="E1155" s="16"/>
      <c r="F1155" s="300" t="s">
        <v>4724</v>
      </c>
      <c r="G1155" s="300"/>
      <c r="H1155" s="300" t="s">
        <v>2360</v>
      </c>
      <c r="I1155" s="15">
        <v>921.86</v>
      </c>
      <c r="J1155" s="77">
        <v>3</v>
      </c>
      <c r="K1155" s="92"/>
    </row>
    <row r="1156" spans="1:11" ht="13.2" x14ac:dyDescent="0.25">
      <c r="A1156" s="300" t="s">
        <v>1906</v>
      </c>
      <c r="B1156" s="300" t="s">
        <v>4725</v>
      </c>
      <c r="C1156" s="300" t="s">
        <v>4726</v>
      </c>
      <c r="D1156" s="16">
        <v>45068</v>
      </c>
      <c r="E1156" s="16"/>
      <c r="F1156" s="300" t="s">
        <v>4727</v>
      </c>
      <c r="G1156" s="300" t="s">
        <v>4728</v>
      </c>
      <c r="H1156" s="300" t="s">
        <v>4729</v>
      </c>
      <c r="I1156" s="15">
        <v>1776</v>
      </c>
      <c r="J1156" s="77">
        <v>3</v>
      </c>
      <c r="K1156" s="92"/>
    </row>
    <row r="1157" spans="1:11" ht="51" x14ac:dyDescent="0.25">
      <c r="A1157" s="300" t="s">
        <v>1906</v>
      </c>
      <c r="B1157" s="307" t="s">
        <v>3175</v>
      </c>
      <c r="C1157" s="307"/>
      <c r="D1157" s="302">
        <v>45055</v>
      </c>
      <c r="E1157" s="314"/>
      <c r="F1157" s="300" t="s">
        <v>4730</v>
      </c>
      <c r="G1157" s="300"/>
      <c r="H1157" s="300" t="s">
        <v>2005</v>
      </c>
      <c r="I1157" s="15">
        <v>2433.6</v>
      </c>
      <c r="J1157" s="77">
        <v>2</v>
      </c>
      <c r="K1157" s="92"/>
    </row>
    <row r="1158" spans="1:11" ht="51" x14ac:dyDescent="0.25">
      <c r="A1158" s="300" t="s">
        <v>1906</v>
      </c>
      <c r="B1158" s="307" t="s">
        <v>3175</v>
      </c>
      <c r="C1158" s="307"/>
      <c r="D1158" s="302">
        <v>45055</v>
      </c>
      <c r="E1158" s="314"/>
      <c r="F1158" s="300" t="s">
        <v>4731</v>
      </c>
      <c r="G1158" s="300"/>
      <c r="H1158" s="300" t="s">
        <v>2007</v>
      </c>
      <c r="I1158" s="15">
        <v>22579.67</v>
      </c>
      <c r="J1158" s="77">
        <v>4</v>
      </c>
      <c r="K1158" s="92"/>
    </row>
    <row r="1159" spans="1:11" ht="51" x14ac:dyDescent="0.25">
      <c r="A1159" s="300" t="s">
        <v>1906</v>
      </c>
      <c r="B1159" s="307" t="s">
        <v>3175</v>
      </c>
      <c r="C1159" s="307"/>
      <c r="D1159" s="302">
        <v>45055</v>
      </c>
      <c r="E1159" s="314"/>
      <c r="F1159" s="300" t="s">
        <v>4732</v>
      </c>
      <c r="G1159" s="300"/>
      <c r="H1159" s="300" t="s">
        <v>4091</v>
      </c>
      <c r="I1159" s="15">
        <v>5048.6000000000004</v>
      </c>
      <c r="J1159" s="77">
        <v>3</v>
      </c>
      <c r="K1159" s="92"/>
    </row>
    <row r="1160" spans="1:11" ht="51" x14ac:dyDescent="0.25">
      <c r="A1160" s="300" t="s">
        <v>1906</v>
      </c>
      <c r="B1160" s="307" t="s">
        <v>3175</v>
      </c>
      <c r="C1160" s="307"/>
      <c r="D1160" s="302">
        <v>45055</v>
      </c>
      <c r="E1160" s="314"/>
      <c r="F1160" s="300" t="s">
        <v>4733</v>
      </c>
      <c r="G1160" s="300"/>
      <c r="H1160" s="300" t="s">
        <v>4734</v>
      </c>
      <c r="I1160" s="15">
        <v>8260.02</v>
      </c>
      <c r="J1160" s="77">
        <v>5</v>
      </c>
      <c r="K1160" s="92"/>
    </row>
    <row r="1161" spans="1:11" ht="13.2" x14ac:dyDescent="0.25">
      <c r="A1161" s="300" t="s">
        <v>1906</v>
      </c>
      <c r="B1161" s="307" t="s">
        <v>4735</v>
      </c>
      <c r="C1161" s="307" t="s">
        <v>4736</v>
      </c>
      <c r="D1161" s="302">
        <v>45050</v>
      </c>
      <c r="E1161" s="302"/>
      <c r="F1161" s="300" t="s">
        <v>4737</v>
      </c>
      <c r="G1161" s="307"/>
      <c r="H1161" s="307" t="s">
        <v>2364</v>
      </c>
      <c r="I1161" s="303">
        <v>1060</v>
      </c>
      <c r="J1161" s="304">
        <v>2</v>
      </c>
      <c r="K1161" s="92"/>
    </row>
    <row r="1162" spans="1:11" ht="30.6" x14ac:dyDescent="0.25">
      <c r="A1162" s="300" t="s">
        <v>1906</v>
      </c>
      <c r="B1162" s="300" t="s">
        <v>4738</v>
      </c>
      <c r="C1162" s="300" t="s">
        <v>4739</v>
      </c>
      <c r="D1162" s="16">
        <v>45065</v>
      </c>
      <c r="E1162" s="16"/>
      <c r="F1162" s="300" t="s">
        <v>4740</v>
      </c>
      <c r="G1162" s="300" t="s">
        <v>2095</v>
      </c>
      <c r="H1162" s="300" t="s">
        <v>2096</v>
      </c>
      <c r="I1162" s="15">
        <v>750</v>
      </c>
      <c r="J1162" s="77">
        <v>3</v>
      </c>
      <c r="K1162" s="92"/>
    </row>
    <row r="1163" spans="1:11" ht="30.6" x14ac:dyDescent="0.25">
      <c r="A1163" s="300" t="s">
        <v>1906</v>
      </c>
      <c r="B1163" s="300" t="s">
        <v>4741</v>
      </c>
      <c r="C1163" s="300" t="s">
        <v>4742</v>
      </c>
      <c r="D1163" s="16">
        <v>45077</v>
      </c>
      <c r="E1163" s="16"/>
      <c r="F1163" s="300" t="s">
        <v>4743</v>
      </c>
      <c r="G1163" s="300" t="s">
        <v>4476</v>
      </c>
      <c r="H1163" s="300" t="s">
        <v>2535</v>
      </c>
      <c r="I1163" s="15">
        <v>400</v>
      </c>
      <c r="J1163" s="77">
        <v>3</v>
      </c>
      <c r="K1163" s="92"/>
    </row>
    <row r="1164" spans="1:11" ht="30.6" x14ac:dyDescent="0.25">
      <c r="A1164" s="300" t="s">
        <v>1906</v>
      </c>
      <c r="B1164" s="300" t="s">
        <v>4744</v>
      </c>
      <c r="C1164" s="300" t="s">
        <v>4745</v>
      </c>
      <c r="D1164" s="16">
        <v>45051</v>
      </c>
      <c r="E1164" s="16"/>
      <c r="F1164" s="300" t="s">
        <v>4746</v>
      </c>
      <c r="G1164" s="300" t="s">
        <v>2212</v>
      </c>
      <c r="H1164" s="300" t="s">
        <v>2213</v>
      </c>
      <c r="I1164" s="15">
        <v>400</v>
      </c>
      <c r="J1164" s="77">
        <v>5</v>
      </c>
      <c r="K1164" s="92"/>
    </row>
    <row r="1165" spans="1:11" ht="20.399999999999999" x14ac:dyDescent="0.25">
      <c r="A1165" s="300" t="s">
        <v>1906</v>
      </c>
      <c r="B1165" s="300" t="s">
        <v>4747</v>
      </c>
      <c r="C1165" s="300" t="s">
        <v>4748</v>
      </c>
      <c r="D1165" s="16">
        <v>45056</v>
      </c>
      <c r="E1165" s="16"/>
      <c r="F1165" s="300" t="s">
        <v>4749</v>
      </c>
      <c r="G1165" s="300" t="s">
        <v>2105</v>
      </c>
      <c r="H1165" s="300" t="s">
        <v>2106</v>
      </c>
      <c r="I1165" s="15">
        <v>403.2</v>
      </c>
      <c r="J1165" s="77">
        <v>3</v>
      </c>
      <c r="K1165" s="92"/>
    </row>
    <row r="1166" spans="1:11" ht="20.399999999999999" x14ac:dyDescent="0.25">
      <c r="A1166" s="300" t="s">
        <v>1906</v>
      </c>
      <c r="B1166" s="300" t="s">
        <v>4750</v>
      </c>
      <c r="C1166" s="300" t="s">
        <v>4751</v>
      </c>
      <c r="D1166" s="16">
        <v>45056</v>
      </c>
      <c r="E1166" s="16"/>
      <c r="F1166" s="300" t="s">
        <v>4752</v>
      </c>
      <c r="G1166" s="300"/>
      <c r="H1166" s="300" t="s">
        <v>1413</v>
      </c>
      <c r="I1166" s="15">
        <v>6055.3</v>
      </c>
      <c r="J1166" s="77">
        <v>3</v>
      </c>
      <c r="K1166" s="92"/>
    </row>
    <row r="1167" spans="1:11" ht="20.399999999999999" x14ac:dyDescent="0.25">
      <c r="A1167" s="300" t="s">
        <v>1906</v>
      </c>
      <c r="B1167" s="300" t="s">
        <v>4753</v>
      </c>
      <c r="C1167" s="300" t="s">
        <v>4754</v>
      </c>
      <c r="D1167" s="16">
        <v>45056</v>
      </c>
      <c r="E1167" s="16"/>
      <c r="F1167" s="300" t="s">
        <v>4755</v>
      </c>
      <c r="G1167" s="300" t="s">
        <v>2069</v>
      </c>
      <c r="H1167" s="300" t="s">
        <v>2070</v>
      </c>
      <c r="I1167" s="15">
        <v>550</v>
      </c>
      <c r="J1167" s="77">
        <v>3</v>
      </c>
      <c r="K1167" s="92"/>
    </row>
    <row r="1168" spans="1:11" ht="20.399999999999999" x14ac:dyDescent="0.25">
      <c r="A1168" s="300" t="s">
        <v>1906</v>
      </c>
      <c r="B1168" s="300" t="s">
        <v>4756</v>
      </c>
      <c r="C1168" s="300" t="s">
        <v>4757</v>
      </c>
      <c r="D1168" s="16">
        <v>45057</v>
      </c>
      <c r="E1168" s="16"/>
      <c r="F1168" s="300" t="s">
        <v>4758</v>
      </c>
      <c r="G1168" s="300"/>
      <c r="H1168" s="300" t="s">
        <v>1413</v>
      </c>
      <c r="I1168" s="15">
        <v>34.56</v>
      </c>
      <c r="J1168" s="77">
        <v>3</v>
      </c>
      <c r="K1168" s="92"/>
    </row>
    <row r="1169" spans="1:11" ht="20.399999999999999" x14ac:dyDescent="0.25">
      <c r="A1169" s="300" t="s">
        <v>1906</v>
      </c>
      <c r="B1169" s="300" t="s">
        <v>4759</v>
      </c>
      <c r="C1169" s="300" t="s">
        <v>4760</v>
      </c>
      <c r="D1169" s="16">
        <v>45068</v>
      </c>
      <c r="E1169" s="16"/>
      <c r="F1169" s="300" t="s">
        <v>4761</v>
      </c>
      <c r="G1169" s="300" t="s">
        <v>2043</v>
      </c>
      <c r="H1169" s="300" t="s">
        <v>2044</v>
      </c>
      <c r="I1169" s="15">
        <v>1121</v>
      </c>
      <c r="J1169" s="77">
        <v>3</v>
      </c>
      <c r="K1169" s="92"/>
    </row>
    <row r="1170" spans="1:11" ht="20.399999999999999" x14ac:dyDescent="0.25">
      <c r="A1170" s="300" t="s">
        <v>1906</v>
      </c>
      <c r="B1170" s="300" t="s">
        <v>4762</v>
      </c>
      <c r="C1170" s="300" t="s">
        <v>4763</v>
      </c>
      <c r="D1170" s="16">
        <v>45068</v>
      </c>
      <c r="E1170" s="16"/>
      <c r="F1170" s="300" t="s">
        <v>4764</v>
      </c>
      <c r="G1170" s="300" t="s">
        <v>2043</v>
      </c>
      <c r="H1170" s="300" t="s">
        <v>2044</v>
      </c>
      <c r="I1170" s="15">
        <v>2323</v>
      </c>
      <c r="J1170" s="77">
        <v>3</v>
      </c>
      <c r="K1170" s="92"/>
    </row>
    <row r="1171" spans="1:11" ht="13.2" x14ac:dyDescent="0.25">
      <c r="A1171" s="300" t="s">
        <v>1906</v>
      </c>
      <c r="B1171" s="300" t="s">
        <v>2242</v>
      </c>
      <c r="C1171" s="300"/>
      <c r="D1171" s="16">
        <v>45044</v>
      </c>
      <c r="E1171" s="16"/>
      <c r="F1171" s="300" t="s">
        <v>4765</v>
      </c>
      <c r="G1171" s="300"/>
      <c r="H1171" s="300" t="s">
        <v>1953</v>
      </c>
      <c r="I1171" s="303">
        <v>19</v>
      </c>
      <c r="J1171" s="304">
        <v>4</v>
      </c>
      <c r="K1171" s="92"/>
    </row>
    <row r="1172" spans="1:11" ht="20.399999999999999" x14ac:dyDescent="0.25">
      <c r="A1172" s="300" t="s">
        <v>1906</v>
      </c>
      <c r="B1172" s="300" t="s">
        <v>4766</v>
      </c>
      <c r="C1172" s="300" t="s">
        <v>4767</v>
      </c>
      <c r="D1172" s="16">
        <v>45040</v>
      </c>
      <c r="E1172" s="16"/>
      <c r="F1172" s="300" t="s">
        <v>4768</v>
      </c>
      <c r="G1172" s="300"/>
      <c r="H1172" s="300" t="s">
        <v>4769</v>
      </c>
      <c r="I1172" s="303">
        <v>60</v>
      </c>
      <c r="J1172" s="304">
        <v>4</v>
      </c>
      <c r="K1172" s="92"/>
    </row>
    <row r="1173" spans="1:11" ht="20.399999999999999" x14ac:dyDescent="0.25">
      <c r="A1173" s="300" t="s">
        <v>1906</v>
      </c>
      <c r="B1173" s="300" t="s">
        <v>4770</v>
      </c>
      <c r="C1173" s="300" t="s">
        <v>4771</v>
      </c>
      <c r="D1173" s="16">
        <v>45050</v>
      </c>
      <c r="E1173" s="16"/>
      <c r="F1173" s="300" t="s">
        <v>4772</v>
      </c>
      <c r="G1173" s="300" t="s">
        <v>4773</v>
      </c>
      <c r="H1173" s="300" t="s">
        <v>4774</v>
      </c>
      <c r="I1173" s="303">
        <v>133.19999999999999</v>
      </c>
      <c r="J1173" s="304">
        <v>2</v>
      </c>
      <c r="K1173" s="92"/>
    </row>
    <row r="1174" spans="1:11" ht="13.2" x14ac:dyDescent="0.25">
      <c r="A1174" s="300" t="s">
        <v>1906</v>
      </c>
      <c r="B1174" s="300" t="s">
        <v>4775</v>
      </c>
      <c r="C1174" s="300" t="s">
        <v>4770</v>
      </c>
      <c r="D1174" s="16">
        <v>45068</v>
      </c>
      <c r="E1174" s="16"/>
      <c r="F1174" s="300" t="s">
        <v>4776</v>
      </c>
      <c r="G1174" s="300"/>
      <c r="H1174" s="300" t="s">
        <v>2360</v>
      </c>
      <c r="I1174" s="303">
        <v>26.64</v>
      </c>
      <c r="J1174" s="304">
        <v>2</v>
      </c>
      <c r="K1174" s="92"/>
    </row>
    <row r="1175" spans="1:11" ht="20.399999999999999" x14ac:dyDescent="0.25">
      <c r="A1175" s="300" t="s">
        <v>1906</v>
      </c>
      <c r="B1175" s="307" t="s">
        <v>4777</v>
      </c>
      <c r="C1175" s="307" t="s">
        <v>4778</v>
      </c>
      <c r="D1175" s="302">
        <v>45051</v>
      </c>
      <c r="E1175" s="302"/>
      <c r="F1175" s="14" t="s">
        <v>4779</v>
      </c>
      <c r="G1175" s="307" t="s">
        <v>1957</v>
      </c>
      <c r="H1175" s="307" t="s">
        <v>1958</v>
      </c>
      <c r="I1175" s="303">
        <v>344</v>
      </c>
      <c r="J1175" s="304">
        <v>5</v>
      </c>
      <c r="K1175" s="92"/>
    </row>
    <row r="1176" spans="1:11" ht="13.2" x14ac:dyDescent="0.25">
      <c r="A1176" s="300" t="s">
        <v>1906</v>
      </c>
      <c r="B1176" s="307" t="s">
        <v>4780</v>
      </c>
      <c r="C1176" s="307" t="s">
        <v>4781</v>
      </c>
      <c r="D1176" s="302">
        <v>45057</v>
      </c>
      <c r="E1176" s="302"/>
      <c r="F1176" s="14" t="s">
        <v>4782</v>
      </c>
      <c r="G1176" s="307" t="s">
        <v>2119</v>
      </c>
      <c r="H1176" s="307" t="s">
        <v>2120</v>
      </c>
      <c r="I1176" s="303">
        <v>28.62</v>
      </c>
      <c r="J1176" s="304">
        <v>5</v>
      </c>
      <c r="K1176" s="92"/>
    </row>
    <row r="1177" spans="1:11" ht="20.399999999999999" x14ac:dyDescent="0.25">
      <c r="A1177" s="300" t="s">
        <v>1906</v>
      </c>
      <c r="B1177" s="307" t="s">
        <v>4783</v>
      </c>
      <c r="C1177" s="307" t="s">
        <v>4784</v>
      </c>
      <c r="D1177" s="302">
        <v>45057</v>
      </c>
      <c r="E1177" s="302"/>
      <c r="F1177" s="14" t="s">
        <v>4785</v>
      </c>
      <c r="G1177" s="307" t="s">
        <v>2105</v>
      </c>
      <c r="H1177" s="307" t="s">
        <v>2106</v>
      </c>
      <c r="I1177" s="303">
        <v>732</v>
      </c>
      <c r="J1177" s="304">
        <v>5</v>
      </c>
      <c r="K1177" s="92"/>
    </row>
    <row r="1178" spans="1:11" ht="20.399999999999999" x14ac:dyDescent="0.25">
      <c r="A1178" s="300" t="s">
        <v>1906</v>
      </c>
      <c r="B1178" s="307" t="s">
        <v>4786</v>
      </c>
      <c r="C1178" s="307" t="s">
        <v>4787</v>
      </c>
      <c r="D1178" s="302">
        <v>45050</v>
      </c>
      <c r="E1178" s="302"/>
      <c r="F1178" s="14" t="s">
        <v>220</v>
      </c>
      <c r="G1178" s="307"/>
      <c r="H1178" s="307" t="s">
        <v>4788</v>
      </c>
      <c r="I1178" s="303">
        <v>200</v>
      </c>
      <c r="J1178" s="304">
        <v>5</v>
      </c>
      <c r="K1178" s="92"/>
    </row>
    <row r="1179" spans="1:11" ht="75" customHeight="1" x14ac:dyDescent="0.25">
      <c r="A1179" s="300" t="s">
        <v>1906</v>
      </c>
      <c r="B1179" s="300"/>
      <c r="C1179" s="300"/>
      <c r="D1179" s="16"/>
      <c r="E1179" s="16"/>
      <c r="F1179" s="305" t="s">
        <v>4789</v>
      </c>
      <c r="G1179" s="300"/>
      <c r="H1179" s="300"/>
      <c r="I1179" s="15"/>
      <c r="J1179" s="77"/>
      <c r="K1179" s="92"/>
    </row>
    <row r="1180" spans="1:11" ht="20.399999999999999" x14ac:dyDescent="0.25">
      <c r="A1180" s="300" t="s">
        <v>1906</v>
      </c>
      <c r="B1180" s="307" t="s">
        <v>4790</v>
      </c>
      <c r="C1180" s="307" t="s">
        <v>4791</v>
      </c>
      <c r="D1180" s="302">
        <v>45058</v>
      </c>
      <c r="E1180" s="302"/>
      <c r="F1180" s="14" t="s">
        <v>4792</v>
      </c>
      <c r="G1180" s="307"/>
      <c r="H1180" s="307" t="s">
        <v>2660</v>
      </c>
      <c r="I1180" s="303">
        <v>71</v>
      </c>
      <c r="J1180" s="304">
        <v>5</v>
      </c>
      <c r="K1180" s="92"/>
    </row>
    <row r="1181" spans="1:11" ht="20.399999999999999" x14ac:dyDescent="0.25">
      <c r="A1181" s="300" t="s">
        <v>1906</v>
      </c>
      <c r="B1181" s="307" t="s">
        <v>4793</v>
      </c>
      <c r="C1181" s="307" t="s">
        <v>4794</v>
      </c>
      <c r="D1181" s="302">
        <v>45058</v>
      </c>
      <c r="E1181" s="302"/>
      <c r="F1181" s="14" t="s">
        <v>4792</v>
      </c>
      <c r="G1181" s="307"/>
      <c r="H1181" s="307" t="s">
        <v>2565</v>
      </c>
      <c r="I1181" s="303">
        <v>71</v>
      </c>
      <c r="J1181" s="304">
        <v>5</v>
      </c>
      <c r="K1181" s="92"/>
    </row>
    <row r="1182" spans="1:11" ht="76.2" customHeight="1" x14ac:dyDescent="0.25">
      <c r="A1182" s="300" t="s">
        <v>1906</v>
      </c>
      <c r="B1182" s="307"/>
      <c r="C1182" s="307"/>
      <c r="D1182" s="302"/>
      <c r="E1182" s="302"/>
      <c r="F1182" s="305" t="s">
        <v>14133</v>
      </c>
      <c r="G1182" s="307"/>
      <c r="H1182" s="307"/>
      <c r="I1182" s="303"/>
      <c r="J1182" s="304"/>
      <c r="K1182" s="92"/>
    </row>
    <row r="1183" spans="1:11" ht="20.399999999999999" x14ac:dyDescent="0.25">
      <c r="A1183" s="300" t="s">
        <v>1906</v>
      </c>
      <c r="B1183" s="307" t="s">
        <v>14134</v>
      </c>
      <c r="C1183" s="307" t="s">
        <v>14136</v>
      </c>
      <c r="D1183" s="302">
        <v>45058</v>
      </c>
      <c r="E1183" s="302"/>
      <c r="F1183" s="14" t="s">
        <v>14138</v>
      </c>
      <c r="G1183" s="307"/>
      <c r="H1183" s="307" t="s">
        <v>14139</v>
      </c>
      <c r="I1183" s="303">
        <v>162</v>
      </c>
      <c r="J1183" s="304">
        <v>5</v>
      </c>
      <c r="K1183" s="92"/>
    </row>
    <row r="1184" spans="1:11" ht="20.399999999999999" x14ac:dyDescent="0.25">
      <c r="A1184" s="300" t="s">
        <v>1906</v>
      </c>
      <c r="B1184" s="307" t="s">
        <v>14135</v>
      </c>
      <c r="C1184" s="307" t="s">
        <v>14137</v>
      </c>
      <c r="D1184" s="302">
        <v>45058</v>
      </c>
      <c r="E1184" s="302"/>
      <c r="F1184" s="14" t="s">
        <v>14138</v>
      </c>
      <c r="G1184" s="307"/>
      <c r="H1184" s="307" t="s">
        <v>14140</v>
      </c>
      <c r="I1184" s="303">
        <v>162</v>
      </c>
      <c r="J1184" s="304">
        <v>5</v>
      </c>
      <c r="K1184" s="92"/>
    </row>
    <row r="1185" spans="1:11" ht="76.2" customHeight="1" x14ac:dyDescent="0.25">
      <c r="A1185" s="300" t="s">
        <v>1906</v>
      </c>
      <c r="B1185" s="300"/>
      <c r="C1185" s="300"/>
      <c r="D1185" s="16"/>
      <c r="E1185" s="16"/>
      <c r="F1185" s="305" t="s">
        <v>4795</v>
      </c>
      <c r="G1185" s="300"/>
      <c r="H1185" s="300"/>
      <c r="I1185" s="15"/>
      <c r="J1185" s="77"/>
      <c r="K1185" s="92"/>
    </row>
    <row r="1186" spans="1:11" ht="30.6" x14ac:dyDescent="0.25">
      <c r="A1186" s="300" t="s">
        <v>1906</v>
      </c>
      <c r="B1186" s="307" t="s">
        <v>4796</v>
      </c>
      <c r="C1186" s="307" t="s">
        <v>4797</v>
      </c>
      <c r="D1186" s="302">
        <v>45062</v>
      </c>
      <c r="E1186" s="302"/>
      <c r="F1186" s="14" t="s">
        <v>4798</v>
      </c>
      <c r="G1186" s="307" t="s">
        <v>2016</v>
      </c>
      <c r="H1186" s="307" t="s">
        <v>2017</v>
      </c>
      <c r="I1186" s="303">
        <v>2042.3</v>
      </c>
      <c r="J1186" s="304">
        <v>5</v>
      </c>
      <c r="K1186" s="92"/>
    </row>
    <row r="1187" spans="1:11" ht="13.2" x14ac:dyDescent="0.25">
      <c r="A1187" s="300" t="s">
        <v>1906</v>
      </c>
      <c r="B1187" s="307" t="s">
        <v>4799</v>
      </c>
      <c r="C1187" s="307" t="s">
        <v>4073</v>
      </c>
      <c r="D1187" s="302">
        <v>45078</v>
      </c>
      <c r="E1187" s="302"/>
      <c r="F1187" s="14" t="s">
        <v>4800</v>
      </c>
      <c r="G1187" s="307" t="s">
        <v>2639</v>
      </c>
      <c r="H1187" s="307" t="s">
        <v>2640</v>
      </c>
      <c r="I1187" s="303">
        <v>116</v>
      </c>
      <c r="J1187" s="304">
        <v>5</v>
      </c>
      <c r="K1187" s="92"/>
    </row>
    <row r="1188" spans="1:11" ht="40.799999999999997" x14ac:dyDescent="0.25">
      <c r="A1188" s="300" t="s">
        <v>1906</v>
      </c>
      <c r="B1188" s="307" t="s">
        <v>4801</v>
      </c>
      <c r="C1188" s="307" t="s">
        <v>4802</v>
      </c>
      <c r="D1188" s="302">
        <v>45077</v>
      </c>
      <c r="E1188" s="302"/>
      <c r="F1188" s="14" t="s">
        <v>4803</v>
      </c>
      <c r="G1188" s="307" t="s">
        <v>4804</v>
      </c>
      <c r="H1188" s="307" t="s">
        <v>4805</v>
      </c>
      <c r="I1188" s="303">
        <v>400</v>
      </c>
      <c r="J1188" s="304">
        <v>5</v>
      </c>
      <c r="K1188" s="92"/>
    </row>
    <row r="1189" spans="1:11" ht="61.2" x14ac:dyDescent="0.25">
      <c r="A1189" s="300" t="s">
        <v>1906</v>
      </c>
      <c r="B1189" s="307" t="s">
        <v>4801</v>
      </c>
      <c r="C1189" s="307" t="s">
        <v>4802</v>
      </c>
      <c r="D1189" s="302">
        <v>45037</v>
      </c>
      <c r="E1189" s="302">
        <v>45077</v>
      </c>
      <c r="F1189" s="14" t="s">
        <v>4806</v>
      </c>
      <c r="G1189" s="307" t="s">
        <v>4804</v>
      </c>
      <c r="H1189" s="307" t="s">
        <v>4805</v>
      </c>
      <c r="I1189" s="303">
        <v>10</v>
      </c>
      <c r="J1189" s="304">
        <v>5</v>
      </c>
      <c r="K1189" s="92"/>
    </row>
    <row r="1190" spans="1:11" ht="61.2" x14ac:dyDescent="0.25">
      <c r="A1190" s="300" t="s">
        <v>1906</v>
      </c>
      <c r="B1190" s="307" t="s">
        <v>4801</v>
      </c>
      <c r="C1190" s="307" t="s">
        <v>4802</v>
      </c>
      <c r="D1190" s="302">
        <v>45059</v>
      </c>
      <c r="E1190" s="302">
        <v>45077</v>
      </c>
      <c r="F1190" s="14" t="s">
        <v>4807</v>
      </c>
      <c r="G1190" s="307" t="s">
        <v>4804</v>
      </c>
      <c r="H1190" s="307" t="s">
        <v>4805</v>
      </c>
      <c r="I1190" s="303">
        <v>27.25</v>
      </c>
      <c r="J1190" s="304">
        <v>5</v>
      </c>
      <c r="K1190" s="92"/>
    </row>
    <row r="1191" spans="1:11" ht="61.2" x14ac:dyDescent="0.25">
      <c r="A1191" s="300" t="s">
        <v>1906</v>
      </c>
      <c r="B1191" s="307" t="s">
        <v>4801</v>
      </c>
      <c r="C1191" s="307" t="s">
        <v>4802</v>
      </c>
      <c r="D1191" s="302">
        <v>45059</v>
      </c>
      <c r="E1191" s="302">
        <v>45077</v>
      </c>
      <c r="F1191" s="14" t="s">
        <v>4808</v>
      </c>
      <c r="G1191" s="307" t="s">
        <v>4804</v>
      </c>
      <c r="H1191" s="307" t="s">
        <v>4805</v>
      </c>
      <c r="I1191" s="303">
        <v>19.5</v>
      </c>
      <c r="J1191" s="304">
        <v>5</v>
      </c>
      <c r="K1191" s="92"/>
    </row>
    <row r="1192" spans="1:11" ht="61.2" x14ac:dyDescent="0.25">
      <c r="A1192" s="300" t="s">
        <v>1906</v>
      </c>
      <c r="B1192" s="307" t="s">
        <v>4801</v>
      </c>
      <c r="C1192" s="307" t="s">
        <v>4802</v>
      </c>
      <c r="D1192" s="302">
        <v>45060</v>
      </c>
      <c r="E1192" s="302">
        <v>45077</v>
      </c>
      <c r="F1192" s="14" t="s">
        <v>4809</v>
      </c>
      <c r="G1192" s="307" t="s">
        <v>4804</v>
      </c>
      <c r="H1192" s="307" t="s">
        <v>4805</v>
      </c>
      <c r="I1192" s="303">
        <v>13.52</v>
      </c>
      <c r="J1192" s="304">
        <v>5</v>
      </c>
      <c r="K1192" s="92"/>
    </row>
    <row r="1193" spans="1:11" ht="61.2" x14ac:dyDescent="0.25">
      <c r="A1193" s="300" t="s">
        <v>1906</v>
      </c>
      <c r="B1193" s="307" t="s">
        <v>4801</v>
      </c>
      <c r="C1193" s="307" t="s">
        <v>4802</v>
      </c>
      <c r="D1193" s="302">
        <v>45060</v>
      </c>
      <c r="E1193" s="302">
        <v>45077</v>
      </c>
      <c r="F1193" s="14" t="s">
        <v>4810</v>
      </c>
      <c r="G1193" s="307" t="s">
        <v>4804</v>
      </c>
      <c r="H1193" s="307" t="s">
        <v>4805</v>
      </c>
      <c r="I1193" s="303">
        <v>3.08</v>
      </c>
      <c r="J1193" s="304">
        <v>5</v>
      </c>
      <c r="K1193" s="92"/>
    </row>
    <row r="1194" spans="1:11" ht="61.2" x14ac:dyDescent="0.25">
      <c r="A1194" s="300" t="s">
        <v>1906</v>
      </c>
      <c r="B1194" s="307" t="s">
        <v>4801</v>
      </c>
      <c r="C1194" s="307" t="s">
        <v>4802</v>
      </c>
      <c r="D1194" s="302">
        <v>45060</v>
      </c>
      <c r="E1194" s="302">
        <v>45077</v>
      </c>
      <c r="F1194" s="14" t="s">
        <v>4811</v>
      </c>
      <c r="G1194" s="307" t="s">
        <v>4804</v>
      </c>
      <c r="H1194" s="307" t="s">
        <v>4805</v>
      </c>
      <c r="I1194" s="303">
        <v>16.649999999999999</v>
      </c>
      <c r="J1194" s="304">
        <v>5</v>
      </c>
      <c r="K1194" s="92"/>
    </row>
    <row r="1195" spans="1:11" ht="30.6" x14ac:dyDescent="0.25">
      <c r="A1195" s="300" t="s">
        <v>1906</v>
      </c>
      <c r="B1195" s="307" t="s">
        <v>4812</v>
      </c>
      <c r="C1195" s="307" t="s">
        <v>4813</v>
      </c>
      <c r="D1195" s="302">
        <v>45070</v>
      </c>
      <c r="E1195" s="302"/>
      <c r="F1195" s="14" t="s">
        <v>4814</v>
      </c>
      <c r="G1195" s="307"/>
      <c r="H1195" s="307" t="s">
        <v>4815</v>
      </c>
      <c r="I1195" s="303">
        <v>35</v>
      </c>
      <c r="J1195" s="304">
        <v>5</v>
      </c>
      <c r="K1195" s="92"/>
    </row>
    <row r="1196" spans="1:11" ht="30.6" x14ac:dyDescent="0.25">
      <c r="A1196" s="300" t="s">
        <v>1906</v>
      </c>
      <c r="B1196" s="307" t="s">
        <v>4816</v>
      </c>
      <c r="C1196" s="307" t="s">
        <v>4817</v>
      </c>
      <c r="D1196" s="302">
        <v>45070</v>
      </c>
      <c r="E1196" s="302"/>
      <c r="F1196" s="14" t="s">
        <v>4814</v>
      </c>
      <c r="G1196" s="307"/>
      <c r="H1196" s="307" t="s">
        <v>4818</v>
      </c>
      <c r="I1196" s="303">
        <v>35</v>
      </c>
      <c r="J1196" s="304">
        <v>5</v>
      </c>
      <c r="K1196" s="92"/>
    </row>
    <row r="1197" spans="1:11" ht="30.6" x14ac:dyDescent="0.25">
      <c r="A1197" s="300" t="s">
        <v>1906</v>
      </c>
      <c r="B1197" s="307" t="s">
        <v>4819</v>
      </c>
      <c r="C1197" s="307" t="s">
        <v>4820</v>
      </c>
      <c r="D1197" s="302">
        <v>45070</v>
      </c>
      <c r="E1197" s="302"/>
      <c r="F1197" s="14" t="s">
        <v>4814</v>
      </c>
      <c r="G1197" s="307"/>
      <c r="H1197" s="307" t="s">
        <v>4821</v>
      </c>
      <c r="I1197" s="303">
        <v>35</v>
      </c>
      <c r="J1197" s="304">
        <v>5</v>
      </c>
      <c r="K1197" s="92"/>
    </row>
    <row r="1198" spans="1:11" ht="30.6" x14ac:dyDescent="0.25">
      <c r="A1198" s="300" t="s">
        <v>1906</v>
      </c>
      <c r="B1198" s="307" t="s">
        <v>4822</v>
      </c>
      <c r="C1198" s="307" t="s">
        <v>4823</v>
      </c>
      <c r="D1198" s="302">
        <v>45070</v>
      </c>
      <c r="E1198" s="302"/>
      <c r="F1198" s="14" t="s">
        <v>4814</v>
      </c>
      <c r="G1198" s="307"/>
      <c r="H1198" s="307" t="s">
        <v>4824</v>
      </c>
      <c r="I1198" s="303">
        <v>35</v>
      </c>
      <c r="J1198" s="304">
        <v>5</v>
      </c>
      <c r="K1198" s="92"/>
    </row>
    <row r="1199" spans="1:11" ht="30.6" x14ac:dyDescent="0.25">
      <c r="A1199" s="300" t="s">
        <v>1906</v>
      </c>
      <c r="B1199" s="307" t="s">
        <v>4825</v>
      </c>
      <c r="C1199" s="307" t="s">
        <v>4826</v>
      </c>
      <c r="D1199" s="302">
        <v>45070</v>
      </c>
      <c r="E1199" s="302"/>
      <c r="F1199" s="14" t="s">
        <v>4814</v>
      </c>
      <c r="G1199" s="307"/>
      <c r="H1199" s="307" t="s">
        <v>4827</v>
      </c>
      <c r="I1199" s="303">
        <v>55</v>
      </c>
      <c r="J1199" s="304">
        <v>5</v>
      </c>
      <c r="K1199" s="92"/>
    </row>
    <row r="1200" spans="1:11" ht="30.6" x14ac:dyDescent="0.25">
      <c r="A1200" s="300" t="s">
        <v>1906</v>
      </c>
      <c r="B1200" s="307" t="s">
        <v>4828</v>
      </c>
      <c r="C1200" s="307" t="s">
        <v>4829</v>
      </c>
      <c r="D1200" s="302">
        <v>45070</v>
      </c>
      <c r="E1200" s="302"/>
      <c r="F1200" s="14" t="s">
        <v>4814</v>
      </c>
      <c r="G1200" s="307"/>
      <c r="H1200" s="307" t="s">
        <v>4830</v>
      </c>
      <c r="I1200" s="303">
        <v>55</v>
      </c>
      <c r="J1200" s="304">
        <v>5</v>
      </c>
      <c r="K1200" s="92"/>
    </row>
    <row r="1201" spans="1:11" ht="30.6" x14ac:dyDescent="0.25">
      <c r="A1201" s="300" t="s">
        <v>1906</v>
      </c>
      <c r="B1201" s="307" t="s">
        <v>4831</v>
      </c>
      <c r="C1201" s="307" t="s">
        <v>4832</v>
      </c>
      <c r="D1201" s="302">
        <v>45070</v>
      </c>
      <c r="E1201" s="302"/>
      <c r="F1201" s="14" t="s">
        <v>4814</v>
      </c>
      <c r="G1201" s="307"/>
      <c r="H1201" s="307" t="s">
        <v>2414</v>
      </c>
      <c r="I1201" s="303">
        <v>55</v>
      </c>
      <c r="J1201" s="304">
        <v>5</v>
      </c>
      <c r="K1201" s="92"/>
    </row>
    <row r="1202" spans="1:11" ht="30.6" x14ac:dyDescent="0.25">
      <c r="A1202" s="300" t="s">
        <v>1906</v>
      </c>
      <c r="B1202" s="307" t="s">
        <v>4833</v>
      </c>
      <c r="C1202" s="307" t="s">
        <v>4834</v>
      </c>
      <c r="D1202" s="302">
        <v>45070</v>
      </c>
      <c r="E1202" s="302"/>
      <c r="F1202" s="14" t="s">
        <v>4814</v>
      </c>
      <c r="G1202" s="307"/>
      <c r="H1202" s="307" t="s">
        <v>4835</v>
      </c>
      <c r="I1202" s="303">
        <v>70</v>
      </c>
      <c r="J1202" s="304">
        <v>5</v>
      </c>
      <c r="K1202" s="92"/>
    </row>
    <row r="1203" spans="1:11" ht="30.6" x14ac:dyDescent="0.25">
      <c r="A1203" s="300" t="s">
        <v>1906</v>
      </c>
      <c r="B1203" s="307" t="s">
        <v>4836</v>
      </c>
      <c r="C1203" s="307" t="s">
        <v>4837</v>
      </c>
      <c r="D1203" s="302">
        <v>45070</v>
      </c>
      <c r="E1203" s="302"/>
      <c r="F1203" s="14" t="s">
        <v>4814</v>
      </c>
      <c r="G1203" s="307"/>
      <c r="H1203" s="307" t="s">
        <v>4838</v>
      </c>
      <c r="I1203" s="303">
        <v>55</v>
      </c>
      <c r="J1203" s="304">
        <v>5</v>
      </c>
      <c r="K1203" s="92"/>
    </row>
    <row r="1204" spans="1:11" ht="30.6" x14ac:dyDescent="0.25">
      <c r="A1204" s="300" t="s">
        <v>1906</v>
      </c>
      <c r="B1204" s="307" t="s">
        <v>4839</v>
      </c>
      <c r="C1204" s="307" t="s">
        <v>4840</v>
      </c>
      <c r="D1204" s="302">
        <v>45070</v>
      </c>
      <c r="E1204" s="302"/>
      <c r="F1204" s="14" t="s">
        <v>4814</v>
      </c>
      <c r="G1204" s="307"/>
      <c r="H1204" s="307" t="s">
        <v>2574</v>
      </c>
      <c r="I1204" s="303">
        <v>55</v>
      </c>
      <c r="J1204" s="304">
        <v>5</v>
      </c>
      <c r="K1204" s="92"/>
    </row>
    <row r="1205" spans="1:11" ht="30.6" x14ac:dyDescent="0.25">
      <c r="A1205" s="300" t="s">
        <v>1906</v>
      </c>
      <c r="B1205" s="307" t="s">
        <v>4841</v>
      </c>
      <c r="C1205" s="307" t="s">
        <v>4842</v>
      </c>
      <c r="D1205" s="302">
        <v>45070</v>
      </c>
      <c r="E1205" s="302"/>
      <c r="F1205" s="14" t="s">
        <v>4814</v>
      </c>
      <c r="G1205" s="307"/>
      <c r="H1205" s="307" t="s">
        <v>4843</v>
      </c>
      <c r="I1205" s="303">
        <v>55</v>
      </c>
      <c r="J1205" s="304">
        <v>5</v>
      </c>
      <c r="K1205" s="92"/>
    </row>
    <row r="1206" spans="1:11" ht="30.6" x14ac:dyDescent="0.25">
      <c r="A1206" s="300" t="s">
        <v>1906</v>
      </c>
      <c r="B1206" s="307" t="s">
        <v>4844</v>
      </c>
      <c r="C1206" s="307" t="s">
        <v>4845</v>
      </c>
      <c r="D1206" s="302">
        <v>45070</v>
      </c>
      <c r="E1206" s="302"/>
      <c r="F1206" s="14" t="s">
        <v>4814</v>
      </c>
      <c r="G1206" s="307"/>
      <c r="H1206" s="307" t="s">
        <v>4846</v>
      </c>
      <c r="I1206" s="303">
        <v>55</v>
      </c>
      <c r="J1206" s="304">
        <v>5</v>
      </c>
      <c r="K1206" s="92"/>
    </row>
    <row r="1207" spans="1:11" ht="30.6" x14ac:dyDescent="0.25">
      <c r="A1207" s="300" t="s">
        <v>1906</v>
      </c>
      <c r="B1207" s="307" t="s">
        <v>4847</v>
      </c>
      <c r="C1207" s="307" t="s">
        <v>4848</v>
      </c>
      <c r="D1207" s="302">
        <v>45070</v>
      </c>
      <c r="E1207" s="302"/>
      <c r="F1207" s="14" t="s">
        <v>4814</v>
      </c>
      <c r="G1207" s="307"/>
      <c r="H1207" s="307" t="s">
        <v>4849</v>
      </c>
      <c r="I1207" s="303">
        <v>55</v>
      </c>
      <c r="J1207" s="304">
        <v>5</v>
      </c>
      <c r="K1207" s="92"/>
    </row>
    <row r="1208" spans="1:11" ht="30.6" x14ac:dyDescent="0.25">
      <c r="A1208" s="300" t="s">
        <v>1906</v>
      </c>
      <c r="B1208" s="307" t="s">
        <v>4850</v>
      </c>
      <c r="C1208" s="307" t="s">
        <v>4851</v>
      </c>
      <c r="D1208" s="302">
        <v>45070</v>
      </c>
      <c r="E1208" s="302"/>
      <c r="F1208" s="14" t="s">
        <v>4814</v>
      </c>
      <c r="G1208" s="307"/>
      <c r="H1208" s="307" t="s">
        <v>2444</v>
      </c>
      <c r="I1208" s="303">
        <v>55</v>
      </c>
      <c r="J1208" s="304">
        <v>5</v>
      </c>
      <c r="K1208" s="92"/>
    </row>
    <row r="1209" spans="1:11" ht="30.6" x14ac:dyDescent="0.25">
      <c r="A1209" s="300" t="s">
        <v>1906</v>
      </c>
      <c r="B1209" s="307" t="s">
        <v>4852</v>
      </c>
      <c r="C1209" s="307" t="s">
        <v>4853</v>
      </c>
      <c r="D1209" s="302">
        <v>45070</v>
      </c>
      <c r="E1209" s="302"/>
      <c r="F1209" s="14" t="s">
        <v>4814</v>
      </c>
      <c r="G1209" s="307"/>
      <c r="H1209" s="307" t="s">
        <v>4854</v>
      </c>
      <c r="I1209" s="303">
        <v>55</v>
      </c>
      <c r="J1209" s="304">
        <v>5</v>
      </c>
      <c r="K1209" s="92"/>
    </row>
    <row r="1210" spans="1:11" ht="30.6" x14ac:dyDescent="0.25">
      <c r="A1210" s="300" t="s">
        <v>1906</v>
      </c>
      <c r="B1210" s="307" t="s">
        <v>4855</v>
      </c>
      <c r="C1210" s="307" t="s">
        <v>4855</v>
      </c>
      <c r="D1210" s="302">
        <v>45070</v>
      </c>
      <c r="E1210" s="302"/>
      <c r="F1210" s="14" t="s">
        <v>4814</v>
      </c>
      <c r="G1210" s="307"/>
      <c r="H1210" s="307" t="s">
        <v>4856</v>
      </c>
      <c r="I1210" s="303">
        <v>55</v>
      </c>
      <c r="J1210" s="304">
        <v>5</v>
      </c>
      <c r="K1210" s="92"/>
    </row>
    <row r="1211" spans="1:11" ht="30.6" x14ac:dyDescent="0.25">
      <c r="A1211" s="300" t="s">
        <v>1906</v>
      </c>
      <c r="B1211" s="307" t="s">
        <v>4857</v>
      </c>
      <c r="C1211" s="307" t="s">
        <v>4857</v>
      </c>
      <c r="D1211" s="302">
        <v>45070</v>
      </c>
      <c r="E1211" s="302"/>
      <c r="F1211" s="14" t="s">
        <v>4814</v>
      </c>
      <c r="G1211" s="307"/>
      <c r="H1211" s="307" t="s">
        <v>4858</v>
      </c>
      <c r="I1211" s="303">
        <v>55</v>
      </c>
      <c r="J1211" s="304">
        <v>5</v>
      </c>
      <c r="K1211" s="92"/>
    </row>
    <row r="1212" spans="1:11" ht="30.6" x14ac:dyDescent="0.25">
      <c r="A1212" s="300" t="s">
        <v>1906</v>
      </c>
      <c r="B1212" s="307" t="s">
        <v>4859</v>
      </c>
      <c r="C1212" s="307" t="s">
        <v>4859</v>
      </c>
      <c r="D1212" s="302">
        <v>45070</v>
      </c>
      <c r="E1212" s="302"/>
      <c r="F1212" s="14" t="s">
        <v>4814</v>
      </c>
      <c r="G1212" s="307"/>
      <c r="H1212" s="307" t="s">
        <v>4860</v>
      </c>
      <c r="I1212" s="303">
        <v>55</v>
      </c>
      <c r="J1212" s="304">
        <v>5</v>
      </c>
      <c r="K1212" s="92"/>
    </row>
    <row r="1213" spans="1:11" ht="30.6" x14ac:dyDescent="0.25">
      <c r="A1213" s="300" t="s">
        <v>1906</v>
      </c>
      <c r="B1213" s="307" t="s">
        <v>4861</v>
      </c>
      <c r="C1213" s="307" t="s">
        <v>4861</v>
      </c>
      <c r="D1213" s="302">
        <v>45070</v>
      </c>
      <c r="E1213" s="302"/>
      <c r="F1213" s="14" t="s">
        <v>4814</v>
      </c>
      <c r="G1213" s="307"/>
      <c r="H1213" s="307" t="s">
        <v>4862</v>
      </c>
      <c r="I1213" s="303">
        <v>55</v>
      </c>
      <c r="J1213" s="304">
        <v>5</v>
      </c>
      <c r="K1213" s="92"/>
    </row>
    <row r="1214" spans="1:11" ht="30.6" x14ac:dyDescent="0.25">
      <c r="A1214" s="300" t="s">
        <v>1906</v>
      </c>
      <c r="B1214" s="307" t="s">
        <v>4863</v>
      </c>
      <c r="C1214" s="307" t="s">
        <v>4863</v>
      </c>
      <c r="D1214" s="302">
        <v>45070</v>
      </c>
      <c r="E1214" s="302"/>
      <c r="F1214" s="14" t="s">
        <v>4814</v>
      </c>
      <c r="G1214" s="307"/>
      <c r="H1214" s="307" t="s">
        <v>4864</v>
      </c>
      <c r="I1214" s="303">
        <v>55</v>
      </c>
      <c r="J1214" s="304">
        <v>5</v>
      </c>
      <c r="K1214" s="92"/>
    </row>
    <row r="1215" spans="1:11" ht="30.6" x14ac:dyDescent="0.25">
      <c r="A1215" s="300" t="s">
        <v>1906</v>
      </c>
      <c r="B1215" s="307" t="s">
        <v>4865</v>
      </c>
      <c r="C1215" s="307" t="s">
        <v>4866</v>
      </c>
      <c r="D1215" s="302">
        <v>45070</v>
      </c>
      <c r="E1215" s="302"/>
      <c r="F1215" s="14" t="s">
        <v>4814</v>
      </c>
      <c r="G1215" s="307"/>
      <c r="H1215" s="307" t="s">
        <v>2423</v>
      </c>
      <c r="I1215" s="303">
        <v>55</v>
      </c>
      <c r="J1215" s="304">
        <v>5</v>
      </c>
      <c r="K1215" s="92"/>
    </row>
    <row r="1216" spans="1:11" ht="30.6" x14ac:dyDescent="0.25">
      <c r="A1216" s="300" t="s">
        <v>1906</v>
      </c>
      <c r="B1216" s="307" t="s">
        <v>4867</v>
      </c>
      <c r="C1216" s="307" t="s">
        <v>4868</v>
      </c>
      <c r="D1216" s="302">
        <v>45070</v>
      </c>
      <c r="E1216" s="302"/>
      <c r="F1216" s="14" t="s">
        <v>4814</v>
      </c>
      <c r="G1216" s="307"/>
      <c r="H1216" s="307" t="s">
        <v>4869</v>
      </c>
      <c r="I1216" s="303">
        <v>55</v>
      </c>
      <c r="J1216" s="304">
        <v>5</v>
      </c>
      <c r="K1216" s="92"/>
    </row>
    <row r="1217" spans="1:11" ht="30.6" x14ac:dyDescent="0.25">
      <c r="A1217" s="300" t="s">
        <v>1906</v>
      </c>
      <c r="B1217" s="307" t="s">
        <v>4870</v>
      </c>
      <c r="C1217" s="307" t="s">
        <v>4871</v>
      </c>
      <c r="D1217" s="302">
        <v>45070</v>
      </c>
      <c r="E1217" s="302"/>
      <c r="F1217" s="14" t="s">
        <v>4814</v>
      </c>
      <c r="G1217" s="307"/>
      <c r="H1217" s="307" t="s">
        <v>4872</v>
      </c>
      <c r="I1217" s="303">
        <v>55</v>
      </c>
      <c r="J1217" s="304">
        <v>5</v>
      </c>
      <c r="K1217" s="92"/>
    </row>
    <row r="1218" spans="1:11" ht="30.6" x14ac:dyDescent="0.25">
      <c r="A1218" s="300" t="s">
        <v>1906</v>
      </c>
      <c r="B1218" s="307" t="s">
        <v>4873</v>
      </c>
      <c r="C1218" s="307" t="s">
        <v>4874</v>
      </c>
      <c r="D1218" s="302">
        <v>45070</v>
      </c>
      <c r="E1218" s="302"/>
      <c r="F1218" s="14" t="s">
        <v>4814</v>
      </c>
      <c r="G1218" s="307"/>
      <c r="H1218" s="307" t="s">
        <v>4875</v>
      </c>
      <c r="I1218" s="303">
        <v>55</v>
      </c>
      <c r="J1218" s="304">
        <v>5</v>
      </c>
      <c r="K1218" s="92"/>
    </row>
    <row r="1219" spans="1:11" ht="30.6" x14ac:dyDescent="0.25">
      <c r="A1219" s="300" t="s">
        <v>1906</v>
      </c>
      <c r="B1219" s="307" t="s">
        <v>4876</v>
      </c>
      <c r="C1219" s="307" t="s">
        <v>4877</v>
      </c>
      <c r="D1219" s="302">
        <v>45070</v>
      </c>
      <c r="E1219" s="302"/>
      <c r="F1219" s="14" t="s">
        <v>4814</v>
      </c>
      <c r="G1219" s="307"/>
      <c r="H1219" s="307" t="s">
        <v>4878</v>
      </c>
      <c r="I1219" s="303">
        <v>55</v>
      </c>
      <c r="J1219" s="304">
        <v>5</v>
      </c>
      <c r="K1219" s="92"/>
    </row>
    <row r="1220" spans="1:11" ht="30.6" x14ac:dyDescent="0.25">
      <c r="A1220" s="300" t="s">
        <v>1906</v>
      </c>
      <c r="B1220" s="307" t="s">
        <v>4879</v>
      </c>
      <c r="C1220" s="307" t="s">
        <v>4880</v>
      </c>
      <c r="D1220" s="302">
        <v>45070</v>
      </c>
      <c r="E1220" s="302"/>
      <c r="F1220" s="14" t="s">
        <v>4814</v>
      </c>
      <c r="G1220" s="307"/>
      <c r="H1220" s="307" t="s">
        <v>4881</v>
      </c>
      <c r="I1220" s="303">
        <v>55</v>
      </c>
      <c r="J1220" s="304">
        <v>5</v>
      </c>
      <c r="K1220" s="92"/>
    </row>
    <row r="1221" spans="1:11" ht="30.6" x14ac:dyDescent="0.25">
      <c r="A1221" s="300" t="s">
        <v>1906</v>
      </c>
      <c r="B1221" s="307" t="s">
        <v>4882</v>
      </c>
      <c r="C1221" s="307" t="s">
        <v>4883</v>
      </c>
      <c r="D1221" s="302">
        <v>45070</v>
      </c>
      <c r="E1221" s="302"/>
      <c r="F1221" s="14" t="s">
        <v>4814</v>
      </c>
      <c r="G1221" s="307"/>
      <c r="H1221" s="307" t="s">
        <v>2411</v>
      </c>
      <c r="I1221" s="303">
        <v>55</v>
      </c>
      <c r="J1221" s="304">
        <v>5</v>
      </c>
      <c r="K1221" s="92"/>
    </row>
    <row r="1222" spans="1:11" ht="30.6" x14ac:dyDescent="0.25">
      <c r="A1222" s="300" t="s">
        <v>1906</v>
      </c>
      <c r="B1222" s="307" t="s">
        <v>4884</v>
      </c>
      <c r="C1222" s="307" t="s">
        <v>4885</v>
      </c>
      <c r="D1222" s="302">
        <v>45070</v>
      </c>
      <c r="E1222" s="302"/>
      <c r="F1222" s="14" t="s">
        <v>4814</v>
      </c>
      <c r="G1222" s="307"/>
      <c r="H1222" s="307" t="s">
        <v>2468</v>
      </c>
      <c r="I1222" s="303">
        <v>70</v>
      </c>
      <c r="J1222" s="304">
        <v>5</v>
      </c>
      <c r="K1222" s="92"/>
    </row>
    <row r="1223" spans="1:11" ht="30.6" x14ac:dyDescent="0.25">
      <c r="A1223" s="300" t="s">
        <v>1906</v>
      </c>
      <c r="B1223" s="307" t="s">
        <v>4886</v>
      </c>
      <c r="C1223" s="307" t="s">
        <v>4887</v>
      </c>
      <c r="D1223" s="302">
        <v>45070</v>
      </c>
      <c r="E1223" s="302"/>
      <c r="F1223" s="14" t="s">
        <v>4814</v>
      </c>
      <c r="G1223" s="307"/>
      <c r="H1223" s="307" t="s">
        <v>2465</v>
      </c>
      <c r="I1223" s="303">
        <v>70</v>
      </c>
      <c r="J1223" s="304">
        <v>5</v>
      </c>
      <c r="K1223" s="92"/>
    </row>
    <row r="1224" spans="1:11" ht="30.6" x14ac:dyDescent="0.25">
      <c r="A1224" s="300" t="s">
        <v>1906</v>
      </c>
      <c r="B1224" s="307" t="s">
        <v>4888</v>
      </c>
      <c r="C1224" s="307" t="s">
        <v>4889</v>
      </c>
      <c r="D1224" s="302">
        <v>45070</v>
      </c>
      <c r="E1224" s="302"/>
      <c r="F1224" s="14" t="s">
        <v>4814</v>
      </c>
      <c r="G1224" s="307"/>
      <c r="H1224" s="307" t="s">
        <v>2429</v>
      </c>
      <c r="I1224" s="303">
        <v>75</v>
      </c>
      <c r="J1224" s="304">
        <v>5</v>
      </c>
      <c r="K1224" s="92"/>
    </row>
    <row r="1225" spans="1:11" ht="30.6" x14ac:dyDescent="0.25">
      <c r="A1225" s="300" t="s">
        <v>1906</v>
      </c>
      <c r="B1225" s="307" t="s">
        <v>4890</v>
      </c>
      <c r="C1225" s="307" t="s">
        <v>4891</v>
      </c>
      <c r="D1225" s="302">
        <v>45070</v>
      </c>
      <c r="E1225" s="302"/>
      <c r="F1225" s="14" t="s">
        <v>4814</v>
      </c>
      <c r="G1225" s="307"/>
      <c r="H1225" s="307" t="s">
        <v>2432</v>
      </c>
      <c r="I1225" s="303">
        <v>75</v>
      </c>
      <c r="J1225" s="304">
        <v>5</v>
      </c>
      <c r="K1225" s="92"/>
    </row>
    <row r="1226" spans="1:11" ht="30.6" x14ac:dyDescent="0.25">
      <c r="A1226" s="300" t="s">
        <v>1906</v>
      </c>
      <c r="B1226" s="307" t="s">
        <v>4892</v>
      </c>
      <c r="C1226" s="307" t="s">
        <v>4893</v>
      </c>
      <c r="D1226" s="302">
        <v>45070</v>
      </c>
      <c r="E1226" s="302"/>
      <c r="F1226" s="14" t="s">
        <v>4814</v>
      </c>
      <c r="G1226" s="307"/>
      <c r="H1226" s="307" t="s">
        <v>4894</v>
      </c>
      <c r="I1226" s="303">
        <v>87</v>
      </c>
      <c r="J1226" s="304">
        <v>5</v>
      </c>
      <c r="K1226" s="92"/>
    </row>
    <row r="1227" spans="1:11" ht="30.6" x14ac:dyDescent="0.25">
      <c r="A1227" s="300" t="s">
        <v>1906</v>
      </c>
      <c r="B1227" s="307" t="s">
        <v>4895</v>
      </c>
      <c r="C1227" s="307" t="s">
        <v>4896</v>
      </c>
      <c r="D1227" s="302">
        <v>45070</v>
      </c>
      <c r="E1227" s="302"/>
      <c r="F1227" s="14" t="s">
        <v>4814</v>
      </c>
      <c r="G1227" s="307"/>
      <c r="H1227" s="307" t="s">
        <v>4897</v>
      </c>
      <c r="I1227" s="303">
        <v>87</v>
      </c>
      <c r="J1227" s="304">
        <v>5</v>
      </c>
      <c r="K1227" s="92"/>
    </row>
    <row r="1228" spans="1:11" ht="30.6" x14ac:dyDescent="0.25">
      <c r="A1228" s="300" t="s">
        <v>1906</v>
      </c>
      <c r="B1228" s="307" t="s">
        <v>4898</v>
      </c>
      <c r="C1228" s="307" t="s">
        <v>4899</v>
      </c>
      <c r="D1228" s="302">
        <v>45070</v>
      </c>
      <c r="E1228" s="302"/>
      <c r="F1228" s="14" t="s">
        <v>4814</v>
      </c>
      <c r="G1228" s="307"/>
      <c r="H1228" s="307" t="s">
        <v>2462</v>
      </c>
      <c r="I1228" s="303">
        <v>107</v>
      </c>
      <c r="J1228" s="304">
        <v>5</v>
      </c>
      <c r="K1228" s="92"/>
    </row>
    <row r="1229" spans="1:11" ht="77.400000000000006" customHeight="1" x14ac:dyDescent="0.25">
      <c r="A1229" s="300" t="s">
        <v>1906</v>
      </c>
      <c r="B1229" s="300"/>
      <c r="C1229" s="300"/>
      <c r="D1229" s="16"/>
      <c r="E1229" s="16"/>
      <c r="F1229" s="305" t="s">
        <v>4900</v>
      </c>
      <c r="G1229" s="300"/>
      <c r="H1229" s="300"/>
      <c r="I1229" s="15"/>
      <c r="J1229" s="77"/>
      <c r="K1229" s="92"/>
    </row>
    <row r="1230" spans="1:11" ht="30.6" x14ac:dyDescent="0.25">
      <c r="A1230" s="300" t="s">
        <v>1906</v>
      </c>
      <c r="B1230" s="307" t="s">
        <v>4901</v>
      </c>
      <c r="C1230" s="307" t="s">
        <v>4902</v>
      </c>
      <c r="D1230" s="302">
        <v>45062</v>
      </c>
      <c r="E1230" s="302"/>
      <c r="F1230" s="14" t="s">
        <v>4903</v>
      </c>
      <c r="G1230" s="307" t="s">
        <v>2016</v>
      </c>
      <c r="H1230" s="307" t="s">
        <v>2017</v>
      </c>
      <c r="I1230" s="303">
        <v>2480.6</v>
      </c>
      <c r="J1230" s="304">
        <v>5</v>
      </c>
      <c r="K1230" s="92"/>
    </row>
    <row r="1231" spans="1:11" ht="30.6" x14ac:dyDescent="0.25">
      <c r="A1231" s="300" t="s">
        <v>1906</v>
      </c>
      <c r="B1231" s="307" t="s">
        <v>4904</v>
      </c>
      <c r="C1231" s="307" t="s">
        <v>4905</v>
      </c>
      <c r="D1231" s="302">
        <v>45070</v>
      </c>
      <c r="E1231" s="302"/>
      <c r="F1231" s="14" t="s">
        <v>4906</v>
      </c>
      <c r="G1231" s="307"/>
      <c r="H1231" s="307" t="s">
        <v>4818</v>
      </c>
      <c r="I1231" s="303">
        <v>35</v>
      </c>
      <c r="J1231" s="304">
        <v>5</v>
      </c>
      <c r="K1231" s="92"/>
    </row>
    <row r="1232" spans="1:11" ht="30.6" x14ac:dyDescent="0.25">
      <c r="A1232" s="300" t="s">
        <v>1906</v>
      </c>
      <c r="B1232" s="307" t="s">
        <v>4907</v>
      </c>
      <c r="C1232" s="307" t="s">
        <v>4908</v>
      </c>
      <c r="D1232" s="302">
        <v>45070</v>
      </c>
      <c r="E1232" s="302"/>
      <c r="F1232" s="14" t="s">
        <v>4906</v>
      </c>
      <c r="G1232" s="307"/>
      <c r="H1232" s="307" t="s">
        <v>4815</v>
      </c>
      <c r="I1232" s="303">
        <v>35</v>
      </c>
      <c r="J1232" s="304">
        <v>5</v>
      </c>
      <c r="K1232" s="92"/>
    </row>
    <row r="1233" spans="1:11" ht="30.6" x14ac:dyDescent="0.25">
      <c r="A1233" s="300" t="s">
        <v>1906</v>
      </c>
      <c r="B1233" s="307" t="s">
        <v>4909</v>
      </c>
      <c r="C1233" s="307" t="s">
        <v>4910</v>
      </c>
      <c r="D1233" s="302">
        <v>45070</v>
      </c>
      <c r="E1233" s="302"/>
      <c r="F1233" s="14" t="s">
        <v>4906</v>
      </c>
      <c r="G1233" s="307"/>
      <c r="H1233" s="307" t="s">
        <v>4821</v>
      </c>
      <c r="I1233" s="303">
        <v>35</v>
      </c>
      <c r="J1233" s="304">
        <v>5</v>
      </c>
      <c r="K1233" s="92"/>
    </row>
    <row r="1234" spans="1:11" ht="30.6" x14ac:dyDescent="0.25">
      <c r="A1234" s="300" t="s">
        <v>1906</v>
      </c>
      <c r="B1234" s="307" t="s">
        <v>4911</v>
      </c>
      <c r="C1234" s="307" t="s">
        <v>4912</v>
      </c>
      <c r="D1234" s="302">
        <v>45070</v>
      </c>
      <c r="E1234" s="302"/>
      <c r="F1234" s="14" t="s">
        <v>4906</v>
      </c>
      <c r="G1234" s="307"/>
      <c r="H1234" s="307" t="s">
        <v>4824</v>
      </c>
      <c r="I1234" s="303">
        <v>35</v>
      </c>
      <c r="J1234" s="304">
        <v>5</v>
      </c>
      <c r="K1234" s="92"/>
    </row>
    <row r="1235" spans="1:11" ht="30.6" x14ac:dyDescent="0.25">
      <c r="A1235" s="300" t="s">
        <v>1906</v>
      </c>
      <c r="B1235" s="307" t="s">
        <v>4913</v>
      </c>
      <c r="C1235" s="307" t="s">
        <v>4914</v>
      </c>
      <c r="D1235" s="302">
        <v>45070</v>
      </c>
      <c r="E1235" s="302"/>
      <c r="F1235" s="14" t="s">
        <v>4906</v>
      </c>
      <c r="G1235" s="307"/>
      <c r="H1235" s="307" t="s">
        <v>4838</v>
      </c>
      <c r="I1235" s="303">
        <v>55</v>
      </c>
      <c r="J1235" s="304">
        <v>5</v>
      </c>
      <c r="K1235" s="92"/>
    </row>
    <row r="1236" spans="1:11" ht="30.6" x14ac:dyDescent="0.25">
      <c r="A1236" s="300" t="s">
        <v>1906</v>
      </c>
      <c r="B1236" s="307" t="s">
        <v>4915</v>
      </c>
      <c r="C1236" s="307" t="s">
        <v>4916</v>
      </c>
      <c r="D1236" s="302">
        <v>45070</v>
      </c>
      <c r="E1236" s="302"/>
      <c r="F1236" s="14" t="s">
        <v>4906</v>
      </c>
      <c r="G1236" s="307"/>
      <c r="H1236" s="307" t="s">
        <v>4827</v>
      </c>
      <c r="I1236" s="303">
        <v>55</v>
      </c>
      <c r="J1236" s="304">
        <v>5</v>
      </c>
      <c r="K1236" s="92"/>
    </row>
    <row r="1237" spans="1:11" ht="30.6" x14ac:dyDescent="0.25">
      <c r="A1237" s="300" t="s">
        <v>1906</v>
      </c>
      <c r="B1237" s="307" t="s">
        <v>4917</v>
      </c>
      <c r="C1237" s="307" t="s">
        <v>4918</v>
      </c>
      <c r="D1237" s="302">
        <v>45070</v>
      </c>
      <c r="E1237" s="302"/>
      <c r="F1237" s="14" t="s">
        <v>4906</v>
      </c>
      <c r="G1237" s="307"/>
      <c r="H1237" s="307" t="s">
        <v>4830</v>
      </c>
      <c r="I1237" s="303">
        <v>55</v>
      </c>
      <c r="J1237" s="304">
        <v>5</v>
      </c>
      <c r="K1237" s="92"/>
    </row>
    <row r="1238" spans="1:11" ht="30.6" x14ac:dyDescent="0.25">
      <c r="A1238" s="300" t="s">
        <v>1906</v>
      </c>
      <c r="B1238" s="307" t="s">
        <v>4919</v>
      </c>
      <c r="C1238" s="307" t="s">
        <v>4920</v>
      </c>
      <c r="D1238" s="302">
        <v>45070</v>
      </c>
      <c r="E1238" s="302"/>
      <c r="F1238" s="14" t="s">
        <v>4906</v>
      </c>
      <c r="G1238" s="307"/>
      <c r="H1238" s="307" t="s">
        <v>2414</v>
      </c>
      <c r="I1238" s="303">
        <v>55</v>
      </c>
      <c r="J1238" s="304">
        <v>5</v>
      </c>
      <c r="K1238" s="92"/>
    </row>
    <row r="1239" spans="1:11" ht="30.6" x14ac:dyDescent="0.25">
      <c r="A1239" s="300" t="s">
        <v>1906</v>
      </c>
      <c r="B1239" s="307" t="s">
        <v>4921</v>
      </c>
      <c r="C1239" s="307" t="s">
        <v>4922</v>
      </c>
      <c r="D1239" s="302">
        <v>45070</v>
      </c>
      <c r="E1239" s="302"/>
      <c r="F1239" s="14" t="s">
        <v>4906</v>
      </c>
      <c r="G1239" s="307"/>
      <c r="H1239" s="307" t="s">
        <v>4849</v>
      </c>
      <c r="I1239" s="303">
        <v>55</v>
      </c>
      <c r="J1239" s="304">
        <v>5</v>
      </c>
      <c r="K1239" s="92"/>
    </row>
    <row r="1240" spans="1:11" ht="30.6" x14ac:dyDescent="0.25">
      <c r="A1240" s="300" t="s">
        <v>1906</v>
      </c>
      <c r="B1240" s="307" t="s">
        <v>4923</v>
      </c>
      <c r="C1240" s="307" t="s">
        <v>4924</v>
      </c>
      <c r="D1240" s="302">
        <v>45070</v>
      </c>
      <c r="E1240" s="302"/>
      <c r="F1240" s="14" t="s">
        <v>4906</v>
      </c>
      <c r="G1240" s="307"/>
      <c r="H1240" s="307" t="s">
        <v>4846</v>
      </c>
      <c r="I1240" s="303">
        <v>55</v>
      </c>
      <c r="J1240" s="304">
        <v>5</v>
      </c>
      <c r="K1240" s="92"/>
    </row>
    <row r="1241" spans="1:11" ht="30.6" x14ac:dyDescent="0.25">
      <c r="A1241" s="300" t="s">
        <v>1906</v>
      </c>
      <c r="B1241" s="307" t="s">
        <v>4925</v>
      </c>
      <c r="C1241" s="307" t="s">
        <v>4926</v>
      </c>
      <c r="D1241" s="302">
        <v>45070</v>
      </c>
      <c r="E1241" s="302"/>
      <c r="F1241" s="14" t="s">
        <v>4906</v>
      </c>
      <c r="G1241" s="307"/>
      <c r="H1241" s="307" t="s">
        <v>4843</v>
      </c>
      <c r="I1241" s="303">
        <v>55</v>
      </c>
      <c r="J1241" s="304">
        <v>5</v>
      </c>
      <c r="K1241" s="92"/>
    </row>
    <row r="1242" spans="1:11" ht="30.6" x14ac:dyDescent="0.25">
      <c r="A1242" s="300" t="s">
        <v>1906</v>
      </c>
      <c r="B1242" s="307" t="s">
        <v>4927</v>
      </c>
      <c r="C1242" s="307" t="s">
        <v>4928</v>
      </c>
      <c r="D1242" s="302">
        <v>45070</v>
      </c>
      <c r="E1242" s="302"/>
      <c r="F1242" s="14" t="s">
        <v>4906</v>
      </c>
      <c r="G1242" s="307"/>
      <c r="H1242" s="307" t="s">
        <v>2574</v>
      </c>
      <c r="I1242" s="303">
        <v>55</v>
      </c>
      <c r="J1242" s="304">
        <v>5</v>
      </c>
      <c r="K1242" s="92"/>
    </row>
    <row r="1243" spans="1:11" ht="30.6" x14ac:dyDescent="0.25">
      <c r="A1243" s="300" t="s">
        <v>1906</v>
      </c>
      <c r="B1243" s="307" t="s">
        <v>4929</v>
      </c>
      <c r="C1243" s="307" t="s">
        <v>4930</v>
      </c>
      <c r="D1243" s="302">
        <v>45070</v>
      </c>
      <c r="E1243" s="302"/>
      <c r="F1243" s="14" t="s">
        <v>4906</v>
      </c>
      <c r="G1243" s="307"/>
      <c r="H1243" s="307" t="s">
        <v>2444</v>
      </c>
      <c r="I1243" s="303">
        <v>55</v>
      </c>
      <c r="J1243" s="304">
        <v>5</v>
      </c>
      <c r="K1243" s="92"/>
    </row>
    <row r="1244" spans="1:11" ht="30.6" x14ac:dyDescent="0.25">
      <c r="A1244" s="300" t="s">
        <v>1906</v>
      </c>
      <c r="B1244" s="307" t="s">
        <v>4931</v>
      </c>
      <c r="C1244" s="307" t="s">
        <v>4932</v>
      </c>
      <c r="D1244" s="302">
        <v>45070</v>
      </c>
      <c r="E1244" s="302"/>
      <c r="F1244" s="14" t="s">
        <v>4906</v>
      </c>
      <c r="G1244" s="307"/>
      <c r="H1244" s="307" t="s">
        <v>4854</v>
      </c>
      <c r="I1244" s="303">
        <v>55</v>
      </c>
      <c r="J1244" s="304">
        <v>5</v>
      </c>
      <c r="K1244" s="92"/>
    </row>
    <row r="1245" spans="1:11" ht="30.6" x14ac:dyDescent="0.25">
      <c r="A1245" s="300" t="s">
        <v>1906</v>
      </c>
      <c r="B1245" s="307" t="s">
        <v>4933</v>
      </c>
      <c r="C1245" s="307" t="s">
        <v>4934</v>
      </c>
      <c r="D1245" s="302">
        <v>45070</v>
      </c>
      <c r="E1245" s="302"/>
      <c r="F1245" s="14" t="s">
        <v>4906</v>
      </c>
      <c r="G1245" s="307"/>
      <c r="H1245" s="307" t="s">
        <v>4856</v>
      </c>
      <c r="I1245" s="303">
        <v>55</v>
      </c>
      <c r="J1245" s="304">
        <v>5</v>
      </c>
      <c r="K1245" s="92"/>
    </row>
    <row r="1246" spans="1:11" ht="30.6" x14ac:dyDescent="0.25">
      <c r="A1246" s="300" t="s">
        <v>1906</v>
      </c>
      <c r="B1246" s="307" t="s">
        <v>4935</v>
      </c>
      <c r="C1246" s="307" t="s">
        <v>4936</v>
      </c>
      <c r="D1246" s="302">
        <v>45070</v>
      </c>
      <c r="E1246" s="302"/>
      <c r="F1246" s="14" t="s">
        <v>4906</v>
      </c>
      <c r="G1246" s="307"/>
      <c r="H1246" s="307" t="s">
        <v>4858</v>
      </c>
      <c r="I1246" s="303">
        <v>55</v>
      </c>
      <c r="J1246" s="304">
        <v>5</v>
      </c>
      <c r="K1246" s="92"/>
    </row>
    <row r="1247" spans="1:11" ht="30.6" x14ac:dyDescent="0.25">
      <c r="A1247" s="300" t="s">
        <v>1906</v>
      </c>
      <c r="B1247" s="307" t="s">
        <v>4937</v>
      </c>
      <c r="C1247" s="307" t="s">
        <v>4938</v>
      </c>
      <c r="D1247" s="302">
        <v>45070</v>
      </c>
      <c r="E1247" s="302"/>
      <c r="F1247" s="14" t="s">
        <v>4906</v>
      </c>
      <c r="G1247" s="307"/>
      <c r="H1247" s="307" t="s">
        <v>4860</v>
      </c>
      <c r="I1247" s="303">
        <v>55</v>
      </c>
      <c r="J1247" s="304">
        <v>5</v>
      </c>
      <c r="K1247" s="92"/>
    </row>
    <row r="1248" spans="1:11" ht="30.6" x14ac:dyDescent="0.25">
      <c r="A1248" s="300" t="s">
        <v>1906</v>
      </c>
      <c r="B1248" s="307" t="s">
        <v>4939</v>
      </c>
      <c r="C1248" s="307" t="s">
        <v>4940</v>
      </c>
      <c r="D1248" s="302">
        <v>45070</v>
      </c>
      <c r="E1248" s="302"/>
      <c r="F1248" s="14" t="s">
        <v>4906</v>
      </c>
      <c r="G1248" s="307"/>
      <c r="H1248" s="307" t="s">
        <v>4862</v>
      </c>
      <c r="I1248" s="303">
        <v>55</v>
      </c>
      <c r="J1248" s="304">
        <v>5</v>
      </c>
      <c r="K1248" s="92"/>
    </row>
    <row r="1249" spans="1:11" ht="30.6" x14ac:dyDescent="0.25">
      <c r="A1249" s="300" t="s">
        <v>1906</v>
      </c>
      <c r="B1249" s="307" t="s">
        <v>4941</v>
      </c>
      <c r="C1249" s="307" t="s">
        <v>4942</v>
      </c>
      <c r="D1249" s="302">
        <v>45070</v>
      </c>
      <c r="E1249" s="302"/>
      <c r="F1249" s="14" t="s">
        <v>4906</v>
      </c>
      <c r="G1249" s="307"/>
      <c r="H1249" s="307" t="s">
        <v>4864</v>
      </c>
      <c r="I1249" s="303">
        <v>55</v>
      </c>
      <c r="J1249" s="304">
        <v>5</v>
      </c>
      <c r="K1249" s="92"/>
    </row>
    <row r="1250" spans="1:11" ht="30.6" x14ac:dyDescent="0.25">
      <c r="A1250" s="300" t="s">
        <v>1906</v>
      </c>
      <c r="B1250" s="307" t="s">
        <v>4943</v>
      </c>
      <c r="C1250" s="307" t="s">
        <v>4944</v>
      </c>
      <c r="D1250" s="302">
        <v>45070</v>
      </c>
      <c r="E1250" s="302"/>
      <c r="F1250" s="14" t="s">
        <v>4906</v>
      </c>
      <c r="G1250" s="307"/>
      <c r="H1250" s="307" t="s">
        <v>2423</v>
      </c>
      <c r="I1250" s="303">
        <v>55</v>
      </c>
      <c r="J1250" s="304">
        <v>5</v>
      </c>
      <c r="K1250" s="92"/>
    </row>
    <row r="1251" spans="1:11" ht="30.6" x14ac:dyDescent="0.25">
      <c r="A1251" s="300" t="s">
        <v>1906</v>
      </c>
      <c r="B1251" s="307" t="s">
        <v>4945</v>
      </c>
      <c r="C1251" s="307" t="s">
        <v>4946</v>
      </c>
      <c r="D1251" s="302">
        <v>45070</v>
      </c>
      <c r="E1251" s="302"/>
      <c r="F1251" s="14" t="s">
        <v>4906</v>
      </c>
      <c r="G1251" s="307"/>
      <c r="H1251" s="307" t="s">
        <v>4869</v>
      </c>
      <c r="I1251" s="303">
        <v>55</v>
      </c>
      <c r="J1251" s="304">
        <v>5</v>
      </c>
      <c r="K1251" s="92"/>
    </row>
    <row r="1252" spans="1:11" ht="30.6" x14ac:dyDescent="0.25">
      <c r="A1252" s="300" t="s">
        <v>1906</v>
      </c>
      <c r="B1252" s="307" t="s">
        <v>4947</v>
      </c>
      <c r="C1252" s="307" t="s">
        <v>4948</v>
      </c>
      <c r="D1252" s="302">
        <v>45070</v>
      </c>
      <c r="E1252" s="302"/>
      <c r="F1252" s="14" t="s">
        <v>4906</v>
      </c>
      <c r="G1252" s="307"/>
      <c r="H1252" s="307" t="s">
        <v>4872</v>
      </c>
      <c r="I1252" s="303">
        <v>55</v>
      </c>
      <c r="J1252" s="304">
        <v>5</v>
      </c>
      <c r="K1252" s="92"/>
    </row>
    <row r="1253" spans="1:11" ht="30.6" x14ac:dyDescent="0.25">
      <c r="A1253" s="300" t="s">
        <v>1906</v>
      </c>
      <c r="B1253" s="307" t="s">
        <v>4949</v>
      </c>
      <c r="C1253" s="307" t="s">
        <v>4950</v>
      </c>
      <c r="D1253" s="302">
        <v>45070</v>
      </c>
      <c r="E1253" s="302"/>
      <c r="F1253" s="14" t="s">
        <v>4906</v>
      </c>
      <c r="G1253" s="307"/>
      <c r="H1253" s="307" t="s">
        <v>4875</v>
      </c>
      <c r="I1253" s="303">
        <v>55</v>
      </c>
      <c r="J1253" s="304">
        <v>5</v>
      </c>
      <c r="K1253" s="92"/>
    </row>
    <row r="1254" spans="1:11" ht="30.6" x14ac:dyDescent="0.25">
      <c r="A1254" s="300" t="s">
        <v>1906</v>
      </c>
      <c r="B1254" s="307" t="s">
        <v>4951</v>
      </c>
      <c r="C1254" s="307" t="s">
        <v>4952</v>
      </c>
      <c r="D1254" s="302">
        <v>45070</v>
      </c>
      <c r="E1254" s="302"/>
      <c r="F1254" s="14" t="s">
        <v>4906</v>
      </c>
      <c r="G1254" s="307"/>
      <c r="H1254" s="307" t="s">
        <v>4878</v>
      </c>
      <c r="I1254" s="303">
        <v>55</v>
      </c>
      <c r="J1254" s="304">
        <v>5</v>
      </c>
      <c r="K1254" s="92"/>
    </row>
    <row r="1255" spans="1:11" ht="30.6" x14ac:dyDescent="0.25">
      <c r="A1255" s="300" t="s">
        <v>1906</v>
      </c>
      <c r="B1255" s="307" t="s">
        <v>4953</v>
      </c>
      <c r="C1255" s="307" t="s">
        <v>4954</v>
      </c>
      <c r="D1255" s="302">
        <v>45070</v>
      </c>
      <c r="E1255" s="302"/>
      <c r="F1255" s="14" t="s">
        <v>4906</v>
      </c>
      <c r="G1255" s="307"/>
      <c r="H1255" s="307" t="s">
        <v>4881</v>
      </c>
      <c r="I1255" s="303">
        <v>55</v>
      </c>
      <c r="J1255" s="304">
        <v>5</v>
      </c>
      <c r="K1255" s="92"/>
    </row>
    <row r="1256" spans="1:11" ht="30.6" x14ac:dyDescent="0.25">
      <c r="A1256" s="300" t="s">
        <v>1906</v>
      </c>
      <c r="B1256" s="307" t="s">
        <v>4955</v>
      </c>
      <c r="C1256" s="307" t="s">
        <v>4956</v>
      </c>
      <c r="D1256" s="302">
        <v>45070</v>
      </c>
      <c r="E1256" s="302"/>
      <c r="F1256" s="14" t="s">
        <v>4906</v>
      </c>
      <c r="G1256" s="307"/>
      <c r="H1256" s="307" t="s">
        <v>2411</v>
      </c>
      <c r="I1256" s="303">
        <v>55</v>
      </c>
      <c r="J1256" s="304">
        <v>5</v>
      </c>
      <c r="K1256" s="92"/>
    </row>
    <row r="1257" spans="1:11" ht="30.6" x14ac:dyDescent="0.25">
      <c r="A1257" s="300" t="s">
        <v>1906</v>
      </c>
      <c r="B1257" s="307" t="s">
        <v>4957</v>
      </c>
      <c r="C1257" s="307" t="s">
        <v>4958</v>
      </c>
      <c r="D1257" s="302">
        <v>45070</v>
      </c>
      <c r="E1257" s="302"/>
      <c r="F1257" s="14" t="s">
        <v>4906</v>
      </c>
      <c r="G1257" s="307"/>
      <c r="H1257" s="307" t="s">
        <v>2468</v>
      </c>
      <c r="I1257" s="303">
        <v>70</v>
      </c>
      <c r="J1257" s="304">
        <v>5</v>
      </c>
      <c r="K1257" s="92"/>
    </row>
    <row r="1258" spans="1:11" ht="30.6" x14ac:dyDescent="0.25">
      <c r="A1258" s="300" t="s">
        <v>1906</v>
      </c>
      <c r="B1258" s="307" t="s">
        <v>4959</v>
      </c>
      <c r="C1258" s="307" t="s">
        <v>4960</v>
      </c>
      <c r="D1258" s="302">
        <v>45070</v>
      </c>
      <c r="E1258" s="302"/>
      <c r="F1258" s="14" t="s">
        <v>4906</v>
      </c>
      <c r="G1258" s="307"/>
      <c r="H1258" s="307" t="s">
        <v>4894</v>
      </c>
      <c r="I1258" s="303">
        <v>70</v>
      </c>
      <c r="J1258" s="304">
        <v>5</v>
      </c>
      <c r="K1258" s="92"/>
    </row>
    <row r="1259" spans="1:11" ht="30.6" x14ac:dyDescent="0.25">
      <c r="A1259" s="300" t="s">
        <v>1906</v>
      </c>
      <c r="B1259" s="307" t="s">
        <v>4961</v>
      </c>
      <c r="C1259" s="307" t="s">
        <v>4962</v>
      </c>
      <c r="D1259" s="302">
        <v>45070</v>
      </c>
      <c r="E1259" s="302"/>
      <c r="F1259" s="14" t="s">
        <v>4906</v>
      </c>
      <c r="G1259" s="307"/>
      <c r="H1259" s="307" t="s">
        <v>2465</v>
      </c>
      <c r="I1259" s="303">
        <v>70</v>
      </c>
      <c r="J1259" s="304">
        <v>5</v>
      </c>
      <c r="K1259" s="92"/>
    </row>
    <row r="1260" spans="1:11" ht="30.6" x14ac:dyDescent="0.25">
      <c r="A1260" s="300" t="s">
        <v>1906</v>
      </c>
      <c r="B1260" s="307" t="s">
        <v>4963</v>
      </c>
      <c r="C1260" s="307" t="s">
        <v>4964</v>
      </c>
      <c r="D1260" s="302">
        <v>45070</v>
      </c>
      <c r="E1260" s="302"/>
      <c r="F1260" s="14" t="s">
        <v>4906</v>
      </c>
      <c r="G1260" s="307"/>
      <c r="H1260" s="307" t="s">
        <v>2429</v>
      </c>
      <c r="I1260" s="303">
        <v>75</v>
      </c>
      <c r="J1260" s="304">
        <v>5</v>
      </c>
      <c r="K1260" s="92"/>
    </row>
    <row r="1261" spans="1:11" ht="30.6" x14ac:dyDescent="0.25">
      <c r="A1261" s="300" t="s">
        <v>1906</v>
      </c>
      <c r="B1261" s="307" t="s">
        <v>4965</v>
      </c>
      <c r="C1261" s="307" t="s">
        <v>4966</v>
      </c>
      <c r="D1261" s="302">
        <v>45070</v>
      </c>
      <c r="E1261" s="302"/>
      <c r="F1261" s="14" t="s">
        <v>4906</v>
      </c>
      <c r="G1261" s="307"/>
      <c r="H1261" s="307" t="s">
        <v>2432</v>
      </c>
      <c r="I1261" s="303">
        <v>75</v>
      </c>
      <c r="J1261" s="304">
        <v>5</v>
      </c>
      <c r="K1261" s="92"/>
    </row>
    <row r="1262" spans="1:11" ht="30.6" x14ac:dyDescent="0.25">
      <c r="A1262" s="300" t="s">
        <v>1906</v>
      </c>
      <c r="B1262" s="307" t="s">
        <v>4967</v>
      </c>
      <c r="C1262" s="307" t="s">
        <v>4968</v>
      </c>
      <c r="D1262" s="302">
        <v>45070</v>
      </c>
      <c r="E1262" s="302"/>
      <c r="F1262" s="14" t="s">
        <v>4906</v>
      </c>
      <c r="G1262" s="307"/>
      <c r="H1262" s="307" t="s">
        <v>4835</v>
      </c>
      <c r="I1262" s="303">
        <v>87</v>
      </c>
      <c r="J1262" s="304">
        <v>5</v>
      </c>
      <c r="K1262" s="92"/>
    </row>
    <row r="1263" spans="1:11" ht="30.6" x14ac:dyDescent="0.25">
      <c r="A1263" s="300" t="s">
        <v>1906</v>
      </c>
      <c r="B1263" s="307" t="s">
        <v>4969</v>
      </c>
      <c r="C1263" s="307" t="s">
        <v>4970</v>
      </c>
      <c r="D1263" s="302">
        <v>45070</v>
      </c>
      <c r="E1263" s="302"/>
      <c r="F1263" s="14" t="s">
        <v>4906</v>
      </c>
      <c r="G1263" s="307"/>
      <c r="H1263" s="307" t="s">
        <v>4897</v>
      </c>
      <c r="I1263" s="303">
        <v>87</v>
      </c>
      <c r="J1263" s="304">
        <v>5</v>
      </c>
      <c r="K1263" s="92"/>
    </row>
    <row r="1264" spans="1:11" ht="30.6" x14ac:dyDescent="0.25">
      <c r="A1264" s="300" t="s">
        <v>1906</v>
      </c>
      <c r="B1264" s="307" t="s">
        <v>4971</v>
      </c>
      <c r="C1264" s="307" t="s">
        <v>4972</v>
      </c>
      <c r="D1264" s="302">
        <v>45070</v>
      </c>
      <c r="E1264" s="302"/>
      <c r="F1264" s="14" t="s">
        <v>4906</v>
      </c>
      <c r="G1264" s="307"/>
      <c r="H1264" s="307" t="s">
        <v>2462</v>
      </c>
      <c r="I1264" s="303">
        <v>107</v>
      </c>
      <c r="J1264" s="304">
        <v>5</v>
      </c>
      <c r="K1264" s="92"/>
    </row>
    <row r="1265" spans="1:11" ht="13.2" x14ac:dyDescent="0.25">
      <c r="A1265" s="300" t="s">
        <v>1906</v>
      </c>
      <c r="B1265" s="307" t="s">
        <v>4973</v>
      </c>
      <c r="C1265" s="307" t="s">
        <v>2210</v>
      </c>
      <c r="D1265" s="302">
        <v>45078</v>
      </c>
      <c r="E1265" s="302"/>
      <c r="F1265" s="14" t="s">
        <v>4974</v>
      </c>
      <c r="G1265" s="307" t="s">
        <v>2639</v>
      </c>
      <c r="H1265" s="307" t="s">
        <v>2640</v>
      </c>
      <c r="I1265" s="303">
        <v>116</v>
      </c>
      <c r="J1265" s="304">
        <v>5</v>
      </c>
      <c r="K1265" s="92"/>
    </row>
    <row r="1266" spans="1:11" ht="40.799999999999997" x14ac:dyDescent="0.25">
      <c r="A1266" s="300" t="s">
        <v>1906</v>
      </c>
      <c r="B1266" s="307" t="s">
        <v>4975</v>
      </c>
      <c r="C1266" s="307" t="s">
        <v>4976</v>
      </c>
      <c r="D1266" s="302">
        <v>45082</v>
      </c>
      <c r="E1266" s="302"/>
      <c r="F1266" s="14" t="s">
        <v>4977</v>
      </c>
      <c r="G1266" s="307" t="s">
        <v>4978</v>
      </c>
      <c r="H1266" s="307" t="s">
        <v>4979</v>
      </c>
      <c r="I1266" s="303">
        <v>400</v>
      </c>
      <c r="J1266" s="304">
        <v>5</v>
      </c>
      <c r="K1266" s="92"/>
    </row>
    <row r="1267" spans="1:11" ht="61.2" x14ac:dyDescent="0.25">
      <c r="A1267" s="300" t="s">
        <v>1906</v>
      </c>
      <c r="B1267" s="307" t="s">
        <v>4975</v>
      </c>
      <c r="C1267" s="307" t="s">
        <v>4976</v>
      </c>
      <c r="D1267" s="302">
        <v>45057</v>
      </c>
      <c r="E1267" s="302">
        <v>45082</v>
      </c>
      <c r="F1267" s="14" t="s">
        <v>4980</v>
      </c>
      <c r="G1267" s="307" t="s">
        <v>4978</v>
      </c>
      <c r="H1267" s="307" t="s">
        <v>4979</v>
      </c>
      <c r="I1267" s="303">
        <v>69.8</v>
      </c>
      <c r="J1267" s="304">
        <v>5</v>
      </c>
      <c r="K1267" s="92"/>
    </row>
    <row r="1268" spans="1:11" ht="71.400000000000006" x14ac:dyDescent="0.25">
      <c r="A1268" s="300" t="s">
        <v>1906</v>
      </c>
      <c r="B1268" s="307" t="s">
        <v>4975</v>
      </c>
      <c r="C1268" s="307" t="s">
        <v>4976</v>
      </c>
      <c r="D1268" s="302">
        <v>45057</v>
      </c>
      <c r="E1268" s="302">
        <v>45082</v>
      </c>
      <c r="F1268" s="14" t="s">
        <v>4981</v>
      </c>
      <c r="G1268" s="307" t="s">
        <v>4978</v>
      </c>
      <c r="H1268" s="307" t="s">
        <v>4979</v>
      </c>
      <c r="I1268" s="303">
        <v>2</v>
      </c>
      <c r="J1268" s="304">
        <v>5</v>
      </c>
      <c r="K1268" s="92"/>
    </row>
    <row r="1269" spans="1:11" ht="61.2" x14ac:dyDescent="0.25">
      <c r="A1269" s="300" t="s">
        <v>1906</v>
      </c>
      <c r="B1269" s="307" t="s">
        <v>4975</v>
      </c>
      <c r="C1269" s="307" t="s">
        <v>4976</v>
      </c>
      <c r="D1269" s="302">
        <v>45058</v>
      </c>
      <c r="E1269" s="302">
        <v>45082</v>
      </c>
      <c r="F1269" s="14" t="s">
        <v>4982</v>
      </c>
      <c r="G1269" s="307" t="s">
        <v>4978</v>
      </c>
      <c r="H1269" s="307" t="s">
        <v>4979</v>
      </c>
      <c r="I1269" s="303">
        <v>10.199999999999999</v>
      </c>
      <c r="J1269" s="304">
        <v>5</v>
      </c>
      <c r="K1269" s="92"/>
    </row>
    <row r="1270" spans="1:11" ht="76.95" customHeight="1" x14ac:dyDescent="0.25">
      <c r="A1270" s="300" t="s">
        <v>1906</v>
      </c>
      <c r="B1270" s="300"/>
      <c r="C1270" s="300"/>
      <c r="D1270" s="16"/>
      <c r="E1270" s="16"/>
      <c r="F1270" s="305" t="s">
        <v>4983</v>
      </c>
      <c r="G1270" s="300"/>
      <c r="H1270" s="300"/>
      <c r="I1270" s="15"/>
      <c r="J1270" s="77"/>
      <c r="K1270" s="92"/>
    </row>
    <row r="1271" spans="1:11" ht="51" x14ac:dyDescent="0.25">
      <c r="A1271" s="300" t="s">
        <v>1906</v>
      </c>
      <c r="B1271" s="307" t="s">
        <v>4984</v>
      </c>
      <c r="C1271" s="307" t="s">
        <v>4985</v>
      </c>
      <c r="D1271" s="302">
        <v>45061</v>
      </c>
      <c r="E1271" s="302">
        <v>45069</v>
      </c>
      <c r="F1271" s="14" t="s">
        <v>4986</v>
      </c>
      <c r="G1271" s="307" t="s">
        <v>4987</v>
      </c>
      <c r="H1271" s="307" t="s">
        <v>4988</v>
      </c>
      <c r="I1271" s="303">
        <v>60.77</v>
      </c>
      <c r="J1271" s="304">
        <v>5</v>
      </c>
      <c r="K1271" s="92"/>
    </row>
    <row r="1272" spans="1:11" ht="51" x14ac:dyDescent="0.25">
      <c r="A1272" s="300" t="s">
        <v>1906</v>
      </c>
      <c r="B1272" s="307" t="s">
        <v>4984</v>
      </c>
      <c r="C1272" s="307" t="s">
        <v>4985</v>
      </c>
      <c r="D1272" s="302">
        <v>45061</v>
      </c>
      <c r="E1272" s="302">
        <v>45069</v>
      </c>
      <c r="F1272" s="14" t="s">
        <v>4989</v>
      </c>
      <c r="G1272" s="307" t="s">
        <v>4987</v>
      </c>
      <c r="H1272" s="307" t="s">
        <v>4988</v>
      </c>
      <c r="I1272" s="303">
        <v>10</v>
      </c>
      <c r="J1272" s="304">
        <v>5</v>
      </c>
      <c r="K1272" s="92"/>
    </row>
    <row r="1273" spans="1:11" ht="42" customHeight="1" x14ac:dyDescent="0.25">
      <c r="A1273" s="300" t="s">
        <v>1906</v>
      </c>
      <c r="B1273" s="307" t="s">
        <v>4984</v>
      </c>
      <c r="C1273" s="307" t="s">
        <v>4985</v>
      </c>
      <c r="D1273" s="302">
        <v>45058</v>
      </c>
      <c r="E1273" s="302">
        <v>45069</v>
      </c>
      <c r="F1273" s="14" t="s">
        <v>4990</v>
      </c>
      <c r="G1273" s="307" t="s">
        <v>4987</v>
      </c>
      <c r="H1273" s="307" t="s">
        <v>4988</v>
      </c>
      <c r="I1273" s="303">
        <v>15.75</v>
      </c>
      <c r="J1273" s="304">
        <v>5</v>
      </c>
      <c r="K1273" s="92"/>
    </row>
    <row r="1274" spans="1:11" ht="51" x14ac:dyDescent="0.25">
      <c r="A1274" s="300" t="s">
        <v>1906</v>
      </c>
      <c r="B1274" s="307" t="s">
        <v>4984</v>
      </c>
      <c r="C1274" s="307" t="s">
        <v>4985</v>
      </c>
      <c r="D1274" s="302">
        <v>45057</v>
      </c>
      <c r="E1274" s="302">
        <v>45069</v>
      </c>
      <c r="F1274" s="14" t="s">
        <v>4991</v>
      </c>
      <c r="G1274" s="307" t="s">
        <v>4987</v>
      </c>
      <c r="H1274" s="307" t="s">
        <v>4988</v>
      </c>
      <c r="I1274" s="303">
        <v>3.48</v>
      </c>
      <c r="J1274" s="304">
        <v>5</v>
      </c>
      <c r="K1274" s="92"/>
    </row>
    <row r="1275" spans="1:11" ht="40.799999999999997" x14ac:dyDescent="0.25">
      <c r="A1275" s="300" t="s">
        <v>1906</v>
      </c>
      <c r="B1275" s="307" t="s">
        <v>4992</v>
      </c>
      <c r="C1275" s="307" t="s">
        <v>4993</v>
      </c>
      <c r="D1275" s="302">
        <v>45075</v>
      </c>
      <c r="E1275" s="302"/>
      <c r="F1275" s="307" t="s">
        <v>4994</v>
      </c>
      <c r="G1275" s="307" t="s">
        <v>4987</v>
      </c>
      <c r="H1275" s="307" t="s">
        <v>4988</v>
      </c>
      <c r="I1275" s="303">
        <v>400</v>
      </c>
      <c r="J1275" s="304">
        <v>5</v>
      </c>
      <c r="K1275" s="92"/>
    </row>
    <row r="1276" spans="1:11" ht="20.399999999999999" x14ac:dyDescent="0.25">
      <c r="A1276" s="300" t="s">
        <v>1906</v>
      </c>
      <c r="B1276" s="307" t="s">
        <v>4995</v>
      </c>
      <c r="C1276" s="307" t="s">
        <v>4996</v>
      </c>
      <c r="D1276" s="302">
        <v>45078</v>
      </c>
      <c r="E1276" s="302"/>
      <c r="F1276" s="14" t="s">
        <v>4997</v>
      </c>
      <c r="G1276" s="307" t="s">
        <v>2538</v>
      </c>
      <c r="H1276" s="307" t="s">
        <v>2539</v>
      </c>
      <c r="I1276" s="303">
        <v>3432</v>
      </c>
      <c r="J1276" s="304">
        <v>5</v>
      </c>
      <c r="K1276" s="92"/>
    </row>
    <row r="1277" spans="1:11" ht="20.399999999999999" x14ac:dyDescent="0.25">
      <c r="A1277" s="300" t="s">
        <v>1906</v>
      </c>
      <c r="B1277" s="307" t="s">
        <v>4998</v>
      </c>
      <c r="C1277" s="307" t="s">
        <v>4999</v>
      </c>
      <c r="D1277" s="302">
        <v>45079</v>
      </c>
      <c r="E1277" s="302"/>
      <c r="F1277" s="14" t="s">
        <v>5000</v>
      </c>
      <c r="G1277" s="307"/>
      <c r="H1277" s="307" t="s">
        <v>5001</v>
      </c>
      <c r="I1277" s="303">
        <v>35</v>
      </c>
      <c r="J1277" s="304">
        <v>5</v>
      </c>
      <c r="K1277" s="92"/>
    </row>
    <row r="1278" spans="1:11" ht="20.399999999999999" x14ac:dyDescent="0.25">
      <c r="A1278" s="300" t="s">
        <v>1906</v>
      </c>
      <c r="B1278" s="307" t="s">
        <v>5002</v>
      </c>
      <c r="C1278" s="307" t="s">
        <v>5003</v>
      </c>
      <c r="D1278" s="302">
        <v>45079</v>
      </c>
      <c r="E1278" s="302"/>
      <c r="F1278" s="14" t="s">
        <v>5000</v>
      </c>
      <c r="G1278" s="307"/>
      <c r="H1278" s="307" t="s">
        <v>2791</v>
      </c>
      <c r="I1278" s="303">
        <v>55</v>
      </c>
      <c r="J1278" s="304">
        <v>5</v>
      </c>
      <c r="K1278" s="92"/>
    </row>
    <row r="1279" spans="1:11" ht="20.399999999999999" x14ac:dyDescent="0.25">
      <c r="A1279" s="300" t="s">
        <v>1906</v>
      </c>
      <c r="B1279" s="307" t="s">
        <v>5004</v>
      </c>
      <c r="C1279" s="307" t="s">
        <v>5005</v>
      </c>
      <c r="D1279" s="302">
        <v>45079</v>
      </c>
      <c r="E1279" s="302"/>
      <c r="F1279" s="14" t="s">
        <v>5000</v>
      </c>
      <c r="G1279" s="307"/>
      <c r="H1279" s="307" t="s">
        <v>5006</v>
      </c>
      <c r="I1279" s="303">
        <v>55</v>
      </c>
      <c r="J1279" s="304">
        <v>5</v>
      </c>
      <c r="K1279" s="92"/>
    </row>
    <row r="1280" spans="1:11" ht="20.399999999999999" x14ac:dyDescent="0.25">
      <c r="A1280" s="300" t="s">
        <v>1906</v>
      </c>
      <c r="B1280" s="307" t="s">
        <v>5007</v>
      </c>
      <c r="C1280" s="307" t="s">
        <v>5008</v>
      </c>
      <c r="D1280" s="302">
        <v>45079</v>
      </c>
      <c r="E1280" s="302"/>
      <c r="F1280" s="14" t="s">
        <v>5000</v>
      </c>
      <c r="G1280" s="307"/>
      <c r="H1280" s="307" t="s">
        <v>2812</v>
      </c>
      <c r="I1280" s="303">
        <v>55</v>
      </c>
      <c r="J1280" s="304">
        <v>5</v>
      </c>
      <c r="K1280" s="92"/>
    </row>
    <row r="1281" spans="1:11" ht="20.399999999999999" x14ac:dyDescent="0.25">
      <c r="A1281" s="300" t="s">
        <v>1906</v>
      </c>
      <c r="B1281" s="307" t="s">
        <v>5009</v>
      </c>
      <c r="C1281" s="307" t="s">
        <v>5010</v>
      </c>
      <c r="D1281" s="302">
        <v>45079</v>
      </c>
      <c r="E1281" s="302"/>
      <c r="F1281" s="14" t="s">
        <v>5000</v>
      </c>
      <c r="G1281" s="307"/>
      <c r="H1281" s="307" t="s">
        <v>4036</v>
      </c>
      <c r="I1281" s="303">
        <v>55</v>
      </c>
      <c r="J1281" s="304">
        <v>5</v>
      </c>
      <c r="K1281" s="92"/>
    </row>
    <row r="1282" spans="1:11" ht="20.399999999999999" x14ac:dyDescent="0.25">
      <c r="A1282" s="300" t="s">
        <v>1906</v>
      </c>
      <c r="B1282" s="307" t="s">
        <v>5011</v>
      </c>
      <c r="C1282" s="307" t="s">
        <v>5012</v>
      </c>
      <c r="D1282" s="302">
        <v>45079</v>
      </c>
      <c r="E1282" s="302"/>
      <c r="F1282" s="14" t="s">
        <v>5000</v>
      </c>
      <c r="G1282" s="307"/>
      <c r="H1282" s="307" t="s">
        <v>2818</v>
      </c>
      <c r="I1282" s="303">
        <v>55</v>
      </c>
      <c r="J1282" s="304">
        <v>5</v>
      </c>
      <c r="K1282" s="92"/>
    </row>
    <row r="1283" spans="1:11" ht="20.399999999999999" x14ac:dyDescent="0.25">
      <c r="A1283" s="300" t="s">
        <v>1906</v>
      </c>
      <c r="B1283" s="307" t="s">
        <v>5013</v>
      </c>
      <c r="C1283" s="307" t="s">
        <v>5014</v>
      </c>
      <c r="D1283" s="302">
        <v>45079</v>
      </c>
      <c r="E1283" s="302"/>
      <c r="F1283" s="14" t="s">
        <v>5000</v>
      </c>
      <c r="G1283" s="307"/>
      <c r="H1283" s="307" t="s">
        <v>4004</v>
      </c>
      <c r="I1283" s="303">
        <v>55</v>
      </c>
      <c r="J1283" s="304">
        <v>5</v>
      </c>
      <c r="K1283" s="92"/>
    </row>
    <row r="1284" spans="1:11" ht="20.399999999999999" x14ac:dyDescent="0.25">
      <c r="A1284" s="300" t="s">
        <v>1906</v>
      </c>
      <c r="B1284" s="307" t="s">
        <v>5015</v>
      </c>
      <c r="C1284" s="307" t="s">
        <v>5016</v>
      </c>
      <c r="D1284" s="302">
        <v>45079</v>
      </c>
      <c r="E1284" s="302"/>
      <c r="F1284" s="14" t="s">
        <v>5000</v>
      </c>
      <c r="G1284" s="307"/>
      <c r="H1284" s="307" t="s">
        <v>2776</v>
      </c>
      <c r="I1284" s="303">
        <v>55</v>
      </c>
      <c r="J1284" s="304">
        <v>5</v>
      </c>
      <c r="K1284" s="92"/>
    </row>
    <row r="1285" spans="1:11" ht="20.399999999999999" x14ac:dyDescent="0.25">
      <c r="A1285" s="300" t="s">
        <v>1906</v>
      </c>
      <c r="B1285" s="307" t="s">
        <v>5017</v>
      </c>
      <c r="C1285" s="307" t="s">
        <v>5018</v>
      </c>
      <c r="D1285" s="302">
        <v>45079</v>
      </c>
      <c r="E1285" s="302"/>
      <c r="F1285" s="14" t="s">
        <v>5000</v>
      </c>
      <c r="G1285" s="307"/>
      <c r="H1285" s="307" t="s">
        <v>5019</v>
      </c>
      <c r="I1285" s="303">
        <v>55</v>
      </c>
      <c r="J1285" s="304">
        <v>5</v>
      </c>
      <c r="K1285" s="92"/>
    </row>
    <row r="1286" spans="1:11" ht="20.399999999999999" x14ac:dyDescent="0.25">
      <c r="A1286" s="300" t="s">
        <v>1906</v>
      </c>
      <c r="B1286" s="307" t="s">
        <v>5020</v>
      </c>
      <c r="C1286" s="307" t="s">
        <v>5021</v>
      </c>
      <c r="D1286" s="302">
        <v>45079</v>
      </c>
      <c r="E1286" s="302"/>
      <c r="F1286" s="14" t="s">
        <v>5000</v>
      </c>
      <c r="G1286" s="307"/>
      <c r="H1286" s="307" t="s">
        <v>2809</v>
      </c>
      <c r="I1286" s="303">
        <v>55</v>
      </c>
      <c r="J1286" s="304">
        <v>5</v>
      </c>
      <c r="K1286" s="92"/>
    </row>
    <row r="1287" spans="1:11" ht="20.399999999999999" x14ac:dyDescent="0.25">
      <c r="A1287" s="300" t="s">
        <v>1906</v>
      </c>
      <c r="B1287" s="307" t="s">
        <v>5022</v>
      </c>
      <c r="C1287" s="307" t="s">
        <v>5023</v>
      </c>
      <c r="D1287" s="302">
        <v>45079</v>
      </c>
      <c r="E1287" s="302"/>
      <c r="F1287" s="14" t="s">
        <v>5000</v>
      </c>
      <c r="G1287" s="307"/>
      <c r="H1287" s="307" t="s">
        <v>4025</v>
      </c>
      <c r="I1287" s="303">
        <v>55</v>
      </c>
      <c r="J1287" s="304">
        <v>5</v>
      </c>
      <c r="K1287" s="92"/>
    </row>
    <row r="1288" spans="1:11" ht="20.399999999999999" x14ac:dyDescent="0.25">
      <c r="A1288" s="300" t="s">
        <v>1906</v>
      </c>
      <c r="B1288" s="307" t="s">
        <v>5024</v>
      </c>
      <c r="C1288" s="307" t="s">
        <v>5025</v>
      </c>
      <c r="D1288" s="302">
        <v>45079</v>
      </c>
      <c r="E1288" s="302"/>
      <c r="F1288" s="14" t="s">
        <v>5000</v>
      </c>
      <c r="G1288" s="307"/>
      <c r="H1288" s="307" t="s">
        <v>3628</v>
      </c>
      <c r="I1288" s="303">
        <v>55</v>
      </c>
      <c r="J1288" s="304">
        <v>5</v>
      </c>
      <c r="K1288" s="92"/>
    </row>
    <row r="1289" spans="1:11" ht="20.399999999999999" x14ac:dyDescent="0.25">
      <c r="A1289" s="300" t="s">
        <v>1906</v>
      </c>
      <c r="B1289" s="307" t="s">
        <v>5026</v>
      </c>
      <c r="C1289" s="307" t="s">
        <v>5027</v>
      </c>
      <c r="D1289" s="302">
        <v>45079</v>
      </c>
      <c r="E1289" s="302"/>
      <c r="F1289" s="14" t="s">
        <v>5000</v>
      </c>
      <c r="G1289" s="307"/>
      <c r="H1289" s="307" t="s">
        <v>4016</v>
      </c>
      <c r="I1289" s="303">
        <v>55</v>
      </c>
      <c r="J1289" s="304">
        <v>5</v>
      </c>
      <c r="K1289" s="92"/>
    </row>
    <row r="1290" spans="1:11" ht="20.399999999999999" x14ac:dyDescent="0.25">
      <c r="A1290" s="300" t="s">
        <v>1906</v>
      </c>
      <c r="B1290" s="307" t="s">
        <v>5028</v>
      </c>
      <c r="C1290" s="307" t="s">
        <v>5029</v>
      </c>
      <c r="D1290" s="302">
        <v>45079</v>
      </c>
      <c r="E1290" s="302"/>
      <c r="F1290" s="14" t="s">
        <v>5000</v>
      </c>
      <c r="G1290" s="307"/>
      <c r="H1290" s="307" t="s">
        <v>2779</v>
      </c>
      <c r="I1290" s="303">
        <v>55</v>
      </c>
      <c r="J1290" s="304">
        <v>5</v>
      </c>
      <c r="K1290" s="92"/>
    </row>
    <row r="1291" spans="1:11" ht="20.399999999999999" x14ac:dyDescent="0.25">
      <c r="A1291" s="300" t="s">
        <v>1906</v>
      </c>
      <c r="B1291" s="307" t="s">
        <v>5030</v>
      </c>
      <c r="C1291" s="307" t="s">
        <v>5031</v>
      </c>
      <c r="D1291" s="302">
        <v>45079</v>
      </c>
      <c r="E1291" s="302"/>
      <c r="F1291" s="14" t="s">
        <v>5000</v>
      </c>
      <c r="G1291" s="307"/>
      <c r="H1291" s="307" t="s">
        <v>2773</v>
      </c>
      <c r="I1291" s="303">
        <v>55</v>
      </c>
      <c r="J1291" s="304">
        <v>5</v>
      </c>
      <c r="K1291" s="92"/>
    </row>
    <row r="1292" spans="1:11" ht="20.399999999999999" x14ac:dyDescent="0.25">
      <c r="A1292" s="300" t="s">
        <v>1906</v>
      </c>
      <c r="B1292" s="307" t="s">
        <v>5032</v>
      </c>
      <c r="C1292" s="307" t="s">
        <v>5033</v>
      </c>
      <c r="D1292" s="302">
        <v>45079</v>
      </c>
      <c r="E1292" s="302"/>
      <c r="F1292" s="14" t="s">
        <v>5000</v>
      </c>
      <c r="G1292" s="307"/>
      <c r="H1292" s="307" t="s">
        <v>2788</v>
      </c>
      <c r="I1292" s="303">
        <v>55</v>
      </c>
      <c r="J1292" s="304">
        <v>5</v>
      </c>
      <c r="K1292" s="92"/>
    </row>
    <row r="1293" spans="1:11" ht="20.399999999999999" x14ac:dyDescent="0.25">
      <c r="A1293" s="300" t="s">
        <v>1906</v>
      </c>
      <c r="B1293" s="307" t="s">
        <v>5034</v>
      </c>
      <c r="C1293" s="307" t="s">
        <v>5035</v>
      </c>
      <c r="D1293" s="302">
        <v>45079</v>
      </c>
      <c r="E1293" s="302"/>
      <c r="F1293" s="14" t="s">
        <v>5000</v>
      </c>
      <c r="G1293" s="307"/>
      <c r="H1293" s="307" t="s">
        <v>2806</v>
      </c>
      <c r="I1293" s="303">
        <v>55</v>
      </c>
      <c r="J1293" s="304">
        <v>5</v>
      </c>
      <c r="K1293" s="92"/>
    </row>
    <row r="1294" spans="1:11" ht="20.399999999999999" x14ac:dyDescent="0.25">
      <c r="A1294" s="300" t="s">
        <v>1906</v>
      </c>
      <c r="B1294" s="307" t="s">
        <v>5036</v>
      </c>
      <c r="C1294" s="307" t="s">
        <v>5037</v>
      </c>
      <c r="D1294" s="302">
        <v>45079</v>
      </c>
      <c r="E1294" s="302"/>
      <c r="F1294" s="14" t="s">
        <v>5000</v>
      </c>
      <c r="G1294" s="307"/>
      <c r="H1294" s="307" t="s">
        <v>2767</v>
      </c>
      <c r="I1294" s="303">
        <v>55</v>
      </c>
      <c r="J1294" s="304">
        <v>5</v>
      </c>
      <c r="K1294" s="92"/>
    </row>
    <row r="1295" spans="1:11" ht="20.399999999999999" x14ac:dyDescent="0.25">
      <c r="A1295" s="300" t="s">
        <v>1906</v>
      </c>
      <c r="B1295" s="307" t="s">
        <v>5038</v>
      </c>
      <c r="C1295" s="307" t="s">
        <v>5039</v>
      </c>
      <c r="D1295" s="302">
        <v>45079</v>
      </c>
      <c r="E1295" s="302"/>
      <c r="F1295" s="14" t="s">
        <v>5000</v>
      </c>
      <c r="G1295" s="307"/>
      <c r="H1295" s="307" t="s">
        <v>3906</v>
      </c>
      <c r="I1295" s="303">
        <v>55</v>
      </c>
      <c r="J1295" s="304">
        <v>5</v>
      </c>
      <c r="K1295" s="92"/>
    </row>
    <row r="1296" spans="1:11" ht="20.399999999999999" x14ac:dyDescent="0.25">
      <c r="A1296" s="300" t="s">
        <v>1906</v>
      </c>
      <c r="B1296" s="307" t="s">
        <v>5040</v>
      </c>
      <c r="C1296" s="307" t="s">
        <v>5041</v>
      </c>
      <c r="D1296" s="302">
        <v>45079</v>
      </c>
      <c r="E1296" s="302"/>
      <c r="F1296" s="14" t="s">
        <v>5000</v>
      </c>
      <c r="G1296" s="307"/>
      <c r="H1296" s="307" t="s">
        <v>3642</v>
      </c>
      <c r="I1296" s="303">
        <v>55</v>
      </c>
      <c r="J1296" s="304">
        <v>5</v>
      </c>
      <c r="K1296" s="92"/>
    </row>
    <row r="1297" spans="1:11" ht="20.399999999999999" x14ac:dyDescent="0.25">
      <c r="A1297" s="300" t="s">
        <v>1906</v>
      </c>
      <c r="B1297" s="307" t="s">
        <v>5042</v>
      </c>
      <c r="C1297" s="307" t="s">
        <v>5043</v>
      </c>
      <c r="D1297" s="302">
        <v>45079</v>
      </c>
      <c r="E1297" s="302"/>
      <c r="F1297" s="14" t="s">
        <v>5000</v>
      </c>
      <c r="G1297" s="307"/>
      <c r="H1297" s="307" t="s">
        <v>5044</v>
      </c>
      <c r="I1297" s="303">
        <v>55</v>
      </c>
      <c r="J1297" s="304">
        <v>5</v>
      </c>
      <c r="K1297" s="92"/>
    </row>
    <row r="1298" spans="1:11" ht="20.399999999999999" x14ac:dyDescent="0.25">
      <c r="A1298" s="300" t="s">
        <v>1906</v>
      </c>
      <c r="B1298" s="307" t="s">
        <v>5045</v>
      </c>
      <c r="C1298" s="307" t="s">
        <v>5046</v>
      </c>
      <c r="D1298" s="302">
        <v>45079</v>
      </c>
      <c r="E1298" s="302"/>
      <c r="F1298" s="14" t="s">
        <v>5000</v>
      </c>
      <c r="G1298" s="307"/>
      <c r="H1298" s="307" t="s">
        <v>2785</v>
      </c>
      <c r="I1298" s="303">
        <v>55</v>
      </c>
      <c r="J1298" s="304">
        <v>5</v>
      </c>
      <c r="K1298" s="92"/>
    </row>
    <row r="1299" spans="1:11" ht="20.399999999999999" x14ac:dyDescent="0.25">
      <c r="A1299" s="300" t="s">
        <v>1906</v>
      </c>
      <c r="B1299" s="307" t="s">
        <v>5047</v>
      </c>
      <c r="C1299" s="307" t="s">
        <v>5048</v>
      </c>
      <c r="D1299" s="302">
        <v>45079</v>
      </c>
      <c r="E1299" s="302"/>
      <c r="F1299" s="14" t="s">
        <v>5000</v>
      </c>
      <c r="G1299" s="307"/>
      <c r="H1299" s="307" t="s">
        <v>4063</v>
      </c>
      <c r="I1299" s="303">
        <v>55</v>
      </c>
      <c r="J1299" s="304">
        <v>5</v>
      </c>
      <c r="K1299" s="92"/>
    </row>
    <row r="1300" spans="1:11" ht="20.399999999999999" x14ac:dyDescent="0.25">
      <c r="A1300" s="300" t="s">
        <v>1906</v>
      </c>
      <c r="B1300" s="307" t="s">
        <v>5049</v>
      </c>
      <c r="C1300" s="307" t="s">
        <v>5050</v>
      </c>
      <c r="D1300" s="302">
        <v>45079</v>
      </c>
      <c r="E1300" s="302"/>
      <c r="F1300" s="14" t="s">
        <v>5000</v>
      </c>
      <c r="G1300" s="307"/>
      <c r="H1300" s="307" t="s">
        <v>2764</v>
      </c>
      <c r="I1300" s="303">
        <v>70</v>
      </c>
      <c r="J1300" s="304">
        <v>5</v>
      </c>
      <c r="K1300" s="92"/>
    </row>
    <row r="1301" spans="1:11" ht="20.399999999999999" x14ac:dyDescent="0.25">
      <c r="A1301" s="300" t="s">
        <v>1906</v>
      </c>
      <c r="B1301" s="307" t="s">
        <v>5051</v>
      </c>
      <c r="C1301" s="307" t="s">
        <v>5052</v>
      </c>
      <c r="D1301" s="302">
        <v>45079</v>
      </c>
      <c r="E1301" s="302"/>
      <c r="F1301" s="14" t="s">
        <v>5000</v>
      </c>
      <c r="G1301" s="307"/>
      <c r="H1301" s="307" t="s">
        <v>5053</v>
      </c>
      <c r="I1301" s="303">
        <v>70</v>
      </c>
      <c r="J1301" s="304">
        <v>5</v>
      </c>
      <c r="K1301" s="92"/>
    </row>
    <row r="1302" spans="1:11" ht="20.399999999999999" x14ac:dyDescent="0.25">
      <c r="A1302" s="300" t="s">
        <v>1906</v>
      </c>
      <c r="B1302" s="307" t="s">
        <v>5054</v>
      </c>
      <c r="C1302" s="307" t="s">
        <v>5055</v>
      </c>
      <c r="D1302" s="302">
        <v>45079</v>
      </c>
      <c r="E1302" s="302"/>
      <c r="F1302" s="14" t="s">
        <v>5000</v>
      </c>
      <c r="G1302" s="307"/>
      <c r="H1302" s="307" t="s">
        <v>2827</v>
      </c>
      <c r="I1302" s="303">
        <v>70</v>
      </c>
      <c r="J1302" s="304">
        <v>5</v>
      </c>
      <c r="K1302" s="92"/>
    </row>
    <row r="1303" spans="1:11" ht="20.399999999999999" x14ac:dyDescent="0.25">
      <c r="A1303" s="300" t="s">
        <v>1906</v>
      </c>
      <c r="B1303" s="307" t="s">
        <v>5056</v>
      </c>
      <c r="C1303" s="307" t="s">
        <v>5057</v>
      </c>
      <c r="D1303" s="302">
        <v>45079</v>
      </c>
      <c r="E1303" s="302"/>
      <c r="F1303" s="14" t="s">
        <v>5000</v>
      </c>
      <c r="G1303" s="307"/>
      <c r="H1303" s="307" t="s">
        <v>2797</v>
      </c>
      <c r="I1303" s="303">
        <v>75</v>
      </c>
      <c r="J1303" s="304">
        <v>5</v>
      </c>
      <c r="K1303" s="92"/>
    </row>
    <row r="1304" spans="1:11" ht="20.399999999999999" x14ac:dyDescent="0.25">
      <c r="A1304" s="300" t="s">
        <v>1906</v>
      </c>
      <c r="B1304" s="307" t="s">
        <v>5058</v>
      </c>
      <c r="C1304" s="307" t="s">
        <v>5059</v>
      </c>
      <c r="D1304" s="302">
        <v>45079</v>
      </c>
      <c r="E1304" s="302"/>
      <c r="F1304" s="14" t="s">
        <v>5000</v>
      </c>
      <c r="G1304" s="307"/>
      <c r="H1304" s="307" t="s">
        <v>5060</v>
      </c>
      <c r="I1304" s="303">
        <v>75</v>
      </c>
      <c r="J1304" s="304">
        <v>5</v>
      </c>
      <c r="K1304" s="92"/>
    </row>
    <row r="1305" spans="1:11" ht="20.399999999999999" x14ac:dyDescent="0.25">
      <c r="A1305" s="300" t="s">
        <v>1906</v>
      </c>
      <c r="B1305" s="307" t="s">
        <v>5061</v>
      </c>
      <c r="C1305" s="307" t="s">
        <v>5062</v>
      </c>
      <c r="D1305" s="302">
        <v>45079</v>
      </c>
      <c r="E1305" s="302"/>
      <c r="F1305" s="14" t="s">
        <v>5000</v>
      </c>
      <c r="G1305" s="307"/>
      <c r="H1305" s="307" t="s">
        <v>2803</v>
      </c>
      <c r="I1305" s="303">
        <v>75</v>
      </c>
      <c r="J1305" s="304">
        <v>5</v>
      </c>
      <c r="K1305" s="92"/>
    </row>
    <row r="1306" spans="1:11" ht="20.399999999999999" x14ac:dyDescent="0.25">
      <c r="A1306" s="300" t="s">
        <v>1906</v>
      </c>
      <c r="B1306" s="307" t="s">
        <v>5063</v>
      </c>
      <c r="C1306" s="307" t="s">
        <v>5064</v>
      </c>
      <c r="D1306" s="302">
        <v>45079</v>
      </c>
      <c r="E1306" s="302"/>
      <c r="F1306" s="14" t="s">
        <v>5000</v>
      </c>
      <c r="G1306" s="307"/>
      <c r="H1306" s="307" t="s">
        <v>5065</v>
      </c>
      <c r="I1306" s="303">
        <v>87</v>
      </c>
      <c r="J1306" s="304">
        <v>5</v>
      </c>
      <c r="K1306" s="92"/>
    </row>
    <row r="1307" spans="1:11" ht="20.399999999999999" x14ac:dyDescent="0.25">
      <c r="A1307" s="300" t="s">
        <v>1906</v>
      </c>
      <c r="B1307" s="307" t="s">
        <v>5066</v>
      </c>
      <c r="C1307" s="307" t="s">
        <v>5067</v>
      </c>
      <c r="D1307" s="302">
        <v>45079</v>
      </c>
      <c r="E1307" s="302"/>
      <c r="F1307" s="14" t="s">
        <v>5000</v>
      </c>
      <c r="G1307" s="307"/>
      <c r="H1307" s="307" t="s">
        <v>5068</v>
      </c>
      <c r="I1307" s="303">
        <v>87</v>
      </c>
      <c r="J1307" s="304">
        <v>5</v>
      </c>
      <c r="K1307" s="92"/>
    </row>
    <row r="1308" spans="1:11" ht="74.400000000000006" customHeight="1" x14ac:dyDescent="0.25">
      <c r="A1308" s="300" t="s">
        <v>1906</v>
      </c>
      <c r="B1308" s="300"/>
      <c r="C1308" s="300"/>
      <c r="D1308" s="16"/>
      <c r="E1308" s="16"/>
      <c r="F1308" s="305" t="s">
        <v>14661</v>
      </c>
      <c r="G1308" s="300"/>
      <c r="H1308" s="300"/>
      <c r="I1308" s="15"/>
      <c r="J1308" s="77"/>
      <c r="K1308" s="92"/>
    </row>
    <row r="1309" spans="1:11" ht="20.399999999999999" x14ac:dyDescent="0.25">
      <c r="A1309" s="300" t="s">
        <v>1906</v>
      </c>
      <c r="B1309" s="307" t="s">
        <v>5069</v>
      </c>
      <c r="C1309" s="307" t="s">
        <v>5070</v>
      </c>
      <c r="D1309" s="302">
        <v>45058</v>
      </c>
      <c r="E1309" s="302"/>
      <c r="F1309" s="14" t="s">
        <v>5071</v>
      </c>
      <c r="G1309" s="307"/>
      <c r="H1309" s="307" t="s">
        <v>2663</v>
      </c>
      <c r="I1309" s="303">
        <v>109</v>
      </c>
      <c r="J1309" s="304">
        <v>5</v>
      </c>
      <c r="K1309" s="92"/>
    </row>
    <row r="1310" spans="1:11" ht="20.399999999999999" x14ac:dyDescent="0.25">
      <c r="A1310" s="300" t="s">
        <v>1906</v>
      </c>
      <c r="B1310" s="307" t="s">
        <v>5072</v>
      </c>
      <c r="C1310" s="307" t="s">
        <v>5073</v>
      </c>
      <c r="D1310" s="302">
        <v>45058</v>
      </c>
      <c r="E1310" s="302"/>
      <c r="F1310" s="14" t="s">
        <v>5071</v>
      </c>
      <c r="G1310" s="307"/>
      <c r="H1310" s="307" t="s">
        <v>2176</v>
      </c>
      <c r="I1310" s="303">
        <v>109</v>
      </c>
      <c r="J1310" s="304">
        <v>5</v>
      </c>
      <c r="K1310" s="92"/>
    </row>
    <row r="1311" spans="1:11" ht="20.399999999999999" x14ac:dyDescent="0.25">
      <c r="A1311" s="300" t="s">
        <v>1906</v>
      </c>
      <c r="B1311" s="307" t="s">
        <v>5074</v>
      </c>
      <c r="C1311" s="307" t="s">
        <v>5075</v>
      </c>
      <c r="D1311" s="302">
        <v>45058</v>
      </c>
      <c r="E1311" s="302"/>
      <c r="F1311" s="14" t="s">
        <v>5071</v>
      </c>
      <c r="G1311" s="307"/>
      <c r="H1311" s="307" t="s">
        <v>2179</v>
      </c>
      <c r="I1311" s="303">
        <v>109</v>
      </c>
      <c r="J1311" s="304">
        <v>5</v>
      </c>
      <c r="K1311" s="92"/>
    </row>
    <row r="1312" spans="1:11" ht="20.399999999999999" x14ac:dyDescent="0.25">
      <c r="A1312" s="300" t="s">
        <v>1906</v>
      </c>
      <c r="B1312" s="307" t="s">
        <v>5076</v>
      </c>
      <c r="C1312" s="307" t="s">
        <v>5077</v>
      </c>
      <c r="D1312" s="302">
        <v>45058</v>
      </c>
      <c r="E1312" s="302"/>
      <c r="F1312" s="14" t="s">
        <v>5071</v>
      </c>
      <c r="G1312" s="307"/>
      <c r="H1312" s="307" t="s">
        <v>2205</v>
      </c>
      <c r="I1312" s="303">
        <v>129</v>
      </c>
      <c r="J1312" s="304">
        <v>5</v>
      </c>
      <c r="K1312" s="92"/>
    </row>
    <row r="1313" spans="1:11" ht="20.399999999999999" x14ac:dyDescent="0.25">
      <c r="A1313" s="300" t="s">
        <v>1906</v>
      </c>
      <c r="B1313" s="307" t="s">
        <v>5078</v>
      </c>
      <c r="C1313" s="307" t="s">
        <v>326</v>
      </c>
      <c r="D1313" s="302">
        <v>45072</v>
      </c>
      <c r="E1313" s="302"/>
      <c r="F1313" s="14" t="s">
        <v>5079</v>
      </c>
      <c r="G1313" s="307" t="s">
        <v>5080</v>
      </c>
      <c r="H1313" s="307" t="s">
        <v>5081</v>
      </c>
      <c r="I1313" s="303">
        <v>51.5</v>
      </c>
      <c r="J1313" s="304">
        <v>5</v>
      </c>
      <c r="K1313" s="92"/>
    </row>
    <row r="1314" spans="1:11" ht="74.400000000000006" customHeight="1" x14ac:dyDescent="0.25">
      <c r="A1314" s="300" t="s">
        <v>1906</v>
      </c>
      <c r="B1314" s="300"/>
      <c r="C1314" s="300"/>
      <c r="D1314" s="16"/>
      <c r="E1314" s="16"/>
      <c r="F1314" s="305" t="s">
        <v>5082</v>
      </c>
      <c r="G1314" s="300"/>
      <c r="H1314" s="300"/>
      <c r="I1314" s="15"/>
      <c r="J1314" s="77"/>
      <c r="K1314" s="92"/>
    </row>
    <row r="1315" spans="1:11" ht="30.6" x14ac:dyDescent="0.25">
      <c r="A1315" s="300" t="s">
        <v>1906</v>
      </c>
      <c r="B1315" s="307" t="s">
        <v>5083</v>
      </c>
      <c r="C1315" s="307" t="s">
        <v>5084</v>
      </c>
      <c r="D1315" s="302">
        <v>45072</v>
      </c>
      <c r="E1315" s="302"/>
      <c r="F1315" s="14" t="s">
        <v>5085</v>
      </c>
      <c r="G1315" s="307" t="s">
        <v>5086</v>
      </c>
      <c r="H1315" s="307" t="s">
        <v>5087</v>
      </c>
      <c r="I1315" s="303">
        <v>59.5</v>
      </c>
      <c r="J1315" s="304">
        <v>5</v>
      </c>
      <c r="K1315" s="92"/>
    </row>
    <row r="1316" spans="1:11" ht="20.399999999999999" x14ac:dyDescent="0.25">
      <c r="A1316" s="300" t="s">
        <v>1906</v>
      </c>
      <c r="B1316" s="307" t="s">
        <v>5088</v>
      </c>
      <c r="C1316" s="307" t="s">
        <v>5089</v>
      </c>
      <c r="D1316" s="302">
        <v>45097</v>
      </c>
      <c r="E1316" s="302"/>
      <c r="F1316" s="14" t="s">
        <v>5090</v>
      </c>
      <c r="G1316" s="307"/>
      <c r="H1316" s="307" t="s">
        <v>2660</v>
      </c>
      <c r="I1316" s="303">
        <v>123</v>
      </c>
      <c r="J1316" s="304">
        <v>5</v>
      </c>
      <c r="K1316" s="92"/>
    </row>
    <row r="1317" spans="1:11" ht="20.399999999999999" x14ac:dyDescent="0.25">
      <c r="A1317" s="300" t="s">
        <v>1906</v>
      </c>
      <c r="B1317" s="307" t="s">
        <v>5091</v>
      </c>
      <c r="C1317" s="307" t="s">
        <v>5092</v>
      </c>
      <c r="D1317" s="302">
        <v>45097</v>
      </c>
      <c r="E1317" s="302"/>
      <c r="F1317" s="14" t="s">
        <v>5090</v>
      </c>
      <c r="G1317" s="307"/>
      <c r="H1317" s="307" t="s">
        <v>2670</v>
      </c>
      <c r="I1317" s="303">
        <v>123</v>
      </c>
      <c r="J1317" s="304">
        <v>5</v>
      </c>
      <c r="K1317" s="92"/>
    </row>
    <row r="1318" spans="1:11" ht="20.399999999999999" x14ac:dyDescent="0.25">
      <c r="A1318" s="300" t="s">
        <v>1906</v>
      </c>
      <c r="B1318" s="307" t="s">
        <v>5093</v>
      </c>
      <c r="C1318" s="307" t="s">
        <v>5094</v>
      </c>
      <c r="D1318" s="302">
        <v>45097</v>
      </c>
      <c r="E1318" s="302"/>
      <c r="F1318" s="14" t="s">
        <v>5090</v>
      </c>
      <c r="G1318" s="307"/>
      <c r="H1318" s="307" t="s">
        <v>2559</v>
      </c>
      <c r="I1318" s="303">
        <v>162</v>
      </c>
      <c r="J1318" s="304">
        <v>5</v>
      </c>
      <c r="K1318" s="92"/>
    </row>
    <row r="1319" spans="1:11" ht="20.399999999999999" x14ac:dyDescent="0.25">
      <c r="A1319" s="300" t="s">
        <v>1906</v>
      </c>
      <c r="B1319" s="307" t="s">
        <v>5095</v>
      </c>
      <c r="C1319" s="307" t="s">
        <v>5096</v>
      </c>
      <c r="D1319" s="302">
        <v>45097</v>
      </c>
      <c r="E1319" s="302"/>
      <c r="F1319" s="14" t="s">
        <v>5090</v>
      </c>
      <c r="G1319" s="307"/>
      <c r="H1319" s="307" t="s">
        <v>2685</v>
      </c>
      <c r="I1319" s="303">
        <v>162</v>
      </c>
      <c r="J1319" s="304">
        <v>5</v>
      </c>
      <c r="K1319" s="92"/>
    </row>
    <row r="1320" spans="1:11" ht="20.399999999999999" x14ac:dyDescent="0.25">
      <c r="A1320" s="300" t="s">
        <v>1906</v>
      </c>
      <c r="B1320" s="307" t="s">
        <v>5097</v>
      </c>
      <c r="C1320" s="307" t="s">
        <v>5098</v>
      </c>
      <c r="D1320" s="302">
        <v>45097</v>
      </c>
      <c r="E1320" s="302"/>
      <c r="F1320" s="14" t="s">
        <v>5090</v>
      </c>
      <c r="G1320" s="307"/>
      <c r="H1320" s="307" t="s">
        <v>2562</v>
      </c>
      <c r="I1320" s="303">
        <v>162</v>
      </c>
      <c r="J1320" s="304">
        <v>5</v>
      </c>
      <c r="K1320" s="92"/>
    </row>
    <row r="1321" spans="1:11" ht="75" customHeight="1" x14ac:dyDescent="0.25">
      <c r="A1321" s="300" t="s">
        <v>1906</v>
      </c>
      <c r="B1321" s="300"/>
      <c r="C1321" s="300"/>
      <c r="D1321" s="16"/>
      <c r="E1321" s="16"/>
      <c r="F1321" s="305" t="s">
        <v>5099</v>
      </c>
      <c r="G1321" s="300"/>
      <c r="H1321" s="300"/>
      <c r="I1321" s="15"/>
      <c r="J1321" s="77"/>
      <c r="K1321" s="92"/>
    </row>
    <row r="1322" spans="1:11" ht="20.399999999999999" x14ac:dyDescent="0.25">
      <c r="A1322" s="300" t="s">
        <v>1906</v>
      </c>
      <c r="B1322" s="307" t="s">
        <v>5100</v>
      </c>
      <c r="C1322" s="307" t="s">
        <v>5101</v>
      </c>
      <c r="D1322" s="302">
        <v>45072</v>
      </c>
      <c r="E1322" s="302"/>
      <c r="F1322" s="14" t="s">
        <v>5102</v>
      </c>
      <c r="G1322" s="307" t="s">
        <v>2881</v>
      </c>
      <c r="H1322" s="307" t="s">
        <v>2882</v>
      </c>
      <c r="I1322" s="303">
        <v>30</v>
      </c>
      <c r="J1322" s="304">
        <v>5</v>
      </c>
      <c r="K1322" s="92"/>
    </row>
    <row r="1323" spans="1:11" ht="20.399999999999999" x14ac:dyDescent="0.25">
      <c r="A1323" s="300" t="s">
        <v>1906</v>
      </c>
      <c r="B1323" s="307" t="s">
        <v>5103</v>
      </c>
      <c r="C1323" s="307" t="s">
        <v>5104</v>
      </c>
      <c r="D1323" s="302">
        <v>45090</v>
      </c>
      <c r="E1323" s="302"/>
      <c r="F1323" s="14" t="s">
        <v>5105</v>
      </c>
      <c r="G1323" s="307"/>
      <c r="H1323" s="307" t="s">
        <v>2695</v>
      </c>
      <c r="I1323" s="303">
        <v>123</v>
      </c>
      <c r="J1323" s="304">
        <v>5</v>
      </c>
      <c r="K1323" s="92"/>
    </row>
    <row r="1324" spans="1:11" ht="20.399999999999999" x14ac:dyDescent="0.25">
      <c r="A1324" s="300" t="s">
        <v>1906</v>
      </c>
      <c r="B1324" s="307" t="s">
        <v>5106</v>
      </c>
      <c r="C1324" s="307" t="s">
        <v>5107</v>
      </c>
      <c r="D1324" s="302">
        <v>45090</v>
      </c>
      <c r="E1324" s="302"/>
      <c r="F1324" s="14" t="s">
        <v>5105</v>
      </c>
      <c r="G1324" s="307"/>
      <c r="H1324" s="307" t="s">
        <v>2205</v>
      </c>
      <c r="I1324" s="303">
        <v>123</v>
      </c>
      <c r="J1324" s="304">
        <v>5</v>
      </c>
      <c r="K1324" s="92"/>
    </row>
    <row r="1325" spans="1:11" ht="20.399999999999999" x14ac:dyDescent="0.25">
      <c r="A1325" s="300" t="s">
        <v>1906</v>
      </c>
      <c r="B1325" s="307" t="s">
        <v>5108</v>
      </c>
      <c r="C1325" s="307" t="s">
        <v>5109</v>
      </c>
      <c r="D1325" s="302">
        <v>45090</v>
      </c>
      <c r="E1325" s="302"/>
      <c r="F1325" s="14" t="s">
        <v>5105</v>
      </c>
      <c r="G1325" s="307"/>
      <c r="H1325" s="307" t="s">
        <v>3411</v>
      </c>
      <c r="I1325" s="303">
        <v>123</v>
      </c>
      <c r="J1325" s="304">
        <v>5</v>
      </c>
      <c r="K1325" s="92"/>
    </row>
    <row r="1326" spans="1:11" ht="77.400000000000006" customHeight="1" x14ac:dyDescent="0.25">
      <c r="A1326" s="300" t="s">
        <v>1906</v>
      </c>
      <c r="B1326" s="300"/>
      <c r="C1326" s="300"/>
      <c r="D1326" s="16"/>
      <c r="E1326" s="16"/>
      <c r="F1326" s="305" t="s">
        <v>14663</v>
      </c>
      <c r="G1326" s="300"/>
      <c r="H1326" s="300"/>
      <c r="I1326" s="15"/>
      <c r="J1326" s="77"/>
      <c r="K1326" s="92"/>
    </row>
    <row r="1327" spans="1:11" ht="20.399999999999999" x14ac:dyDescent="0.25">
      <c r="A1327" s="300" t="s">
        <v>1906</v>
      </c>
      <c r="B1327" s="307" t="s">
        <v>5110</v>
      </c>
      <c r="C1327" s="307" t="s">
        <v>5111</v>
      </c>
      <c r="D1327" s="302">
        <v>45072</v>
      </c>
      <c r="E1327" s="302"/>
      <c r="F1327" s="14" t="s">
        <v>5112</v>
      </c>
      <c r="G1327" s="307" t="s">
        <v>5113</v>
      </c>
      <c r="H1327" s="307" t="s">
        <v>5114</v>
      </c>
      <c r="I1327" s="303">
        <v>29.1</v>
      </c>
      <c r="J1327" s="304">
        <v>5</v>
      </c>
      <c r="K1327" s="92"/>
    </row>
    <row r="1328" spans="1:11" ht="20.399999999999999" x14ac:dyDescent="0.25">
      <c r="A1328" s="300" t="s">
        <v>1906</v>
      </c>
      <c r="B1328" s="307" t="s">
        <v>5115</v>
      </c>
      <c r="C1328" s="307" t="s">
        <v>5116</v>
      </c>
      <c r="D1328" s="302">
        <v>45072</v>
      </c>
      <c r="E1328" s="302"/>
      <c r="F1328" s="14" t="s">
        <v>5117</v>
      </c>
      <c r="G1328" s="307" t="s">
        <v>5113</v>
      </c>
      <c r="H1328" s="307" t="s">
        <v>5114</v>
      </c>
      <c r="I1328" s="303">
        <v>44</v>
      </c>
      <c r="J1328" s="304">
        <v>5</v>
      </c>
      <c r="K1328" s="92"/>
    </row>
    <row r="1329" spans="1:11" ht="30.6" x14ac:dyDescent="0.25">
      <c r="A1329" s="300" t="s">
        <v>1906</v>
      </c>
      <c r="B1329" s="307" t="s">
        <v>5118</v>
      </c>
      <c r="C1329" s="307" t="s">
        <v>5119</v>
      </c>
      <c r="D1329" s="302">
        <v>45072</v>
      </c>
      <c r="E1329" s="302"/>
      <c r="F1329" s="14" t="s">
        <v>5120</v>
      </c>
      <c r="G1329" s="307" t="s">
        <v>5113</v>
      </c>
      <c r="H1329" s="307" t="s">
        <v>5114</v>
      </c>
      <c r="I1329" s="303">
        <v>76</v>
      </c>
      <c r="J1329" s="304">
        <v>5</v>
      </c>
      <c r="K1329" s="92"/>
    </row>
    <row r="1330" spans="1:11" ht="78" customHeight="1" x14ac:dyDescent="0.25">
      <c r="A1330" s="300" t="s">
        <v>1906</v>
      </c>
      <c r="B1330" s="300"/>
      <c r="C1330" s="300"/>
      <c r="D1330" s="16"/>
      <c r="E1330" s="16"/>
      <c r="F1330" s="305" t="s">
        <v>14662</v>
      </c>
      <c r="G1330" s="300"/>
      <c r="H1330" s="300"/>
      <c r="I1330" s="15"/>
      <c r="J1330" s="77"/>
      <c r="K1330" s="92"/>
    </row>
    <row r="1331" spans="1:11" ht="20.399999999999999" x14ac:dyDescent="0.25">
      <c r="A1331" s="300" t="s">
        <v>1906</v>
      </c>
      <c r="B1331" s="307" t="s">
        <v>5121</v>
      </c>
      <c r="C1331" s="307" t="s">
        <v>5122</v>
      </c>
      <c r="D1331" s="302">
        <v>45064</v>
      </c>
      <c r="E1331" s="302"/>
      <c r="F1331" s="14" t="s">
        <v>5123</v>
      </c>
      <c r="G1331" s="307"/>
      <c r="H1331" s="307" t="s">
        <v>2199</v>
      </c>
      <c r="I1331" s="303">
        <v>142</v>
      </c>
      <c r="J1331" s="304">
        <v>5</v>
      </c>
      <c r="K1331" s="92"/>
    </row>
    <row r="1332" spans="1:11" ht="20.399999999999999" x14ac:dyDescent="0.25">
      <c r="A1332" s="300" t="s">
        <v>1906</v>
      </c>
      <c r="B1332" s="307" t="s">
        <v>5124</v>
      </c>
      <c r="C1332" s="307" t="s">
        <v>5125</v>
      </c>
      <c r="D1332" s="302">
        <v>45064</v>
      </c>
      <c r="E1332" s="302"/>
      <c r="F1332" s="14" t="s">
        <v>5123</v>
      </c>
      <c r="G1332" s="307"/>
      <c r="H1332" s="307" t="s">
        <v>2756</v>
      </c>
      <c r="I1332" s="303">
        <v>142</v>
      </c>
      <c r="J1332" s="304">
        <v>5</v>
      </c>
      <c r="K1332" s="92"/>
    </row>
    <row r="1333" spans="1:11" ht="20.399999999999999" x14ac:dyDescent="0.25">
      <c r="A1333" s="300" t="s">
        <v>1906</v>
      </c>
      <c r="B1333" s="307" t="s">
        <v>5126</v>
      </c>
      <c r="C1333" s="307" t="s">
        <v>5127</v>
      </c>
      <c r="D1333" s="302">
        <v>45064</v>
      </c>
      <c r="E1333" s="302"/>
      <c r="F1333" s="14" t="s">
        <v>5123</v>
      </c>
      <c r="G1333" s="307"/>
      <c r="H1333" s="307" t="s">
        <v>2559</v>
      </c>
      <c r="I1333" s="303">
        <v>142</v>
      </c>
      <c r="J1333" s="304">
        <v>5</v>
      </c>
      <c r="K1333" s="92"/>
    </row>
    <row r="1334" spans="1:11" ht="20.399999999999999" x14ac:dyDescent="0.25">
      <c r="A1334" s="300" t="s">
        <v>1906</v>
      </c>
      <c r="B1334" s="307" t="s">
        <v>5128</v>
      </c>
      <c r="C1334" s="307" t="s">
        <v>5129</v>
      </c>
      <c r="D1334" s="302">
        <v>45064</v>
      </c>
      <c r="E1334" s="302"/>
      <c r="F1334" s="14" t="s">
        <v>5123</v>
      </c>
      <c r="G1334" s="307"/>
      <c r="H1334" s="307" t="s">
        <v>2673</v>
      </c>
      <c r="I1334" s="303">
        <v>162</v>
      </c>
      <c r="J1334" s="304">
        <v>5</v>
      </c>
      <c r="K1334" s="92"/>
    </row>
    <row r="1335" spans="1:11" ht="20.399999999999999" x14ac:dyDescent="0.25">
      <c r="A1335" s="300" t="s">
        <v>1906</v>
      </c>
      <c r="B1335" s="307" t="s">
        <v>5130</v>
      </c>
      <c r="C1335" s="307" t="s">
        <v>5131</v>
      </c>
      <c r="D1335" s="302">
        <v>45064</v>
      </c>
      <c r="E1335" s="302"/>
      <c r="F1335" s="14" t="s">
        <v>5123</v>
      </c>
      <c r="G1335" s="307"/>
      <c r="H1335" s="307" t="s">
        <v>2695</v>
      </c>
      <c r="I1335" s="303">
        <v>191</v>
      </c>
      <c r="J1335" s="304">
        <v>5</v>
      </c>
      <c r="K1335" s="92"/>
    </row>
    <row r="1336" spans="1:11" ht="75" customHeight="1" x14ac:dyDescent="0.25">
      <c r="A1336" s="300" t="s">
        <v>1906</v>
      </c>
      <c r="B1336" s="300"/>
      <c r="C1336" s="300"/>
      <c r="D1336" s="16"/>
      <c r="E1336" s="16"/>
      <c r="F1336" s="305" t="s">
        <v>5132</v>
      </c>
      <c r="G1336" s="300"/>
      <c r="H1336" s="300"/>
      <c r="I1336" s="15"/>
      <c r="J1336" s="77"/>
      <c r="K1336" s="92"/>
    </row>
    <row r="1337" spans="1:11" ht="20.399999999999999" x14ac:dyDescent="0.25">
      <c r="A1337" s="300" t="s">
        <v>1906</v>
      </c>
      <c r="B1337" s="307" t="s">
        <v>5133</v>
      </c>
      <c r="C1337" s="307" t="s">
        <v>5134</v>
      </c>
      <c r="D1337" s="302">
        <v>45063</v>
      </c>
      <c r="E1337" s="302"/>
      <c r="F1337" s="14" t="s">
        <v>5135</v>
      </c>
      <c r="G1337" s="307" t="s">
        <v>2168</v>
      </c>
      <c r="H1337" s="307" t="s">
        <v>2169</v>
      </c>
      <c r="I1337" s="303">
        <v>255</v>
      </c>
      <c r="J1337" s="304">
        <v>5</v>
      </c>
      <c r="K1337" s="92"/>
    </row>
    <row r="1338" spans="1:11" ht="20.399999999999999" x14ac:dyDescent="0.25">
      <c r="A1338" s="300" t="s">
        <v>1906</v>
      </c>
      <c r="B1338" s="307" t="s">
        <v>5136</v>
      </c>
      <c r="C1338" s="307" t="s">
        <v>5137</v>
      </c>
      <c r="D1338" s="302">
        <v>45092</v>
      </c>
      <c r="E1338" s="302"/>
      <c r="F1338" s="14" t="s">
        <v>5138</v>
      </c>
      <c r="G1338" s="307"/>
      <c r="H1338" s="307" t="s">
        <v>2660</v>
      </c>
      <c r="I1338" s="303">
        <v>109</v>
      </c>
      <c r="J1338" s="304">
        <v>5</v>
      </c>
      <c r="K1338" s="92"/>
    </row>
    <row r="1339" spans="1:11" ht="20.399999999999999" x14ac:dyDescent="0.25">
      <c r="A1339" s="300" t="s">
        <v>1906</v>
      </c>
      <c r="B1339" s="307" t="s">
        <v>5139</v>
      </c>
      <c r="C1339" s="307" t="s">
        <v>5140</v>
      </c>
      <c r="D1339" s="302">
        <v>45092</v>
      </c>
      <c r="E1339" s="302"/>
      <c r="F1339" s="14" t="s">
        <v>5138</v>
      </c>
      <c r="G1339" s="307"/>
      <c r="H1339" s="307" t="s">
        <v>3411</v>
      </c>
      <c r="I1339" s="303">
        <v>109</v>
      </c>
      <c r="J1339" s="304">
        <v>5</v>
      </c>
      <c r="K1339" s="92"/>
    </row>
    <row r="1340" spans="1:11" ht="20.399999999999999" x14ac:dyDescent="0.25">
      <c r="A1340" s="300" t="s">
        <v>1906</v>
      </c>
      <c r="B1340" s="307" t="s">
        <v>5141</v>
      </c>
      <c r="C1340" s="307" t="s">
        <v>5142</v>
      </c>
      <c r="D1340" s="302">
        <v>45092</v>
      </c>
      <c r="E1340" s="302"/>
      <c r="F1340" s="14" t="s">
        <v>5138</v>
      </c>
      <c r="G1340" s="307"/>
      <c r="H1340" s="307" t="s">
        <v>2676</v>
      </c>
      <c r="I1340" s="303">
        <v>109</v>
      </c>
      <c r="J1340" s="304">
        <v>5</v>
      </c>
      <c r="K1340" s="92"/>
    </row>
    <row r="1341" spans="1:11" ht="20.399999999999999" x14ac:dyDescent="0.25">
      <c r="A1341" s="300" t="s">
        <v>1906</v>
      </c>
      <c r="B1341" s="307" t="s">
        <v>5143</v>
      </c>
      <c r="C1341" s="307" t="s">
        <v>5144</v>
      </c>
      <c r="D1341" s="302">
        <v>45092</v>
      </c>
      <c r="E1341" s="302"/>
      <c r="F1341" s="14" t="s">
        <v>5138</v>
      </c>
      <c r="G1341" s="307"/>
      <c r="H1341" s="307" t="s">
        <v>2562</v>
      </c>
      <c r="I1341" s="303">
        <v>109</v>
      </c>
      <c r="J1341" s="304">
        <v>5</v>
      </c>
      <c r="K1341" s="92"/>
    </row>
    <row r="1342" spans="1:11" ht="75" customHeight="1" x14ac:dyDescent="0.25">
      <c r="A1342" s="300" t="s">
        <v>1906</v>
      </c>
      <c r="B1342" s="300"/>
      <c r="C1342" s="300"/>
      <c r="D1342" s="16"/>
      <c r="E1342" s="16"/>
      <c r="F1342" s="305" t="s">
        <v>5145</v>
      </c>
      <c r="G1342" s="300"/>
      <c r="H1342" s="300"/>
      <c r="I1342" s="15"/>
      <c r="J1342" s="77"/>
      <c r="K1342" s="92"/>
    </row>
    <row r="1343" spans="1:11" ht="20.399999999999999" x14ac:dyDescent="0.25">
      <c r="A1343" s="300" t="s">
        <v>1906</v>
      </c>
      <c r="B1343" s="307" t="s">
        <v>5146</v>
      </c>
      <c r="C1343" s="307" t="s">
        <v>5147</v>
      </c>
      <c r="D1343" s="302">
        <v>45063</v>
      </c>
      <c r="E1343" s="302"/>
      <c r="F1343" s="14" t="s">
        <v>5148</v>
      </c>
      <c r="G1343" s="307" t="s">
        <v>5149</v>
      </c>
      <c r="H1343" s="307" t="s">
        <v>5150</v>
      </c>
      <c r="I1343" s="303">
        <v>146</v>
      </c>
      <c r="J1343" s="304">
        <v>5</v>
      </c>
      <c r="K1343" s="92"/>
    </row>
    <row r="1344" spans="1:11" ht="20.399999999999999" x14ac:dyDescent="0.25">
      <c r="A1344" s="300" t="s">
        <v>1906</v>
      </c>
      <c r="B1344" s="307" t="s">
        <v>5151</v>
      </c>
      <c r="C1344" s="307" t="s">
        <v>5152</v>
      </c>
      <c r="D1344" s="302">
        <v>45119</v>
      </c>
      <c r="E1344" s="302"/>
      <c r="F1344" s="307" t="s">
        <v>5153</v>
      </c>
      <c r="G1344" s="307"/>
      <c r="H1344" s="307" t="s">
        <v>2565</v>
      </c>
      <c r="I1344" s="303">
        <v>162</v>
      </c>
      <c r="J1344" s="304">
        <v>5</v>
      </c>
      <c r="K1344" s="92"/>
    </row>
    <row r="1345" spans="1:11" ht="20.399999999999999" x14ac:dyDescent="0.25">
      <c r="A1345" s="300" t="s">
        <v>1906</v>
      </c>
      <c r="B1345" s="307" t="s">
        <v>5154</v>
      </c>
      <c r="C1345" s="307" t="s">
        <v>5155</v>
      </c>
      <c r="D1345" s="302">
        <v>45119</v>
      </c>
      <c r="E1345" s="302"/>
      <c r="F1345" s="307" t="s">
        <v>5153</v>
      </c>
      <c r="G1345" s="307"/>
      <c r="H1345" s="307" t="s">
        <v>2685</v>
      </c>
      <c r="I1345" s="303">
        <v>162</v>
      </c>
      <c r="J1345" s="304">
        <v>5</v>
      </c>
      <c r="K1345" s="92"/>
    </row>
    <row r="1346" spans="1:11" ht="20.399999999999999" x14ac:dyDescent="0.25">
      <c r="A1346" s="300" t="s">
        <v>1906</v>
      </c>
      <c r="B1346" s="307" t="s">
        <v>5156</v>
      </c>
      <c r="C1346" s="307" t="s">
        <v>5157</v>
      </c>
      <c r="D1346" s="302">
        <v>45119</v>
      </c>
      <c r="E1346" s="302"/>
      <c r="F1346" s="307" t="s">
        <v>5153</v>
      </c>
      <c r="G1346" s="307"/>
      <c r="H1346" s="307" t="s">
        <v>2205</v>
      </c>
      <c r="I1346" s="303">
        <v>182</v>
      </c>
      <c r="J1346" s="304">
        <v>5</v>
      </c>
      <c r="K1346" s="92"/>
    </row>
    <row r="1347" spans="1:11" ht="74.400000000000006" customHeight="1" x14ac:dyDescent="0.25">
      <c r="A1347" s="300" t="s">
        <v>1906</v>
      </c>
      <c r="B1347" s="307"/>
      <c r="C1347" s="307"/>
      <c r="D1347" s="302"/>
      <c r="E1347" s="302"/>
      <c r="F1347" s="305" t="s">
        <v>5158</v>
      </c>
      <c r="G1347" s="307"/>
      <c r="H1347" s="307"/>
      <c r="I1347" s="303"/>
      <c r="J1347" s="304"/>
      <c r="K1347" s="92"/>
    </row>
    <row r="1348" spans="1:11" ht="20.399999999999999" x14ac:dyDescent="0.25">
      <c r="A1348" s="300" t="s">
        <v>1906</v>
      </c>
      <c r="B1348" s="307" t="s">
        <v>5159</v>
      </c>
      <c r="C1348" s="307" t="s">
        <v>5160</v>
      </c>
      <c r="D1348" s="302">
        <v>45092</v>
      </c>
      <c r="E1348" s="302"/>
      <c r="F1348" s="307" t="s">
        <v>5161</v>
      </c>
      <c r="G1348" s="307"/>
      <c r="H1348" s="307" t="s">
        <v>3411</v>
      </c>
      <c r="I1348" s="303">
        <v>142</v>
      </c>
      <c r="J1348" s="304">
        <v>5</v>
      </c>
      <c r="K1348" s="92"/>
    </row>
    <row r="1349" spans="1:11" ht="20.399999999999999" x14ac:dyDescent="0.25">
      <c r="A1349" s="300" t="s">
        <v>1906</v>
      </c>
      <c r="B1349" s="307" t="s">
        <v>5162</v>
      </c>
      <c r="C1349" s="307" t="s">
        <v>5163</v>
      </c>
      <c r="D1349" s="302">
        <v>45092</v>
      </c>
      <c r="E1349" s="302"/>
      <c r="F1349" s="307" t="s">
        <v>5161</v>
      </c>
      <c r="G1349" s="307"/>
      <c r="H1349" s="307" t="s">
        <v>2660</v>
      </c>
      <c r="I1349" s="303">
        <v>162</v>
      </c>
      <c r="J1349" s="304">
        <v>5</v>
      </c>
      <c r="K1349" s="92"/>
    </row>
    <row r="1350" spans="1:11" ht="20.399999999999999" x14ac:dyDescent="0.25">
      <c r="A1350" s="300" t="s">
        <v>1906</v>
      </c>
      <c r="B1350" s="307" t="s">
        <v>5164</v>
      </c>
      <c r="C1350" s="307" t="s">
        <v>5165</v>
      </c>
      <c r="D1350" s="302">
        <v>45092</v>
      </c>
      <c r="E1350" s="302"/>
      <c r="F1350" s="307" t="s">
        <v>5161</v>
      </c>
      <c r="G1350" s="307"/>
      <c r="H1350" s="307" t="s">
        <v>2562</v>
      </c>
      <c r="I1350" s="303">
        <v>162</v>
      </c>
      <c r="J1350" s="304">
        <v>5</v>
      </c>
      <c r="K1350" s="92"/>
    </row>
    <row r="1351" spans="1:11" ht="20.399999999999999" x14ac:dyDescent="0.25">
      <c r="A1351" s="300" t="s">
        <v>1906</v>
      </c>
      <c r="B1351" s="307" t="s">
        <v>5166</v>
      </c>
      <c r="C1351" s="307" t="s">
        <v>5167</v>
      </c>
      <c r="D1351" s="302">
        <v>45092</v>
      </c>
      <c r="E1351" s="302"/>
      <c r="F1351" s="307" t="s">
        <v>5161</v>
      </c>
      <c r="G1351" s="307"/>
      <c r="H1351" s="307" t="s">
        <v>2676</v>
      </c>
      <c r="I1351" s="303">
        <v>162</v>
      </c>
      <c r="J1351" s="304">
        <v>5</v>
      </c>
      <c r="K1351" s="92"/>
    </row>
    <row r="1352" spans="1:11" ht="73.95" customHeight="1" x14ac:dyDescent="0.25">
      <c r="A1352" s="300" t="s">
        <v>1906</v>
      </c>
      <c r="B1352" s="300"/>
      <c r="C1352" s="300"/>
      <c r="D1352" s="16"/>
      <c r="E1352" s="16"/>
      <c r="F1352" s="308" t="s">
        <v>14664</v>
      </c>
      <c r="G1352" s="300"/>
      <c r="H1352" s="300"/>
      <c r="I1352" s="15"/>
      <c r="J1352" s="77"/>
      <c r="K1352" s="92"/>
    </row>
    <row r="1353" spans="1:11" ht="13.2" x14ac:dyDescent="0.25">
      <c r="A1353" s="300" t="s">
        <v>1906</v>
      </c>
      <c r="B1353" s="307" t="s">
        <v>5168</v>
      </c>
      <c r="C1353" s="307" t="s">
        <v>5169</v>
      </c>
      <c r="D1353" s="302">
        <v>45063</v>
      </c>
      <c r="E1353" s="302"/>
      <c r="F1353" s="14" t="s">
        <v>5170</v>
      </c>
      <c r="G1353" s="307" t="s">
        <v>5171</v>
      </c>
      <c r="H1353" s="307" t="s">
        <v>5172</v>
      </c>
      <c r="I1353" s="303">
        <v>64</v>
      </c>
      <c r="J1353" s="304">
        <v>5</v>
      </c>
      <c r="K1353" s="92"/>
    </row>
    <row r="1354" spans="1:11" ht="76.2" customHeight="1" x14ac:dyDescent="0.25">
      <c r="A1354" s="300" t="s">
        <v>1906</v>
      </c>
      <c r="B1354" s="300"/>
      <c r="C1354" s="300"/>
      <c r="D1354" s="16"/>
      <c r="E1354" s="16"/>
      <c r="F1354" s="305" t="s">
        <v>5173</v>
      </c>
      <c r="G1354" s="300"/>
      <c r="H1354" s="300"/>
      <c r="I1354" s="15"/>
      <c r="J1354" s="77"/>
      <c r="K1354" s="92"/>
    </row>
    <row r="1355" spans="1:11" ht="13.2" x14ac:dyDescent="0.25">
      <c r="A1355" s="300" t="s">
        <v>1906</v>
      </c>
      <c r="B1355" s="307" t="s">
        <v>5168</v>
      </c>
      <c r="C1355" s="307" t="s">
        <v>5169</v>
      </c>
      <c r="D1355" s="302">
        <v>45063</v>
      </c>
      <c r="E1355" s="302"/>
      <c r="F1355" s="14" t="s">
        <v>5174</v>
      </c>
      <c r="G1355" s="307" t="s">
        <v>5171</v>
      </c>
      <c r="H1355" s="307" t="s">
        <v>5172</v>
      </c>
      <c r="I1355" s="303">
        <v>64</v>
      </c>
      <c r="J1355" s="304">
        <v>5</v>
      </c>
      <c r="K1355" s="92"/>
    </row>
    <row r="1356" spans="1:11" ht="85.2" customHeight="1" x14ac:dyDescent="0.25">
      <c r="A1356" s="300" t="s">
        <v>1906</v>
      </c>
      <c r="B1356" s="307"/>
      <c r="C1356" s="307"/>
      <c r="D1356" s="302"/>
      <c r="E1356" s="302"/>
      <c r="F1356" s="305" t="s">
        <v>14665</v>
      </c>
      <c r="G1356" s="307"/>
      <c r="H1356" s="307"/>
      <c r="I1356" s="303"/>
      <c r="J1356" s="304"/>
      <c r="K1356" s="92"/>
    </row>
    <row r="1357" spans="1:11" ht="30.6" x14ac:dyDescent="0.25">
      <c r="A1357" s="300" t="s">
        <v>1906</v>
      </c>
      <c r="B1357" s="307" t="s">
        <v>5175</v>
      </c>
      <c r="C1357" s="307" t="s">
        <v>5176</v>
      </c>
      <c r="D1357" s="302">
        <v>45051</v>
      </c>
      <c r="E1357" s="302"/>
      <c r="F1357" s="307" t="s">
        <v>5177</v>
      </c>
      <c r="G1357" s="307"/>
      <c r="H1357" s="307" t="s">
        <v>2842</v>
      </c>
      <c r="I1357" s="303">
        <v>116</v>
      </c>
      <c r="J1357" s="304">
        <v>5</v>
      </c>
      <c r="K1357" s="92"/>
    </row>
    <row r="1358" spans="1:11" ht="30.6" x14ac:dyDescent="0.25">
      <c r="A1358" s="300" t="s">
        <v>1906</v>
      </c>
      <c r="B1358" s="307" t="s">
        <v>5178</v>
      </c>
      <c r="C1358" s="307" t="s">
        <v>5179</v>
      </c>
      <c r="D1358" s="302">
        <v>45051</v>
      </c>
      <c r="E1358" s="302"/>
      <c r="F1358" s="307" t="s">
        <v>5177</v>
      </c>
      <c r="G1358" s="307"/>
      <c r="H1358" s="307" t="s">
        <v>2173</v>
      </c>
      <c r="I1358" s="303">
        <v>116</v>
      </c>
      <c r="J1358" s="304">
        <v>5</v>
      </c>
      <c r="K1358" s="92"/>
    </row>
    <row r="1359" spans="1:11" ht="30.6" x14ac:dyDescent="0.25">
      <c r="A1359" s="300" t="s">
        <v>1906</v>
      </c>
      <c r="B1359" s="307" t="s">
        <v>5180</v>
      </c>
      <c r="C1359" s="307" t="s">
        <v>5181</v>
      </c>
      <c r="D1359" s="302">
        <v>45051</v>
      </c>
      <c r="E1359" s="302"/>
      <c r="F1359" s="307" t="s">
        <v>5177</v>
      </c>
      <c r="G1359" s="307"/>
      <c r="H1359" s="307" t="s">
        <v>2205</v>
      </c>
      <c r="I1359" s="303">
        <v>162</v>
      </c>
      <c r="J1359" s="304">
        <v>5</v>
      </c>
      <c r="K1359" s="92"/>
    </row>
    <row r="1360" spans="1:11" ht="30.6" x14ac:dyDescent="0.25">
      <c r="A1360" s="300" t="s">
        <v>1906</v>
      </c>
      <c r="B1360" s="307" t="s">
        <v>5182</v>
      </c>
      <c r="C1360" s="307" t="s">
        <v>5183</v>
      </c>
      <c r="D1360" s="302">
        <v>45051</v>
      </c>
      <c r="E1360" s="302"/>
      <c r="F1360" s="307" t="s">
        <v>5177</v>
      </c>
      <c r="G1360" s="307"/>
      <c r="H1360" s="307" t="s">
        <v>2213</v>
      </c>
      <c r="I1360" s="303">
        <v>182</v>
      </c>
      <c r="J1360" s="304">
        <v>5</v>
      </c>
      <c r="K1360" s="92"/>
    </row>
    <row r="1361" spans="1:11" ht="30.6" x14ac:dyDescent="0.25">
      <c r="A1361" s="300" t="s">
        <v>1906</v>
      </c>
      <c r="B1361" s="307" t="s">
        <v>5184</v>
      </c>
      <c r="C1361" s="307" t="s">
        <v>5185</v>
      </c>
      <c r="D1361" s="302">
        <v>45051</v>
      </c>
      <c r="E1361" s="302"/>
      <c r="F1361" s="307" t="s">
        <v>5177</v>
      </c>
      <c r="G1361" s="307"/>
      <c r="H1361" s="307" t="s">
        <v>2202</v>
      </c>
      <c r="I1361" s="303">
        <v>182</v>
      </c>
      <c r="J1361" s="304">
        <v>5</v>
      </c>
      <c r="K1361" s="92"/>
    </row>
    <row r="1362" spans="1:11" ht="30.6" x14ac:dyDescent="0.25">
      <c r="A1362" s="300" t="s">
        <v>1906</v>
      </c>
      <c r="B1362" s="307" t="s">
        <v>5186</v>
      </c>
      <c r="C1362" s="307" t="s">
        <v>5187</v>
      </c>
      <c r="D1362" s="302">
        <v>45051</v>
      </c>
      <c r="E1362" s="302"/>
      <c r="F1362" s="307" t="s">
        <v>5177</v>
      </c>
      <c r="G1362" s="307"/>
      <c r="H1362" s="307" t="s">
        <v>2565</v>
      </c>
      <c r="I1362" s="303">
        <v>182</v>
      </c>
      <c r="J1362" s="304">
        <v>5</v>
      </c>
      <c r="K1362" s="92"/>
    </row>
    <row r="1363" spans="1:11" ht="30.6" x14ac:dyDescent="0.25">
      <c r="A1363" s="300" t="s">
        <v>1906</v>
      </c>
      <c r="B1363" s="307" t="s">
        <v>5188</v>
      </c>
      <c r="C1363" s="307" t="s">
        <v>5189</v>
      </c>
      <c r="D1363" s="302">
        <v>45051</v>
      </c>
      <c r="E1363" s="302"/>
      <c r="F1363" s="307" t="s">
        <v>5177</v>
      </c>
      <c r="G1363" s="307"/>
      <c r="H1363" s="307" t="s">
        <v>2673</v>
      </c>
      <c r="I1363" s="303">
        <v>182</v>
      </c>
      <c r="J1363" s="304">
        <v>5</v>
      </c>
      <c r="K1363" s="92"/>
    </row>
    <row r="1364" spans="1:11" ht="30.6" x14ac:dyDescent="0.25">
      <c r="A1364" s="300" t="s">
        <v>1906</v>
      </c>
      <c r="B1364" s="300" t="s">
        <v>5190</v>
      </c>
      <c r="C1364" s="300" t="s">
        <v>5191</v>
      </c>
      <c r="D1364" s="16">
        <v>45029</v>
      </c>
      <c r="E1364" s="16"/>
      <c r="F1364" s="300" t="s">
        <v>5192</v>
      </c>
      <c r="G1364" s="300" t="s">
        <v>2168</v>
      </c>
      <c r="H1364" s="300" t="s">
        <v>2169</v>
      </c>
      <c r="I1364" s="15">
        <v>220</v>
      </c>
      <c r="J1364" s="77">
        <v>5</v>
      </c>
      <c r="K1364" s="92"/>
    </row>
    <row r="1365" spans="1:11" ht="76.2" customHeight="1" x14ac:dyDescent="0.25">
      <c r="A1365" s="300" t="s">
        <v>1906</v>
      </c>
      <c r="B1365" s="300"/>
      <c r="C1365" s="300"/>
      <c r="D1365" s="16"/>
      <c r="E1365" s="16"/>
      <c r="F1365" s="305" t="s">
        <v>14666</v>
      </c>
      <c r="G1365" s="300"/>
      <c r="H1365" s="300"/>
      <c r="I1365" s="15"/>
      <c r="J1365" s="77"/>
      <c r="K1365" s="92"/>
    </row>
    <row r="1366" spans="1:11" ht="20.399999999999999" x14ac:dyDescent="0.25">
      <c r="A1366" s="300" t="s">
        <v>1906</v>
      </c>
      <c r="B1366" s="307" t="s">
        <v>5193</v>
      </c>
      <c r="C1366" s="307" t="s">
        <v>5194</v>
      </c>
      <c r="D1366" s="302">
        <v>45058</v>
      </c>
      <c r="E1366" s="302"/>
      <c r="F1366" s="307" t="s">
        <v>5195</v>
      </c>
      <c r="G1366" s="307"/>
      <c r="H1366" s="307" t="s">
        <v>2199</v>
      </c>
      <c r="I1366" s="303">
        <v>88</v>
      </c>
      <c r="J1366" s="304">
        <v>5</v>
      </c>
      <c r="K1366" s="92"/>
    </row>
    <row r="1367" spans="1:11" ht="20.399999999999999" x14ac:dyDescent="0.25">
      <c r="A1367" s="300" t="s">
        <v>1906</v>
      </c>
      <c r="B1367" s="307" t="s">
        <v>5196</v>
      </c>
      <c r="C1367" s="307" t="s">
        <v>5197</v>
      </c>
      <c r="D1367" s="302">
        <v>45058</v>
      </c>
      <c r="E1367" s="302"/>
      <c r="F1367" s="307" t="s">
        <v>5195</v>
      </c>
      <c r="G1367" s="307"/>
      <c r="H1367" s="307" t="s">
        <v>2562</v>
      </c>
      <c r="I1367" s="303">
        <v>88</v>
      </c>
      <c r="J1367" s="304">
        <v>5</v>
      </c>
      <c r="K1367" s="92"/>
    </row>
    <row r="1368" spans="1:11" ht="20.399999999999999" x14ac:dyDescent="0.25">
      <c r="A1368" s="300" t="s">
        <v>1906</v>
      </c>
      <c r="B1368" s="307" t="s">
        <v>5198</v>
      </c>
      <c r="C1368" s="307" t="s">
        <v>5199</v>
      </c>
      <c r="D1368" s="302">
        <v>45058</v>
      </c>
      <c r="E1368" s="302"/>
      <c r="F1368" s="307" t="s">
        <v>5195</v>
      </c>
      <c r="G1368" s="307"/>
      <c r="H1368" s="307" t="s">
        <v>2685</v>
      </c>
      <c r="I1368" s="303">
        <v>88</v>
      </c>
      <c r="J1368" s="304">
        <v>5</v>
      </c>
      <c r="K1368" s="92"/>
    </row>
    <row r="1369" spans="1:11" ht="76.95" customHeight="1" x14ac:dyDescent="0.25">
      <c r="A1369" s="300" t="s">
        <v>1906</v>
      </c>
      <c r="B1369" s="300"/>
      <c r="C1369" s="300"/>
      <c r="D1369" s="16"/>
      <c r="E1369" s="16"/>
      <c r="F1369" s="305" t="s">
        <v>14667</v>
      </c>
      <c r="G1369" s="300"/>
      <c r="H1369" s="300"/>
      <c r="I1369" s="15"/>
      <c r="J1369" s="77"/>
      <c r="K1369" s="92"/>
    </row>
    <row r="1370" spans="1:11" ht="20.399999999999999" x14ac:dyDescent="0.25">
      <c r="A1370" s="300" t="s">
        <v>1906</v>
      </c>
      <c r="B1370" s="307" t="s">
        <v>5200</v>
      </c>
      <c r="C1370" s="307" t="s">
        <v>5201</v>
      </c>
      <c r="D1370" s="302">
        <v>45058</v>
      </c>
      <c r="E1370" s="302"/>
      <c r="F1370" s="307" t="s">
        <v>5202</v>
      </c>
      <c r="G1370" s="307"/>
      <c r="H1370" s="307" t="s">
        <v>2565</v>
      </c>
      <c r="I1370" s="303">
        <v>88</v>
      </c>
      <c r="J1370" s="304">
        <v>5</v>
      </c>
      <c r="K1370" s="92"/>
    </row>
    <row r="1371" spans="1:11" ht="20.399999999999999" x14ac:dyDescent="0.25">
      <c r="A1371" s="300" t="s">
        <v>1906</v>
      </c>
      <c r="B1371" s="307" t="s">
        <v>5203</v>
      </c>
      <c r="C1371" s="307" t="s">
        <v>5204</v>
      </c>
      <c r="D1371" s="302">
        <v>45058</v>
      </c>
      <c r="E1371" s="302"/>
      <c r="F1371" s="307" t="s">
        <v>5202</v>
      </c>
      <c r="G1371" s="307"/>
      <c r="H1371" s="307" t="s">
        <v>2756</v>
      </c>
      <c r="I1371" s="303">
        <v>88</v>
      </c>
      <c r="J1371" s="304">
        <v>5</v>
      </c>
      <c r="K1371" s="92"/>
    </row>
    <row r="1372" spans="1:11" ht="20.399999999999999" x14ac:dyDescent="0.25">
      <c r="A1372" s="300" t="s">
        <v>1906</v>
      </c>
      <c r="B1372" s="307" t="s">
        <v>5205</v>
      </c>
      <c r="C1372" s="307" t="s">
        <v>5206</v>
      </c>
      <c r="D1372" s="302">
        <v>45058</v>
      </c>
      <c r="E1372" s="302"/>
      <c r="F1372" s="307" t="s">
        <v>5202</v>
      </c>
      <c r="G1372" s="307"/>
      <c r="H1372" s="307" t="s">
        <v>2751</v>
      </c>
      <c r="I1372" s="303">
        <v>88</v>
      </c>
      <c r="J1372" s="304">
        <v>5</v>
      </c>
      <c r="K1372" s="92"/>
    </row>
    <row r="1373" spans="1:11" ht="78" customHeight="1" x14ac:dyDescent="0.25">
      <c r="A1373" s="300" t="s">
        <v>1906</v>
      </c>
      <c r="B1373" s="300"/>
      <c r="C1373" s="300"/>
      <c r="D1373" s="16"/>
      <c r="E1373" s="16"/>
      <c r="F1373" s="305" t="s">
        <v>5207</v>
      </c>
      <c r="G1373" s="300"/>
      <c r="H1373" s="300"/>
      <c r="I1373" s="15"/>
      <c r="J1373" s="77"/>
      <c r="K1373" s="92"/>
    </row>
    <row r="1374" spans="1:11" ht="20.399999999999999" x14ac:dyDescent="0.25">
      <c r="A1374" s="300" t="s">
        <v>1906</v>
      </c>
      <c r="B1374" s="307" t="s">
        <v>5208</v>
      </c>
      <c r="C1374" s="307" t="s">
        <v>5209</v>
      </c>
      <c r="D1374" s="302">
        <v>45058</v>
      </c>
      <c r="E1374" s="302"/>
      <c r="F1374" s="307" t="s">
        <v>5210</v>
      </c>
      <c r="G1374" s="307"/>
      <c r="H1374" s="307" t="s">
        <v>2676</v>
      </c>
      <c r="I1374" s="303">
        <v>123</v>
      </c>
      <c r="J1374" s="304">
        <v>5</v>
      </c>
      <c r="K1374" s="92"/>
    </row>
    <row r="1375" spans="1:11" ht="20.399999999999999" x14ac:dyDescent="0.25">
      <c r="A1375" s="300" t="s">
        <v>1906</v>
      </c>
      <c r="B1375" s="307" t="s">
        <v>5211</v>
      </c>
      <c r="C1375" s="307" t="s">
        <v>5212</v>
      </c>
      <c r="D1375" s="302">
        <v>45058</v>
      </c>
      <c r="E1375" s="302"/>
      <c r="F1375" s="307" t="s">
        <v>5210</v>
      </c>
      <c r="G1375" s="307"/>
      <c r="H1375" s="307" t="s">
        <v>2667</v>
      </c>
      <c r="I1375" s="303">
        <v>123</v>
      </c>
      <c r="J1375" s="304">
        <v>5</v>
      </c>
      <c r="K1375" s="92"/>
    </row>
    <row r="1376" spans="1:11" ht="20.399999999999999" x14ac:dyDescent="0.25">
      <c r="A1376" s="300" t="s">
        <v>1906</v>
      </c>
      <c r="B1376" s="307" t="s">
        <v>5213</v>
      </c>
      <c r="C1376" s="307" t="s">
        <v>5214</v>
      </c>
      <c r="D1376" s="302">
        <v>45058</v>
      </c>
      <c r="E1376" s="302"/>
      <c r="F1376" s="307" t="s">
        <v>5210</v>
      </c>
      <c r="G1376" s="307"/>
      <c r="H1376" s="307" t="s">
        <v>2670</v>
      </c>
      <c r="I1376" s="303">
        <v>123</v>
      </c>
      <c r="J1376" s="304">
        <v>5</v>
      </c>
      <c r="K1376" s="92"/>
    </row>
    <row r="1377" spans="1:11" ht="20.399999999999999" x14ac:dyDescent="0.25">
      <c r="A1377" s="300" t="s">
        <v>1906</v>
      </c>
      <c r="B1377" s="307" t="s">
        <v>5215</v>
      </c>
      <c r="C1377" s="307" t="s">
        <v>5216</v>
      </c>
      <c r="D1377" s="302">
        <v>45072</v>
      </c>
      <c r="E1377" s="302"/>
      <c r="F1377" s="14" t="s">
        <v>5217</v>
      </c>
      <c r="G1377" s="307" t="s">
        <v>2021</v>
      </c>
      <c r="H1377" s="307" t="s">
        <v>2022</v>
      </c>
      <c r="I1377" s="303">
        <v>71.7</v>
      </c>
      <c r="J1377" s="304">
        <v>5</v>
      </c>
      <c r="K1377" s="92"/>
    </row>
    <row r="1378" spans="1:11" ht="73.95" customHeight="1" x14ac:dyDescent="0.25">
      <c r="A1378" s="300" t="s">
        <v>1906</v>
      </c>
      <c r="B1378" s="300"/>
      <c r="C1378" s="300"/>
      <c r="D1378" s="16"/>
      <c r="E1378" s="16"/>
      <c r="F1378" s="305" t="s">
        <v>5218</v>
      </c>
      <c r="G1378" s="300"/>
      <c r="H1378" s="300"/>
      <c r="I1378" s="15"/>
      <c r="J1378" s="77"/>
      <c r="K1378" s="92"/>
    </row>
    <row r="1379" spans="1:11" ht="20.399999999999999" x14ac:dyDescent="0.25">
      <c r="A1379" s="300" t="s">
        <v>1906</v>
      </c>
      <c r="B1379" s="307" t="s">
        <v>5219</v>
      </c>
      <c r="C1379" s="307" t="s">
        <v>5220</v>
      </c>
      <c r="D1379" s="302">
        <v>45058</v>
      </c>
      <c r="E1379" s="302"/>
      <c r="F1379" s="307" t="s">
        <v>5221</v>
      </c>
      <c r="G1379" s="307"/>
      <c r="H1379" s="307" t="s">
        <v>2673</v>
      </c>
      <c r="I1379" s="303">
        <v>88</v>
      </c>
      <c r="J1379" s="304">
        <v>5</v>
      </c>
      <c r="K1379" s="92"/>
    </row>
    <row r="1380" spans="1:11" ht="20.399999999999999" x14ac:dyDescent="0.25">
      <c r="A1380" s="300" t="s">
        <v>1906</v>
      </c>
      <c r="B1380" s="307" t="s">
        <v>5222</v>
      </c>
      <c r="C1380" s="307" t="s">
        <v>5223</v>
      </c>
      <c r="D1380" s="302">
        <v>45058</v>
      </c>
      <c r="E1380" s="302"/>
      <c r="F1380" s="307" t="s">
        <v>5221</v>
      </c>
      <c r="G1380" s="307"/>
      <c r="H1380" s="307" t="s">
        <v>2685</v>
      </c>
      <c r="I1380" s="303">
        <v>88</v>
      </c>
      <c r="J1380" s="304">
        <v>5</v>
      </c>
      <c r="K1380" s="92"/>
    </row>
    <row r="1381" spans="1:11" ht="20.399999999999999" x14ac:dyDescent="0.25">
      <c r="A1381" s="300" t="s">
        <v>1906</v>
      </c>
      <c r="B1381" s="307" t="s">
        <v>5224</v>
      </c>
      <c r="C1381" s="307" t="s">
        <v>5225</v>
      </c>
      <c r="D1381" s="302">
        <v>45058</v>
      </c>
      <c r="E1381" s="302"/>
      <c r="F1381" s="307" t="s">
        <v>5221</v>
      </c>
      <c r="G1381" s="307"/>
      <c r="H1381" s="307" t="s">
        <v>2842</v>
      </c>
      <c r="I1381" s="303">
        <v>108</v>
      </c>
      <c r="J1381" s="304">
        <v>5</v>
      </c>
      <c r="K1381" s="92"/>
    </row>
    <row r="1382" spans="1:11" ht="77.400000000000006" customHeight="1" x14ac:dyDescent="0.25">
      <c r="A1382" s="300" t="s">
        <v>1906</v>
      </c>
      <c r="B1382" s="300"/>
      <c r="C1382" s="300"/>
      <c r="D1382" s="16"/>
      <c r="E1382" s="16"/>
      <c r="F1382" s="305" t="s">
        <v>14668</v>
      </c>
      <c r="G1382" s="300"/>
      <c r="H1382" s="300"/>
      <c r="I1382" s="15"/>
      <c r="J1382" s="77"/>
      <c r="K1382" s="92"/>
    </row>
    <row r="1383" spans="1:11" ht="20.399999999999999" x14ac:dyDescent="0.25">
      <c r="A1383" s="300" t="s">
        <v>1906</v>
      </c>
      <c r="B1383" s="307" t="s">
        <v>5226</v>
      </c>
      <c r="C1383" s="307" t="s">
        <v>5227</v>
      </c>
      <c r="D1383" s="302">
        <v>45058</v>
      </c>
      <c r="E1383" s="302"/>
      <c r="F1383" s="307" t="s">
        <v>5228</v>
      </c>
      <c r="G1383" s="307"/>
      <c r="H1383" s="307" t="s">
        <v>2670</v>
      </c>
      <c r="I1383" s="303">
        <v>123</v>
      </c>
      <c r="J1383" s="304">
        <v>5</v>
      </c>
      <c r="K1383" s="92"/>
    </row>
    <row r="1384" spans="1:11" ht="20.399999999999999" x14ac:dyDescent="0.25">
      <c r="A1384" s="300" t="s">
        <v>1906</v>
      </c>
      <c r="B1384" s="307" t="s">
        <v>5229</v>
      </c>
      <c r="C1384" s="307" t="s">
        <v>5230</v>
      </c>
      <c r="D1384" s="302">
        <v>45058</v>
      </c>
      <c r="E1384" s="302"/>
      <c r="F1384" s="307" t="s">
        <v>5228</v>
      </c>
      <c r="G1384" s="307"/>
      <c r="H1384" s="307" t="s">
        <v>2676</v>
      </c>
      <c r="I1384" s="303">
        <v>123</v>
      </c>
      <c r="J1384" s="304">
        <v>5</v>
      </c>
      <c r="K1384" s="92"/>
    </row>
    <row r="1385" spans="1:11" ht="20.399999999999999" x14ac:dyDescent="0.25">
      <c r="A1385" s="300" t="s">
        <v>1906</v>
      </c>
      <c r="B1385" s="307" t="s">
        <v>5231</v>
      </c>
      <c r="C1385" s="307" t="s">
        <v>5232</v>
      </c>
      <c r="D1385" s="302">
        <v>45058</v>
      </c>
      <c r="E1385" s="302"/>
      <c r="F1385" s="307" t="s">
        <v>5228</v>
      </c>
      <c r="G1385" s="307"/>
      <c r="H1385" s="307" t="s">
        <v>2176</v>
      </c>
      <c r="I1385" s="303">
        <v>123</v>
      </c>
      <c r="J1385" s="304">
        <v>5</v>
      </c>
      <c r="K1385" s="92"/>
    </row>
    <row r="1386" spans="1:11" ht="20.399999999999999" x14ac:dyDescent="0.25">
      <c r="A1386" s="300" t="s">
        <v>1906</v>
      </c>
      <c r="B1386" s="307" t="s">
        <v>5233</v>
      </c>
      <c r="C1386" s="307" t="s">
        <v>5234</v>
      </c>
      <c r="D1386" s="302">
        <v>45063</v>
      </c>
      <c r="E1386" s="302"/>
      <c r="F1386" s="14" t="s">
        <v>5235</v>
      </c>
      <c r="G1386" s="307" t="s">
        <v>2649</v>
      </c>
      <c r="H1386" s="307" t="s">
        <v>2650</v>
      </c>
      <c r="I1386" s="303">
        <v>102</v>
      </c>
      <c r="J1386" s="304">
        <v>5</v>
      </c>
      <c r="K1386" s="92"/>
    </row>
    <row r="1387" spans="1:11" ht="74.400000000000006" customHeight="1" x14ac:dyDescent="0.25">
      <c r="A1387" s="300" t="s">
        <v>1906</v>
      </c>
      <c r="B1387" s="300"/>
      <c r="C1387" s="300"/>
      <c r="D1387" s="16"/>
      <c r="E1387" s="16"/>
      <c r="F1387" s="305" t="s">
        <v>14669</v>
      </c>
      <c r="G1387" s="300"/>
      <c r="H1387" s="300"/>
      <c r="I1387" s="15"/>
      <c r="J1387" s="77"/>
      <c r="K1387" s="92"/>
    </row>
    <row r="1388" spans="1:11" ht="20.399999999999999" x14ac:dyDescent="0.25">
      <c r="A1388" s="300" t="s">
        <v>1906</v>
      </c>
      <c r="B1388" s="307" t="s">
        <v>5236</v>
      </c>
      <c r="C1388" s="307" t="s">
        <v>5237</v>
      </c>
      <c r="D1388" s="302">
        <v>45057</v>
      </c>
      <c r="E1388" s="302"/>
      <c r="F1388" s="14" t="s">
        <v>5238</v>
      </c>
      <c r="G1388" s="307" t="s">
        <v>2021</v>
      </c>
      <c r="H1388" s="307" t="s">
        <v>2022</v>
      </c>
      <c r="I1388" s="303">
        <v>286.8</v>
      </c>
      <c r="J1388" s="304">
        <v>5</v>
      </c>
      <c r="K1388" s="92"/>
    </row>
    <row r="1389" spans="1:11" ht="20.399999999999999" x14ac:dyDescent="0.25">
      <c r="A1389" s="300" t="s">
        <v>1906</v>
      </c>
      <c r="B1389" s="307" t="s">
        <v>5239</v>
      </c>
      <c r="C1389" s="307" t="s">
        <v>5240</v>
      </c>
      <c r="D1389" s="302">
        <v>45097</v>
      </c>
      <c r="E1389" s="302"/>
      <c r="F1389" s="307" t="s">
        <v>5241</v>
      </c>
      <c r="G1389" s="307"/>
      <c r="H1389" s="307" t="s">
        <v>2670</v>
      </c>
      <c r="I1389" s="303">
        <v>138</v>
      </c>
      <c r="J1389" s="304">
        <v>5</v>
      </c>
      <c r="K1389" s="92"/>
    </row>
    <row r="1390" spans="1:11" ht="20.399999999999999" x14ac:dyDescent="0.25">
      <c r="A1390" s="300" t="s">
        <v>1906</v>
      </c>
      <c r="B1390" s="307" t="s">
        <v>5242</v>
      </c>
      <c r="C1390" s="307" t="s">
        <v>5243</v>
      </c>
      <c r="D1390" s="302">
        <v>45097</v>
      </c>
      <c r="E1390" s="302"/>
      <c r="F1390" s="307" t="s">
        <v>5241</v>
      </c>
      <c r="G1390" s="307"/>
      <c r="H1390" s="307" t="s">
        <v>2663</v>
      </c>
      <c r="I1390" s="303">
        <v>162</v>
      </c>
      <c r="J1390" s="304">
        <v>5</v>
      </c>
      <c r="K1390" s="92"/>
    </row>
    <row r="1391" spans="1:11" ht="20.399999999999999" x14ac:dyDescent="0.25">
      <c r="A1391" s="300" t="s">
        <v>1906</v>
      </c>
      <c r="B1391" s="307" t="s">
        <v>5244</v>
      </c>
      <c r="C1391" s="307" t="s">
        <v>5245</v>
      </c>
      <c r="D1391" s="302">
        <v>45097</v>
      </c>
      <c r="E1391" s="302"/>
      <c r="F1391" s="307" t="s">
        <v>5241</v>
      </c>
      <c r="G1391" s="307"/>
      <c r="H1391" s="307" t="s">
        <v>2682</v>
      </c>
      <c r="I1391" s="303">
        <v>162</v>
      </c>
      <c r="J1391" s="304">
        <v>5</v>
      </c>
      <c r="K1391" s="92"/>
    </row>
    <row r="1392" spans="1:11" ht="20.399999999999999" x14ac:dyDescent="0.25">
      <c r="A1392" s="300" t="s">
        <v>1906</v>
      </c>
      <c r="B1392" s="307" t="s">
        <v>5246</v>
      </c>
      <c r="C1392" s="307" t="s">
        <v>5247</v>
      </c>
      <c r="D1392" s="302">
        <v>45097</v>
      </c>
      <c r="E1392" s="302"/>
      <c r="F1392" s="307" t="s">
        <v>5241</v>
      </c>
      <c r="G1392" s="307"/>
      <c r="H1392" s="307" t="s">
        <v>2676</v>
      </c>
      <c r="I1392" s="303">
        <v>162</v>
      </c>
      <c r="J1392" s="304">
        <v>5</v>
      </c>
      <c r="K1392" s="92"/>
    </row>
    <row r="1393" spans="1:11" ht="20.399999999999999" x14ac:dyDescent="0.25">
      <c r="A1393" s="300" t="s">
        <v>1906</v>
      </c>
      <c r="B1393" s="307" t="s">
        <v>5248</v>
      </c>
      <c r="C1393" s="307" t="s">
        <v>5249</v>
      </c>
      <c r="D1393" s="302">
        <v>45097</v>
      </c>
      <c r="E1393" s="302"/>
      <c r="F1393" s="307" t="s">
        <v>5241</v>
      </c>
      <c r="G1393" s="307"/>
      <c r="H1393" s="307" t="s">
        <v>2727</v>
      </c>
      <c r="I1393" s="303">
        <v>162</v>
      </c>
      <c r="J1393" s="304">
        <v>5</v>
      </c>
      <c r="K1393" s="92"/>
    </row>
    <row r="1394" spans="1:11" ht="77.400000000000006" customHeight="1" x14ac:dyDescent="0.25">
      <c r="A1394" s="300" t="s">
        <v>1906</v>
      </c>
      <c r="B1394" s="300"/>
      <c r="C1394" s="300"/>
      <c r="D1394" s="16"/>
      <c r="E1394" s="16"/>
      <c r="F1394" s="305" t="s">
        <v>5250</v>
      </c>
      <c r="G1394" s="300"/>
      <c r="H1394" s="300"/>
      <c r="I1394" s="15"/>
      <c r="J1394" s="77"/>
      <c r="K1394" s="92"/>
    </row>
    <row r="1395" spans="1:11" ht="20.399999999999999" x14ac:dyDescent="0.25">
      <c r="A1395" s="300" t="s">
        <v>1906</v>
      </c>
      <c r="B1395" s="307" t="s">
        <v>5251</v>
      </c>
      <c r="C1395" s="307" t="s">
        <v>5252</v>
      </c>
      <c r="D1395" s="302">
        <v>45058</v>
      </c>
      <c r="E1395" s="302"/>
      <c r="F1395" s="307" t="s">
        <v>5253</v>
      </c>
      <c r="G1395" s="307"/>
      <c r="H1395" s="307" t="s">
        <v>2205</v>
      </c>
      <c r="I1395" s="303">
        <v>88</v>
      </c>
      <c r="J1395" s="304">
        <v>5</v>
      </c>
      <c r="K1395" s="92"/>
    </row>
    <row r="1396" spans="1:11" ht="20.399999999999999" x14ac:dyDescent="0.25">
      <c r="A1396" s="300" t="s">
        <v>1906</v>
      </c>
      <c r="B1396" s="307" t="s">
        <v>5254</v>
      </c>
      <c r="C1396" s="307" t="s">
        <v>5255</v>
      </c>
      <c r="D1396" s="302">
        <v>45058</v>
      </c>
      <c r="E1396" s="302"/>
      <c r="F1396" s="307" t="s">
        <v>5253</v>
      </c>
      <c r="G1396" s="307"/>
      <c r="H1396" s="307" t="s">
        <v>2695</v>
      </c>
      <c r="I1396" s="303">
        <v>88</v>
      </c>
      <c r="J1396" s="304">
        <v>5</v>
      </c>
      <c r="K1396" s="92"/>
    </row>
    <row r="1397" spans="1:11" ht="20.399999999999999" x14ac:dyDescent="0.25">
      <c r="A1397" s="300" t="s">
        <v>1906</v>
      </c>
      <c r="B1397" s="307" t="s">
        <v>5256</v>
      </c>
      <c r="C1397" s="307" t="s">
        <v>5257</v>
      </c>
      <c r="D1397" s="302">
        <v>45058</v>
      </c>
      <c r="E1397" s="302"/>
      <c r="F1397" s="307" t="s">
        <v>5253</v>
      </c>
      <c r="G1397" s="307"/>
      <c r="H1397" s="307" t="s">
        <v>2842</v>
      </c>
      <c r="I1397" s="303">
        <v>88</v>
      </c>
      <c r="J1397" s="304">
        <v>5</v>
      </c>
      <c r="K1397" s="92"/>
    </row>
    <row r="1398" spans="1:11" ht="74.400000000000006" customHeight="1" x14ac:dyDescent="0.25">
      <c r="A1398" s="300" t="s">
        <v>1906</v>
      </c>
      <c r="B1398" s="300"/>
      <c r="C1398" s="300"/>
      <c r="D1398" s="16"/>
      <c r="E1398" s="16"/>
      <c r="F1398" s="305" t="s">
        <v>5258</v>
      </c>
      <c r="G1398" s="300"/>
      <c r="H1398" s="300"/>
      <c r="I1398" s="15"/>
      <c r="J1398" s="77"/>
      <c r="K1398" s="92"/>
    </row>
    <row r="1399" spans="1:11" ht="20.399999999999999" x14ac:dyDescent="0.25">
      <c r="A1399" s="300" t="s">
        <v>1906</v>
      </c>
      <c r="B1399" s="307" t="s">
        <v>5259</v>
      </c>
      <c r="C1399" s="307" t="s">
        <v>5260</v>
      </c>
      <c r="D1399" s="302">
        <v>45056</v>
      </c>
      <c r="E1399" s="302"/>
      <c r="F1399" s="14" t="s">
        <v>5261</v>
      </c>
      <c r="G1399" s="307" t="s">
        <v>5262</v>
      </c>
      <c r="H1399" s="307" t="s">
        <v>5263</v>
      </c>
      <c r="I1399" s="303">
        <v>150</v>
      </c>
      <c r="J1399" s="304">
        <v>5</v>
      </c>
      <c r="K1399" s="92"/>
    </row>
    <row r="1400" spans="1:11" ht="20.399999999999999" x14ac:dyDescent="0.25">
      <c r="A1400" s="300" t="s">
        <v>1906</v>
      </c>
      <c r="B1400" s="307" t="s">
        <v>5264</v>
      </c>
      <c r="C1400" s="307" t="s">
        <v>5265</v>
      </c>
      <c r="D1400" s="302">
        <v>45064</v>
      </c>
      <c r="E1400" s="302"/>
      <c r="F1400" s="307" t="s">
        <v>5266</v>
      </c>
      <c r="G1400" s="307"/>
      <c r="H1400" s="307" t="s">
        <v>2565</v>
      </c>
      <c r="I1400" s="303">
        <v>138</v>
      </c>
      <c r="J1400" s="304">
        <v>5</v>
      </c>
      <c r="K1400" s="92"/>
    </row>
    <row r="1401" spans="1:11" ht="20.399999999999999" x14ac:dyDescent="0.25">
      <c r="A1401" s="300" t="s">
        <v>1906</v>
      </c>
      <c r="B1401" s="307" t="s">
        <v>5267</v>
      </c>
      <c r="C1401" s="307" t="s">
        <v>5268</v>
      </c>
      <c r="D1401" s="302">
        <v>45064</v>
      </c>
      <c r="E1401" s="302"/>
      <c r="F1401" s="307" t="s">
        <v>5266</v>
      </c>
      <c r="G1401" s="307"/>
      <c r="H1401" s="307" t="s">
        <v>2751</v>
      </c>
      <c r="I1401" s="303">
        <v>162</v>
      </c>
      <c r="J1401" s="304">
        <v>5</v>
      </c>
      <c r="K1401" s="92"/>
    </row>
    <row r="1402" spans="1:11" ht="20.399999999999999" x14ac:dyDescent="0.25">
      <c r="A1402" s="300" t="s">
        <v>1906</v>
      </c>
      <c r="B1402" s="307" t="s">
        <v>5269</v>
      </c>
      <c r="C1402" s="307" t="s">
        <v>5270</v>
      </c>
      <c r="D1402" s="302">
        <v>45064</v>
      </c>
      <c r="E1402" s="302"/>
      <c r="F1402" s="307" t="s">
        <v>5266</v>
      </c>
      <c r="G1402" s="307"/>
      <c r="H1402" s="307" t="s">
        <v>2685</v>
      </c>
      <c r="I1402" s="303">
        <v>162</v>
      </c>
      <c r="J1402" s="304">
        <v>5</v>
      </c>
      <c r="K1402" s="92"/>
    </row>
    <row r="1403" spans="1:11" ht="20.399999999999999" x14ac:dyDescent="0.25">
      <c r="A1403" s="300" t="s">
        <v>1906</v>
      </c>
      <c r="B1403" s="307" t="s">
        <v>5271</v>
      </c>
      <c r="C1403" s="307" t="s">
        <v>5272</v>
      </c>
      <c r="D1403" s="302">
        <v>45064</v>
      </c>
      <c r="E1403" s="302"/>
      <c r="F1403" s="307" t="s">
        <v>5266</v>
      </c>
      <c r="G1403" s="307"/>
      <c r="H1403" s="307" t="s">
        <v>2667</v>
      </c>
      <c r="I1403" s="303">
        <v>162</v>
      </c>
      <c r="J1403" s="304">
        <v>5</v>
      </c>
      <c r="K1403" s="92"/>
    </row>
    <row r="1404" spans="1:11" ht="20.399999999999999" x14ac:dyDescent="0.25">
      <c r="A1404" s="300" t="s">
        <v>1906</v>
      </c>
      <c r="B1404" s="307" t="s">
        <v>5273</v>
      </c>
      <c r="C1404" s="307" t="s">
        <v>5274</v>
      </c>
      <c r="D1404" s="302">
        <v>45064</v>
      </c>
      <c r="E1404" s="302"/>
      <c r="F1404" s="307" t="s">
        <v>5266</v>
      </c>
      <c r="G1404" s="307"/>
      <c r="H1404" s="307" t="s">
        <v>2562</v>
      </c>
      <c r="I1404" s="303">
        <v>162</v>
      </c>
      <c r="J1404" s="304">
        <v>5</v>
      </c>
      <c r="K1404" s="92"/>
    </row>
    <row r="1405" spans="1:11" ht="76.2" customHeight="1" x14ac:dyDescent="0.25">
      <c r="A1405" s="300" t="s">
        <v>1906</v>
      </c>
      <c r="B1405" s="300"/>
      <c r="C1405" s="300"/>
      <c r="D1405" s="16"/>
      <c r="E1405" s="16"/>
      <c r="F1405" s="305" t="s">
        <v>5275</v>
      </c>
      <c r="G1405" s="300"/>
      <c r="H1405" s="300"/>
      <c r="I1405" s="15"/>
      <c r="J1405" s="77"/>
      <c r="K1405" s="92"/>
    </row>
    <row r="1406" spans="1:11" ht="30.6" x14ac:dyDescent="0.25">
      <c r="A1406" s="300" t="s">
        <v>1906</v>
      </c>
      <c r="B1406" s="300" t="s">
        <v>5276</v>
      </c>
      <c r="C1406" s="300" t="s">
        <v>5277</v>
      </c>
      <c r="D1406" s="16">
        <v>45048</v>
      </c>
      <c r="E1406" s="16"/>
      <c r="F1406" s="300" t="s">
        <v>12028</v>
      </c>
      <c r="G1406" s="300"/>
      <c r="H1406" s="300" t="s">
        <v>2044</v>
      </c>
      <c r="I1406" s="15">
        <v>14724</v>
      </c>
      <c r="J1406" s="77">
        <v>5</v>
      </c>
      <c r="K1406" s="92"/>
    </row>
    <row r="1407" spans="1:11" ht="40.799999999999997" x14ac:dyDescent="0.25">
      <c r="A1407" s="300" t="s">
        <v>1906</v>
      </c>
      <c r="B1407" s="300" t="s">
        <v>5278</v>
      </c>
      <c r="C1407" s="300" t="s">
        <v>5279</v>
      </c>
      <c r="D1407" s="16">
        <v>45086</v>
      </c>
      <c r="E1407" s="16"/>
      <c r="F1407" s="300" t="s">
        <v>5280</v>
      </c>
      <c r="G1407" s="300" t="s">
        <v>2043</v>
      </c>
      <c r="H1407" s="300" t="s">
        <v>2044</v>
      </c>
      <c r="I1407" s="15">
        <v>13402</v>
      </c>
      <c r="J1407" s="77">
        <v>5</v>
      </c>
      <c r="K1407" s="92"/>
    </row>
    <row r="1408" spans="1:11" ht="20.399999999999999" x14ac:dyDescent="0.25">
      <c r="A1408" s="300" t="s">
        <v>1906</v>
      </c>
      <c r="B1408" s="307" t="s">
        <v>5281</v>
      </c>
      <c r="C1408" s="307" t="s">
        <v>5282</v>
      </c>
      <c r="D1408" s="302">
        <v>45083</v>
      </c>
      <c r="E1408" s="302"/>
      <c r="F1408" s="14" t="s">
        <v>5283</v>
      </c>
      <c r="G1408" s="307" t="s">
        <v>2043</v>
      </c>
      <c r="H1408" s="307" t="s">
        <v>2044</v>
      </c>
      <c r="I1408" s="303">
        <v>4765</v>
      </c>
      <c r="J1408" s="304">
        <v>3</v>
      </c>
      <c r="K1408" s="92"/>
    </row>
    <row r="1409" spans="1:11" ht="30.6" x14ac:dyDescent="0.25">
      <c r="A1409" s="300" t="s">
        <v>1906</v>
      </c>
      <c r="B1409" s="307" t="s">
        <v>5284</v>
      </c>
      <c r="C1409" s="307" t="s">
        <v>4400</v>
      </c>
      <c r="D1409" s="302">
        <v>45083</v>
      </c>
      <c r="E1409" s="302"/>
      <c r="F1409" s="14" t="s">
        <v>5285</v>
      </c>
      <c r="G1409" s="307" t="s">
        <v>5286</v>
      </c>
      <c r="H1409" s="307" t="s">
        <v>5287</v>
      </c>
      <c r="I1409" s="303">
        <v>4900</v>
      </c>
      <c r="J1409" s="304">
        <v>5</v>
      </c>
      <c r="K1409" s="92"/>
    </row>
    <row r="1410" spans="1:11" ht="20.399999999999999" x14ac:dyDescent="0.25">
      <c r="A1410" s="300" t="s">
        <v>1906</v>
      </c>
      <c r="B1410" s="307" t="s">
        <v>5288</v>
      </c>
      <c r="C1410" s="307" t="s">
        <v>5289</v>
      </c>
      <c r="D1410" s="302">
        <v>45083</v>
      </c>
      <c r="E1410" s="302"/>
      <c r="F1410" s="14" t="s">
        <v>5290</v>
      </c>
      <c r="G1410" s="307" t="s">
        <v>5291</v>
      </c>
      <c r="H1410" s="307" t="s">
        <v>5292</v>
      </c>
      <c r="I1410" s="303">
        <v>78</v>
      </c>
      <c r="J1410" s="304">
        <v>5</v>
      </c>
      <c r="K1410" s="92"/>
    </row>
    <row r="1411" spans="1:11" ht="30.6" x14ac:dyDescent="0.25">
      <c r="A1411" s="300" t="s">
        <v>1906</v>
      </c>
      <c r="B1411" s="307" t="s">
        <v>5293</v>
      </c>
      <c r="C1411" s="307" t="s">
        <v>5294</v>
      </c>
      <c r="D1411" s="302">
        <v>45086</v>
      </c>
      <c r="E1411" s="302"/>
      <c r="F1411" s="14" t="s">
        <v>5295</v>
      </c>
      <c r="G1411" s="307"/>
      <c r="H1411" s="307" t="s">
        <v>5296</v>
      </c>
      <c r="I1411" s="303">
        <v>128.83000000000001</v>
      </c>
      <c r="J1411" s="304">
        <v>5</v>
      </c>
      <c r="K1411" s="92"/>
    </row>
    <row r="1412" spans="1:11" ht="20.399999999999999" x14ac:dyDescent="0.25">
      <c r="A1412" s="300" t="s">
        <v>1906</v>
      </c>
      <c r="B1412" s="307" t="s">
        <v>5297</v>
      </c>
      <c r="C1412" s="307" t="s">
        <v>5298</v>
      </c>
      <c r="D1412" s="302">
        <v>45139</v>
      </c>
      <c r="E1412" s="302"/>
      <c r="F1412" s="14" t="s">
        <v>5299</v>
      </c>
      <c r="G1412" s="307" t="s">
        <v>5300</v>
      </c>
      <c r="H1412" s="307" t="s">
        <v>5301</v>
      </c>
      <c r="I1412" s="303">
        <v>360</v>
      </c>
      <c r="J1412" s="304">
        <v>5</v>
      </c>
      <c r="K1412" s="92"/>
    </row>
    <row r="1413" spans="1:11" ht="20.399999999999999" x14ac:dyDescent="0.25">
      <c r="A1413" s="300" t="s">
        <v>1906</v>
      </c>
      <c r="B1413" s="307" t="s">
        <v>5302</v>
      </c>
      <c r="C1413" s="307" t="s">
        <v>3302</v>
      </c>
      <c r="D1413" s="302">
        <v>45086</v>
      </c>
      <c r="E1413" s="302"/>
      <c r="F1413" s="14" t="s">
        <v>5303</v>
      </c>
      <c r="G1413" s="307" t="s">
        <v>2639</v>
      </c>
      <c r="H1413" s="307" t="s">
        <v>2640</v>
      </c>
      <c r="I1413" s="303">
        <v>348</v>
      </c>
      <c r="J1413" s="304">
        <v>5</v>
      </c>
      <c r="K1413" s="92"/>
    </row>
    <row r="1414" spans="1:11" ht="30.6" x14ac:dyDescent="0.25">
      <c r="A1414" s="300" t="s">
        <v>1906</v>
      </c>
      <c r="B1414" s="307" t="s">
        <v>5304</v>
      </c>
      <c r="C1414" s="307" t="s">
        <v>5305</v>
      </c>
      <c r="D1414" s="302">
        <v>45090</v>
      </c>
      <c r="E1414" s="302"/>
      <c r="F1414" s="307" t="s">
        <v>5306</v>
      </c>
      <c r="G1414" s="307"/>
      <c r="H1414" s="307" t="s">
        <v>4875</v>
      </c>
      <c r="I1414" s="303">
        <v>75</v>
      </c>
      <c r="J1414" s="304">
        <v>5</v>
      </c>
      <c r="K1414" s="92"/>
    </row>
    <row r="1415" spans="1:11" ht="30.6" x14ac:dyDescent="0.25">
      <c r="A1415" s="300" t="s">
        <v>1906</v>
      </c>
      <c r="B1415" s="307" t="s">
        <v>5307</v>
      </c>
      <c r="C1415" s="307" t="s">
        <v>5308</v>
      </c>
      <c r="D1415" s="302">
        <v>45090</v>
      </c>
      <c r="E1415" s="302"/>
      <c r="F1415" s="307" t="s">
        <v>5306</v>
      </c>
      <c r="G1415" s="307"/>
      <c r="H1415" s="307" t="s">
        <v>4878</v>
      </c>
      <c r="I1415" s="303">
        <v>75</v>
      </c>
      <c r="J1415" s="304">
        <v>5</v>
      </c>
      <c r="K1415" s="92"/>
    </row>
    <row r="1416" spans="1:11" ht="30.6" x14ac:dyDescent="0.25">
      <c r="A1416" s="300" t="s">
        <v>1906</v>
      </c>
      <c r="B1416" s="307" t="s">
        <v>5309</v>
      </c>
      <c r="C1416" s="307" t="s">
        <v>5310</v>
      </c>
      <c r="D1416" s="302">
        <v>45090</v>
      </c>
      <c r="E1416" s="302"/>
      <c r="F1416" s="307" t="s">
        <v>5306</v>
      </c>
      <c r="G1416" s="307"/>
      <c r="H1416" s="307" t="s">
        <v>4872</v>
      </c>
      <c r="I1416" s="303">
        <v>113</v>
      </c>
      <c r="J1416" s="304">
        <v>5</v>
      </c>
      <c r="K1416" s="92"/>
    </row>
    <row r="1417" spans="1:11" ht="30.6" x14ac:dyDescent="0.25">
      <c r="A1417" s="300" t="s">
        <v>1906</v>
      </c>
      <c r="B1417" s="307" t="s">
        <v>5311</v>
      </c>
      <c r="C1417" s="307" t="s">
        <v>5312</v>
      </c>
      <c r="D1417" s="302">
        <v>45090</v>
      </c>
      <c r="E1417" s="302"/>
      <c r="F1417" s="307" t="s">
        <v>5306</v>
      </c>
      <c r="G1417" s="307"/>
      <c r="H1417" s="307" t="s">
        <v>5313</v>
      </c>
      <c r="I1417" s="303">
        <v>113</v>
      </c>
      <c r="J1417" s="304">
        <v>5</v>
      </c>
      <c r="K1417" s="92"/>
    </row>
    <row r="1418" spans="1:11" ht="30.6" x14ac:dyDescent="0.25">
      <c r="A1418" s="300" t="s">
        <v>1906</v>
      </c>
      <c r="B1418" s="307" t="s">
        <v>5314</v>
      </c>
      <c r="C1418" s="307" t="s">
        <v>5315</v>
      </c>
      <c r="D1418" s="302">
        <v>45090</v>
      </c>
      <c r="E1418" s="302"/>
      <c r="F1418" s="307" t="s">
        <v>5306</v>
      </c>
      <c r="G1418" s="307"/>
      <c r="H1418" s="307" t="s">
        <v>4818</v>
      </c>
      <c r="I1418" s="303">
        <v>113</v>
      </c>
      <c r="J1418" s="304">
        <v>5</v>
      </c>
      <c r="K1418" s="92"/>
    </row>
    <row r="1419" spans="1:11" ht="30.6" x14ac:dyDescent="0.25">
      <c r="A1419" s="300" t="s">
        <v>1906</v>
      </c>
      <c r="B1419" s="307" t="s">
        <v>5316</v>
      </c>
      <c r="C1419" s="307" t="s">
        <v>5317</v>
      </c>
      <c r="D1419" s="302">
        <v>45090</v>
      </c>
      <c r="E1419" s="302"/>
      <c r="F1419" s="307" t="s">
        <v>5306</v>
      </c>
      <c r="G1419" s="307"/>
      <c r="H1419" s="307" t="s">
        <v>4830</v>
      </c>
      <c r="I1419" s="303">
        <v>113</v>
      </c>
      <c r="J1419" s="304">
        <v>5</v>
      </c>
      <c r="K1419" s="92"/>
    </row>
    <row r="1420" spans="1:11" ht="30.6" x14ac:dyDescent="0.25">
      <c r="A1420" s="300" t="s">
        <v>1906</v>
      </c>
      <c r="B1420" s="307" t="s">
        <v>5318</v>
      </c>
      <c r="C1420" s="307" t="s">
        <v>5319</v>
      </c>
      <c r="D1420" s="302">
        <v>45090</v>
      </c>
      <c r="E1420" s="302"/>
      <c r="F1420" s="307" t="s">
        <v>5306</v>
      </c>
      <c r="G1420" s="307"/>
      <c r="H1420" s="307" t="s">
        <v>5320</v>
      </c>
      <c r="I1420" s="303">
        <v>177</v>
      </c>
      <c r="J1420" s="304">
        <v>5</v>
      </c>
      <c r="K1420" s="92"/>
    </row>
    <row r="1421" spans="1:11" ht="30.6" x14ac:dyDescent="0.25">
      <c r="A1421" s="300" t="s">
        <v>1906</v>
      </c>
      <c r="B1421" s="307" t="s">
        <v>5321</v>
      </c>
      <c r="C1421" s="307" t="s">
        <v>5322</v>
      </c>
      <c r="D1421" s="302">
        <v>45090</v>
      </c>
      <c r="E1421" s="302"/>
      <c r="F1421" s="307" t="s">
        <v>5306</v>
      </c>
      <c r="G1421" s="307"/>
      <c r="H1421" s="307" t="s">
        <v>4700</v>
      </c>
      <c r="I1421" s="303">
        <v>177</v>
      </c>
      <c r="J1421" s="304">
        <v>5</v>
      </c>
      <c r="K1421" s="92"/>
    </row>
    <row r="1422" spans="1:11" ht="30.6" x14ac:dyDescent="0.25">
      <c r="A1422" s="300" t="s">
        <v>1906</v>
      </c>
      <c r="B1422" s="307" t="s">
        <v>5323</v>
      </c>
      <c r="C1422" s="307" t="s">
        <v>5324</v>
      </c>
      <c r="D1422" s="302">
        <v>45090</v>
      </c>
      <c r="E1422" s="302"/>
      <c r="F1422" s="307" t="s">
        <v>5306</v>
      </c>
      <c r="G1422" s="307"/>
      <c r="H1422" s="307" t="s">
        <v>5053</v>
      </c>
      <c r="I1422" s="303">
        <v>177</v>
      </c>
      <c r="J1422" s="304">
        <v>5</v>
      </c>
      <c r="K1422" s="92"/>
    </row>
    <row r="1423" spans="1:11" ht="30.6" x14ac:dyDescent="0.25">
      <c r="A1423" s="300" t="s">
        <v>1906</v>
      </c>
      <c r="B1423" s="307" t="s">
        <v>5325</v>
      </c>
      <c r="C1423" s="307" t="s">
        <v>5326</v>
      </c>
      <c r="D1423" s="302">
        <v>45090</v>
      </c>
      <c r="E1423" s="302"/>
      <c r="F1423" s="307" t="s">
        <v>5306</v>
      </c>
      <c r="G1423" s="307"/>
      <c r="H1423" s="307" t="s">
        <v>5327</v>
      </c>
      <c r="I1423" s="303">
        <v>177</v>
      </c>
      <c r="J1423" s="304">
        <v>5</v>
      </c>
      <c r="K1423" s="92"/>
    </row>
    <row r="1424" spans="1:11" ht="30.6" x14ac:dyDescent="0.25">
      <c r="A1424" s="300" t="s">
        <v>1906</v>
      </c>
      <c r="B1424" s="307" t="s">
        <v>5328</v>
      </c>
      <c r="C1424" s="307" t="s">
        <v>5329</v>
      </c>
      <c r="D1424" s="302">
        <v>45090</v>
      </c>
      <c r="E1424" s="302"/>
      <c r="F1424" s="307" t="s">
        <v>5306</v>
      </c>
      <c r="G1424" s="307"/>
      <c r="H1424" s="307" t="s">
        <v>2399</v>
      </c>
      <c r="I1424" s="303">
        <v>177</v>
      </c>
      <c r="J1424" s="304">
        <v>5</v>
      </c>
      <c r="K1424" s="92"/>
    </row>
    <row r="1425" spans="1:11" ht="30.6" x14ac:dyDescent="0.25">
      <c r="A1425" s="300" t="s">
        <v>1906</v>
      </c>
      <c r="B1425" s="307" t="s">
        <v>5330</v>
      </c>
      <c r="C1425" s="307" t="s">
        <v>5331</v>
      </c>
      <c r="D1425" s="302">
        <v>45090</v>
      </c>
      <c r="E1425" s="302"/>
      <c r="F1425" s="307" t="s">
        <v>5306</v>
      </c>
      <c r="G1425" s="307"/>
      <c r="H1425" s="307" t="s">
        <v>3628</v>
      </c>
      <c r="I1425" s="303">
        <v>177</v>
      </c>
      <c r="J1425" s="304">
        <v>5</v>
      </c>
      <c r="K1425" s="92"/>
    </row>
    <row r="1426" spans="1:11" ht="30.6" x14ac:dyDescent="0.25">
      <c r="A1426" s="300" t="s">
        <v>1906</v>
      </c>
      <c r="B1426" s="307" t="s">
        <v>5332</v>
      </c>
      <c r="C1426" s="307" t="s">
        <v>5333</v>
      </c>
      <c r="D1426" s="302">
        <v>45090</v>
      </c>
      <c r="E1426" s="302"/>
      <c r="F1426" s="307" t="s">
        <v>5306</v>
      </c>
      <c r="G1426" s="307"/>
      <c r="H1426" s="307" t="s">
        <v>2438</v>
      </c>
      <c r="I1426" s="303">
        <v>177</v>
      </c>
      <c r="J1426" s="304">
        <v>5</v>
      </c>
      <c r="K1426" s="92"/>
    </row>
    <row r="1427" spans="1:11" ht="30.6" x14ac:dyDescent="0.25">
      <c r="A1427" s="300" t="s">
        <v>1906</v>
      </c>
      <c r="B1427" s="307" t="s">
        <v>5334</v>
      </c>
      <c r="C1427" s="307" t="s">
        <v>5335</v>
      </c>
      <c r="D1427" s="302">
        <v>45090</v>
      </c>
      <c r="E1427" s="302"/>
      <c r="F1427" s="307" t="s">
        <v>5306</v>
      </c>
      <c r="G1427" s="307"/>
      <c r="H1427" s="307" t="s">
        <v>2453</v>
      </c>
      <c r="I1427" s="303">
        <v>177</v>
      </c>
      <c r="J1427" s="304">
        <v>5</v>
      </c>
      <c r="K1427" s="92"/>
    </row>
    <row r="1428" spans="1:11" ht="30.6" x14ac:dyDescent="0.25">
      <c r="A1428" s="300" t="s">
        <v>1906</v>
      </c>
      <c r="B1428" s="307" t="s">
        <v>5336</v>
      </c>
      <c r="C1428" s="307" t="s">
        <v>5337</v>
      </c>
      <c r="D1428" s="302">
        <v>45090</v>
      </c>
      <c r="E1428" s="302"/>
      <c r="F1428" s="307" t="s">
        <v>5306</v>
      </c>
      <c r="G1428" s="307"/>
      <c r="H1428" s="307" t="s">
        <v>3133</v>
      </c>
      <c r="I1428" s="303">
        <v>177</v>
      </c>
      <c r="J1428" s="304">
        <v>5</v>
      </c>
      <c r="K1428" s="92"/>
    </row>
    <row r="1429" spans="1:11" ht="30.6" x14ac:dyDescent="0.25">
      <c r="A1429" s="300" t="s">
        <v>1906</v>
      </c>
      <c r="B1429" s="307" t="s">
        <v>5338</v>
      </c>
      <c r="C1429" s="307" t="s">
        <v>5339</v>
      </c>
      <c r="D1429" s="302">
        <v>45090</v>
      </c>
      <c r="E1429" s="302"/>
      <c r="F1429" s="307" t="s">
        <v>5306</v>
      </c>
      <c r="G1429" s="307"/>
      <c r="H1429" s="307" t="s">
        <v>3906</v>
      </c>
      <c r="I1429" s="303">
        <v>177</v>
      </c>
      <c r="J1429" s="304">
        <v>5</v>
      </c>
      <c r="K1429" s="92"/>
    </row>
    <row r="1430" spans="1:11" ht="30.6" x14ac:dyDescent="0.25">
      <c r="A1430" s="300" t="s">
        <v>1906</v>
      </c>
      <c r="B1430" s="307" t="s">
        <v>5340</v>
      </c>
      <c r="C1430" s="307" t="s">
        <v>5341</v>
      </c>
      <c r="D1430" s="302">
        <v>45090</v>
      </c>
      <c r="E1430" s="302"/>
      <c r="F1430" s="307" t="s">
        <v>5306</v>
      </c>
      <c r="G1430" s="307"/>
      <c r="H1430" s="307" t="s">
        <v>2435</v>
      </c>
      <c r="I1430" s="303">
        <v>177</v>
      </c>
      <c r="J1430" s="304">
        <v>5</v>
      </c>
      <c r="K1430" s="92"/>
    </row>
    <row r="1431" spans="1:11" ht="30.6" x14ac:dyDescent="0.25">
      <c r="A1431" s="300" t="s">
        <v>1906</v>
      </c>
      <c r="B1431" s="307" t="s">
        <v>5342</v>
      </c>
      <c r="C1431" s="307" t="s">
        <v>5343</v>
      </c>
      <c r="D1431" s="302">
        <v>45090</v>
      </c>
      <c r="E1431" s="302"/>
      <c r="F1431" s="307" t="s">
        <v>5306</v>
      </c>
      <c r="G1431" s="307"/>
      <c r="H1431" s="307" t="s">
        <v>2432</v>
      </c>
      <c r="I1431" s="303">
        <v>177</v>
      </c>
      <c r="J1431" s="304">
        <v>5</v>
      </c>
      <c r="K1431" s="92"/>
    </row>
    <row r="1432" spans="1:11" ht="30.6" x14ac:dyDescent="0.25">
      <c r="A1432" s="300" t="s">
        <v>1906</v>
      </c>
      <c r="B1432" s="307" t="s">
        <v>5344</v>
      </c>
      <c r="C1432" s="307" t="s">
        <v>5345</v>
      </c>
      <c r="D1432" s="302">
        <v>45090</v>
      </c>
      <c r="E1432" s="302"/>
      <c r="F1432" s="307" t="s">
        <v>5306</v>
      </c>
      <c r="G1432" s="307"/>
      <c r="H1432" s="307" t="s">
        <v>2447</v>
      </c>
      <c r="I1432" s="303">
        <v>177</v>
      </c>
      <c r="J1432" s="304">
        <v>5</v>
      </c>
      <c r="K1432" s="92"/>
    </row>
    <row r="1433" spans="1:11" ht="30.6" x14ac:dyDescent="0.25">
      <c r="A1433" s="300" t="s">
        <v>1906</v>
      </c>
      <c r="B1433" s="307" t="s">
        <v>5346</v>
      </c>
      <c r="C1433" s="307" t="s">
        <v>5347</v>
      </c>
      <c r="D1433" s="302">
        <v>45090</v>
      </c>
      <c r="E1433" s="302"/>
      <c r="F1433" s="307" t="s">
        <v>5306</v>
      </c>
      <c r="G1433" s="307"/>
      <c r="H1433" s="307" t="s">
        <v>3143</v>
      </c>
      <c r="I1433" s="303">
        <v>177</v>
      </c>
      <c r="J1433" s="304">
        <v>5</v>
      </c>
      <c r="K1433" s="92"/>
    </row>
    <row r="1434" spans="1:11" ht="30.6" x14ac:dyDescent="0.25">
      <c r="A1434" s="300" t="s">
        <v>1906</v>
      </c>
      <c r="B1434" s="307" t="s">
        <v>5348</v>
      </c>
      <c r="C1434" s="307" t="s">
        <v>5349</v>
      </c>
      <c r="D1434" s="302">
        <v>45090</v>
      </c>
      <c r="E1434" s="302"/>
      <c r="F1434" s="307" t="s">
        <v>5306</v>
      </c>
      <c r="G1434" s="307"/>
      <c r="H1434" s="307" t="s">
        <v>2608</v>
      </c>
      <c r="I1434" s="303">
        <v>177</v>
      </c>
      <c r="J1434" s="304">
        <v>5</v>
      </c>
      <c r="K1434" s="92"/>
    </row>
    <row r="1435" spans="1:11" ht="30.6" x14ac:dyDescent="0.25">
      <c r="A1435" s="300" t="s">
        <v>1906</v>
      </c>
      <c r="B1435" s="307" t="s">
        <v>5350</v>
      </c>
      <c r="C1435" s="307" t="s">
        <v>5351</v>
      </c>
      <c r="D1435" s="302">
        <v>45090</v>
      </c>
      <c r="E1435" s="302"/>
      <c r="F1435" s="307" t="s">
        <v>5306</v>
      </c>
      <c r="G1435" s="307"/>
      <c r="H1435" s="307" t="s">
        <v>4894</v>
      </c>
      <c r="I1435" s="303">
        <v>177</v>
      </c>
      <c r="J1435" s="304">
        <v>5</v>
      </c>
      <c r="K1435" s="92"/>
    </row>
    <row r="1436" spans="1:11" ht="30.6" x14ac:dyDescent="0.25">
      <c r="A1436" s="300" t="s">
        <v>1906</v>
      </c>
      <c r="B1436" s="307" t="s">
        <v>5352</v>
      </c>
      <c r="C1436" s="307" t="s">
        <v>5353</v>
      </c>
      <c r="D1436" s="302">
        <v>45090</v>
      </c>
      <c r="E1436" s="302"/>
      <c r="F1436" s="307" t="s">
        <v>5306</v>
      </c>
      <c r="G1436" s="307"/>
      <c r="H1436" s="307" t="s">
        <v>2779</v>
      </c>
      <c r="I1436" s="303">
        <v>177</v>
      </c>
      <c r="J1436" s="304">
        <v>5</v>
      </c>
      <c r="K1436" s="92"/>
    </row>
    <row r="1437" spans="1:11" ht="30.6" x14ac:dyDescent="0.25">
      <c r="A1437" s="300" t="s">
        <v>1906</v>
      </c>
      <c r="B1437" s="307" t="s">
        <v>5354</v>
      </c>
      <c r="C1437" s="307" t="s">
        <v>5355</v>
      </c>
      <c r="D1437" s="302">
        <v>45090</v>
      </c>
      <c r="E1437" s="302"/>
      <c r="F1437" s="307" t="s">
        <v>5306</v>
      </c>
      <c r="G1437" s="307"/>
      <c r="H1437" s="307" t="s">
        <v>2791</v>
      </c>
      <c r="I1437" s="303">
        <v>177</v>
      </c>
      <c r="J1437" s="304">
        <v>5</v>
      </c>
      <c r="K1437" s="92"/>
    </row>
    <row r="1438" spans="1:11" ht="30.6" x14ac:dyDescent="0.25">
      <c r="A1438" s="300" t="s">
        <v>1906</v>
      </c>
      <c r="B1438" s="307" t="s">
        <v>5356</v>
      </c>
      <c r="C1438" s="307" t="s">
        <v>5357</v>
      </c>
      <c r="D1438" s="302">
        <v>45090</v>
      </c>
      <c r="E1438" s="302"/>
      <c r="F1438" s="307" t="s">
        <v>5306</v>
      </c>
      <c r="G1438" s="307"/>
      <c r="H1438" s="307" t="s">
        <v>4063</v>
      </c>
      <c r="I1438" s="303">
        <v>177</v>
      </c>
      <c r="J1438" s="304">
        <v>5</v>
      </c>
      <c r="K1438" s="92"/>
    </row>
    <row r="1439" spans="1:11" ht="30.6" x14ac:dyDescent="0.25">
      <c r="A1439" s="300" t="s">
        <v>1906</v>
      </c>
      <c r="B1439" s="307" t="s">
        <v>5358</v>
      </c>
      <c r="C1439" s="307" t="s">
        <v>5359</v>
      </c>
      <c r="D1439" s="302">
        <v>45090</v>
      </c>
      <c r="E1439" s="302"/>
      <c r="F1439" s="307" t="s">
        <v>5306</v>
      </c>
      <c r="G1439" s="307"/>
      <c r="H1439" s="307" t="s">
        <v>3104</v>
      </c>
      <c r="I1439" s="303">
        <v>177</v>
      </c>
      <c r="J1439" s="304">
        <v>5</v>
      </c>
      <c r="K1439" s="92"/>
    </row>
    <row r="1440" spans="1:11" ht="30.6" x14ac:dyDescent="0.25">
      <c r="A1440" s="300" t="s">
        <v>1906</v>
      </c>
      <c r="B1440" s="307" t="s">
        <v>5360</v>
      </c>
      <c r="C1440" s="307" t="s">
        <v>5361</v>
      </c>
      <c r="D1440" s="302">
        <v>45090</v>
      </c>
      <c r="E1440" s="302"/>
      <c r="F1440" s="307" t="s">
        <v>5306</v>
      </c>
      <c r="G1440" s="307"/>
      <c r="H1440" s="307" t="s">
        <v>2426</v>
      </c>
      <c r="I1440" s="303">
        <v>177</v>
      </c>
      <c r="J1440" s="304">
        <v>5</v>
      </c>
      <c r="K1440" s="92"/>
    </row>
    <row r="1441" spans="1:11" ht="30.6" x14ac:dyDescent="0.25">
      <c r="A1441" s="300" t="s">
        <v>1906</v>
      </c>
      <c r="B1441" s="307" t="s">
        <v>5362</v>
      </c>
      <c r="C1441" s="307" t="s">
        <v>5363</v>
      </c>
      <c r="D1441" s="302">
        <v>45090</v>
      </c>
      <c r="E1441" s="302"/>
      <c r="F1441" s="307" t="s">
        <v>5306</v>
      </c>
      <c r="G1441" s="307"/>
      <c r="H1441" s="307" t="s">
        <v>4694</v>
      </c>
      <c r="I1441" s="303">
        <v>177</v>
      </c>
      <c r="J1441" s="304">
        <v>5</v>
      </c>
      <c r="K1441" s="92"/>
    </row>
    <row r="1442" spans="1:11" ht="30.6" x14ac:dyDescent="0.25">
      <c r="A1442" s="300" t="s">
        <v>1906</v>
      </c>
      <c r="B1442" s="307" t="s">
        <v>5364</v>
      </c>
      <c r="C1442" s="307" t="s">
        <v>5365</v>
      </c>
      <c r="D1442" s="302">
        <v>45090</v>
      </c>
      <c r="E1442" s="302"/>
      <c r="F1442" s="307" t="s">
        <v>5306</v>
      </c>
      <c r="G1442" s="307"/>
      <c r="H1442" s="307" t="s">
        <v>4044</v>
      </c>
      <c r="I1442" s="303">
        <v>177</v>
      </c>
      <c r="J1442" s="304">
        <v>5</v>
      </c>
      <c r="K1442" s="92"/>
    </row>
    <row r="1443" spans="1:11" ht="30.6" x14ac:dyDescent="0.25">
      <c r="A1443" s="300" t="s">
        <v>1906</v>
      </c>
      <c r="B1443" s="307" t="s">
        <v>5366</v>
      </c>
      <c r="C1443" s="307" t="s">
        <v>5367</v>
      </c>
      <c r="D1443" s="302">
        <v>45090</v>
      </c>
      <c r="E1443" s="302"/>
      <c r="F1443" s="307" t="s">
        <v>5306</v>
      </c>
      <c r="G1443" s="307"/>
      <c r="H1443" s="307" t="s">
        <v>2614</v>
      </c>
      <c r="I1443" s="303">
        <v>177</v>
      </c>
      <c r="J1443" s="304">
        <v>5</v>
      </c>
      <c r="K1443" s="92"/>
    </row>
    <row r="1444" spans="1:11" ht="30.6" x14ac:dyDescent="0.25">
      <c r="A1444" s="300" t="s">
        <v>1906</v>
      </c>
      <c r="B1444" s="307" t="s">
        <v>5368</v>
      </c>
      <c r="C1444" s="307" t="s">
        <v>5369</v>
      </c>
      <c r="D1444" s="302">
        <v>45090</v>
      </c>
      <c r="E1444" s="302"/>
      <c r="F1444" s="307" t="s">
        <v>5306</v>
      </c>
      <c r="G1444" s="307"/>
      <c r="H1444" s="307" t="s">
        <v>2414</v>
      </c>
      <c r="I1444" s="303">
        <v>177</v>
      </c>
      <c r="J1444" s="304">
        <v>5</v>
      </c>
      <c r="K1444" s="92"/>
    </row>
    <row r="1445" spans="1:11" ht="30.6" x14ac:dyDescent="0.25">
      <c r="A1445" s="300" t="s">
        <v>1906</v>
      </c>
      <c r="B1445" s="307" t="s">
        <v>5370</v>
      </c>
      <c r="C1445" s="307" t="s">
        <v>5371</v>
      </c>
      <c r="D1445" s="302">
        <v>45090</v>
      </c>
      <c r="E1445" s="302"/>
      <c r="F1445" s="307" t="s">
        <v>5306</v>
      </c>
      <c r="G1445" s="307"/>
      <c r="H1445" s="307" t="s">
        <v>2423</v>
      </c>
      <c r="I1445" s="303">
        <v>177</v>
      </c>
      <c r="J1445" s="304">
        <v>5</v>
      </c>
      <c r="K1445" s="92"/>
    </row>
    <row r="1446" spans="1:11" ht="30.6" x14ac:dyDescent="0.25">
      <c r="A1446" s="300" t="s">
        <v>1906</v>
      </c>
      <c r="B1446" s="307" t="s">
        <v>5372</v>
      </c>
      <c r="C1446" s="307" t="s">
        <v>5373</v>
      </c>
      <c r="D1446" s="302">
        <v>45090</v>
      </c>
      <c r="E1446" s="302"/>
      <c r="F1446" s="307" t="s">
        <v>5306</v>
      </c>
      <c r="G1446" s="307"/>
      <c r="H1446" s="307" t="s">
        <v>2611</v>
      </c>
      <c r="I1446" s="303">
        <v>177</v>
      </c>
      <c r="J1446" s="304">
        <v>5</v>
      </c>
      <c r="K1446" s="92"/>
    </row>
    <row r="1447" spans="1:11" ht="30.6" x14ac:dyDescent="0.25">
      <c r="A1447" s="300" t="s">
        <v>1906</v>
      </c>
      <c r="B1447" s="307" t="s">
        <v>5374</v>
      </c>
      <c r="C1447" s="307" t="s">
        <v>5375</v>
      </c>
      <c r="D1447" s="302">
        <v>45090</v>
      </c>
      <c r="E1447" s="302"/>
      <c r="F1447" s="307" t="s">
        <v>5306</v>
      </c>
      <c r="G1447" s="307"/>
      <c r="H1447" s="307" t="s">
        <v>4838</v>
      </c>
      <c r="I1447" s="303">
        <v>177</v>
      </c>
      <c r="J1447" s="304">
        <v>5</v>
      </c>
      <c r="K1447" s="92"/>
    </row>
    <row r="1448" spans="1:11" ht="30.6" x14ac:dyDescent="0.25">
      <c r="A1448" s="300" t="s">
        <v>1906</v>
      </c>
      <c r="B1448" s="307" t="s">
        <v>5376</v>
      </c>
      <c r="C1448" s="307" t="s">
        <v>5377</v>
      </c>
      <c r="D1448" s="302">
        <v>45090</v>
      </c>
      <c r="E1448" s="302"/>
      <c r="F1448" s="307" t="s">
        <v>5306</v>
      </c>
      <c r="G1448" s="307"/>
      <c r="H1448" s="307" t="s">
        <v>2456</v>
      </c>
      <c r="I1448" s="303">
        <v>177</v>
      </c>
      <c r="J1448" s="304">
        <v>5</v>
      </c>
      <c r="K1448" s="92"/>
    </row>
    <row r="1449" spans="1:11" ht="30.6" x14ac:dyDescent="0.25">
      <c r="A1449" s="300" t="s">
        <v>1906</v>
      </c>
      <c r="B1449" s="307" t="s">
        <v>5378</v>
      </c>
      <c r="C1449" s="307" t="s">
        <v>5379</v>
      </c>
      <c r="D1449" s="302">
        <v>45090</v>
      </c>
      <c r="E1449" s="302"/>
      <c r="F1449" s="307" t="s">
        <v>5306</v>
      </c>
      <c r="G1449" s="307"/>
      <c r="H1449" s="307" t="s">
        <v>5380</v>
      </c>
      <c r="I1449" s="303">
        <v>177</v>
      </c>
      <c r="J1449" s="304">
        <v>5</v>
      </c>
      <c r="K1449" s="92"/>
    </row>
    <row r="1450" spans="1:11" ht="30.6" x14ac:dyDescent="0.25">
      <c r="A1450" s="300" t="s">
        <v>1906</v>
      </c>
      <c r="B1450" s="307" t="s">
        <v>5381</v>
      </c>
      <c r="C1450" s="307" t="s">
        <v>5382</v>
      </c>
      <c r="D1450" s="302">
        <v>45090</v>
      </c>
      <c r="E1450" s="302"/>
      <c r="F1450" s="307" t="s">
        <v>5306</v>
      </c>
      <c r="G1450" s="307"/>
      <c r="H1450" s="307" t="s">
        <v>2468</v>
      </c>
      <c r="I1450" s="303">
        <v>177</v>
      </c>
      <c r="J1450" s="304">
        <v>5</v>
      </c>
      <c r="K1450" s="92"/>
    </row>
    <row r="1451" spans="1:11" ht="30.6" x14ac:dyDescent="0.25">
      <c r="A1451" s="300" t="s">
        <v>1906</v>
      </c>
      <c r="B1451" s="307" t="s">
        <v>5383</v>
      </c>
      <c r="C1451" s="307" t="s">
        <v>5384</v>
      </c>
      <c r="D1451" s="302">
        <v>45090</v>
      </c>
      <c r="E1451" s="302"/>
      <c r="F1451" s="307" t="s">
        <v>5306</v>
      </c>
      <c r="G1451" s="307"/>
      <c r="H1451" s="307" t="s">
        <v>3765</v>
      </c>
      <c r="I1451" s="303">
        <v>200</v>
      </c>
      <c r="J1451" s="304">
        <v>5</v>
      </c>
      <c r="K1451" s="92"/>
    </row>
    <row r="1452" spans="1:11" ht="30.6" x14ac:dyDescent="0.25">
      <c r="A1452" s="300" t="s">
        <v>1906</v>
      </c>
      <c r="B1452" s="307" t="s">
        <v>5385</v>
      </c>
      <c r="C1452" s="307" t="s">
        <v>5386</v>
      </c>
      <c r="D1452" s="302">
        <v>45090</v>
      </c>
      <c r="E1452" s="302"/>
      <c r="F1452" s="307" t="s">
        <v>5306</v>
      </c>
      <c r="G1452" s="307"/>
      <c r="H1452" s="307" t="s">
        <v>3799</v>
      </c>
      <c r="I1452" s="303">
        <v>200</v>
      </c>
      <c r="J1452" s="304">
        <v>5</v>
      </c>
      <c r="K1452" s="92"/>
    </row>
    <row r="1453" spans="1:11" ht="30.6" x14ac:dyDescent="0.25">
      <c r="A1453" s="300" t="s">
        <v>1906</v>
      </c>
      <c r="B1453" s="307" t="s">
        <v>5387</v>
      </c>
      <c r="C1453" s="307" t="s">
        <v>5388</v>
      </c>
      <c r="D1453" s="302">
        <v>45090</v>
      </c>
      <c r="E1453" s="302"/>
      <c r="F1453" s="307" t="s">
        <v>5306</v>
      </c>
      <c r="G1453" s="307"/>
      <c r="H1453" s="307" t="s">
        <v>4835</v>
      </c>
      <c r="I1453" s="303">
        <v>200</v>
      </c>
      <c r="J1453" s="304">
        <v>5</v>
      </c>
      <c r="K1453" s="92"/>
    </row>
    <row r="1454" spans="1:11" ht="30.6" x14ac:dyDescent="0.25">
      <c r="A1454" s="300" t="s">
        <v>1906</v>
      </c>
      <c r="B1454" s="307" t="s">
        <v>5389</v>
      </c>
      <c r="C1454" s="307" t="s">
        <v>5390</v>
      </c>
      <c r="D1454" s="302">
        <v>45090</v>
      </c>
      <c r="E1454" s="302"/>
      <c r="F1454" s="307" t="s">
        <v>5306</v>
      </c>
      <c r="G1454" s="307"/>
      <c r="H1454" s="307" t="s">
        <v>3796</v>
      </c>
      <c r="I1454" s="303">
        <v>200</v>
      </c>
      <c r="J1454" s="304">
        <v>5</v>
      </c>
      <c r="K1454" s="92"/>
    </row>
    <row r="1455" spans="1:11" ht="30.6" x14ac:dyDescent="0.25">
      <c r="A1455" s="300" t="s">
        <v>1906</v>
      </c>
      <c r="B1455" s="307" t="s">
        <v>5391</v>
      </c>
      <c r="C1455" s="307" t="s">
        <v>5392</v>
      </c>
      <c r="D1455" s="302">
        <v>45090</v>
      </c>
      <c r="E1455" s="302"/>
      <c r="F1455" s="307" t="s">
        <v>5306</v>
      </c>
      <c r="G1455" s="307"/>
      <c r="H1455" s="307" t="s">
        <v>2465</v>
      </c>
      <c r="I1455" s="303">
        <v>200</v>
      </c>
      <c r="J1455" s="304">
        <v>5</v>
      </c>
      <c r="K1455" s="92"/>
    </row>
    <row r="1456" spans="1:11" ht="30.6" x14ac:dyDescent="0.25">
      <c r="A1456" s="300" t="s">
        <v>1906</v>
      </c>
      <c r="B1456" s="307" t="s">
        <v>5393</v>
      </c>
      <c r="C1456" s="307" t="s">
        <v>5394</v>
      </c>
      <c r="D1456" s="302">
        <v>45090</v>
      </c>
      <c r="E1456" s="302"/>
      <c r="F1456" s="307" t="s">
        <v>5306</v>
      </c>
      <c r="G1456" s="307"/>
      <c r="H1456" s="307" t="s">
        <v>5395</v>
      </c>
      <c r="I1456" s="303">
        <v>200</v>
      </c>
      <c r="J1456" s="304">
        <v>5</v>
      </c>
      <c r="K1456" s="92"/>
    </row>
    <row r="1457" spans="1:11" ht="30.6" x14ac:dyDescent="0.25">
      <c r="A1457" s="300" t="s">
        <v>1906</v>
      </c>
      <c r="B1457" s="307" t="s">
        <v>5396</v>
      </c>
      <c r="C1457" s="307" t="s">
        <v>5397</v>
      </c>
      <c r="D1457" s="302">
        <v>45090</v>
      </c>
      <c r="E1457" s="302"/>
      <c r="F1457" s="307" t="s">
        <v>5306</v>
      </c>
      <c r="G1457" s="307"/>
      <c r="H1457" s="307" t="s">
        <v>5398</v>
      </c>
      <c r="I1457" s="303">
        <v>203</v>
      </c>
      <c r="J1457" s="304">
        <v>5</v>
      </c>
      <c r="K1457" s="92"/>
    </row>
    <row r="1458" spans="1:11" ht="30.6" x14ac:dyDescent="0.25">
      <c r="A1458" s="300" t="s">
        <v>1906</v>
      </c>
      <c r="B1458" s="307" t="s">
        <v>5399</v>
      </c>
      <c r="C1458" s="307" t="s">
        <v>5400</v>
      </c>
      <c r="D1458" s="302">
        <v>45090</v>
      </c>
      <c r="E1458" s="302"/>
      <c r="F1458" s="307" t="s">
        <v>5306</v>
      </c>
      <c r="G1458" s="307"/>
      <c r="H1458" s="307" t="s">
        <v>2764</v>
      </c>
      <c r="I1458" s="303">
        <v>234</v>
      </c>
      <c r="J1458" s="304">
        <v>5</v>
      </c>
      <c r="K1458" s="92"/>
    </row>
    <row r="1459" spans="1:11" ht="30.6" x14ac:dyDescent="0.25">
      <c r="A1459" s="300" t="s">
        <v>1906</v>
      </c>
      <c r="B1459" s="307" t="s">
        <v>5401</v>
      </c>
      <c r="C1459" s="307" t="s">
        <v>5402</v>
      </c>
      <c r="D1459" s="302">
        <v>45090</v>
      </c>
      <c r="E1459" s="302"/>
      <c r="F1459" s="307" t="s">
        <v>5306</v>
      </c>
      <c r="G1459" s="307"/>
      <c r="H1459" s="307" t="s">
        <v>5296</v>
      </c>
      <c r="I1459" s="303">
        <v>234</v>
      </c>
      <c r="J1459" s="304">
        <v>5</v>
      </c>
      <c r="K1459" s="92"/>
    </row>
    <row r="1460" spans="1:11" ht="30.6" x14ac:dyDescent="0.25">
      <c r="A1460" s="300" t="s">
        <v>1906</v>
      </c>
      <c r="B1460" s="307" t="s">
        <v>5403</v>
      </c>
      <c r="C1460" s="307" t="s">
        <v>5404</v>
      </c>
      <c r="D1460" s="302">
        <v>45092</v>
      </c>
      <c r="E1460" s="302"/>
      <c r="F1460" s="307" t="s">
        <v>5306</v>
      </c>
      <c r="G1460" s="307"/>
      <c r="H1460" s="307" t="s">
        <v>2482</v>
      </c>
      <c r="I1460" s="303">
        <v>203</v>
      </c>
      <c r="J1460" s="304">
        <v>5</v>
      </c>
      <c r="K1460" s="92"/>
    </row>
    <row r="1461" spans="1:11" ht="84.6" customHeight="1" x14ac:dyDescent="0.25">
      <c r="A1461" s="300" t="s">
        <v>5405</v>
      </c>
      <c r="B1461" s="307" t="s">
        <v>5406</v>
      </c>
      <c r="C1461" s="307" t="s">
        <v>5407</v>
      </c>
      <c r="D1461" s="302">
        <v>45078</v>
      </c>
      <c r="E1461" s="302">
        <v>45260</v>
      </c>
      <c r="F1461" s="307" t="s">
        <v>12029</v>
      </c>
      <c r="G1461" s="307"/>
      <c r="H1461" s="307" t="s">
        <v>5408</v>
      </c>
      <c r="I1461" s="303">
        <v>197.88</v>
      </c>
      <c r="J1461" s="304"/>
      <c r="K1461" s="92"/>
    </row>
    <row r="1462" spans="1:11" ht="20.399999999999999" x14ac:dyDescent="0.25">
      <c r="A1462" s="300" t="s">
        <v>1906</v>
      </c>
      <c r="B1462" s="307" t="s">
        <v>5409</v>
      </c>
      <c r="C1462" s="307" t="s">
        <v>5410</v>
      </c>
      <c r="D1462" s="302">
        <v>45120</v>
      </c>
      <c r="E1462" s="302"/>
      <c r="F1462" s="14" t="s">
        <v>5411</v>
      </c>
      <c r="G1462" s="307" t="s">
        <v>5412</v>
      </c>
      <c r="H1462" s="307" t="s">
        <v>5413</v>
      </c>
      <c r="I1462" s="303">
        <v>1382.4</v>
      </c>
      <c r="J1462" s="304">
        <v>5</v>
      </c>
      <c r="K1462" s="92"/>
    </row>
    <row r="1463" spans="1:11" ht="30.6" x14ac:dyDescent="0.25">
      <c r="A1463" s="300" t="s">
        <v>1906</v>
      </c>
      <c r="B1463" s="307" t="s">
        <v>5414</v>
      </c>
      <c r="C1463" s="307" t="s">
        <v>5415</v>
      </c>
      <c r="D1463" s="302">
        <v>45120</v>
      </c>
      <c r="E1463" s="302"/>
      <c r="F1463" s="14" t="s">
        <v>5416</v>
      </c>
      <c r="G1463" s="307" t="s">
        <v>2105</v>
      </c>
      <c r="H1463" s="307" t="s">
        <v>2106</v>
      </c>
      <c r="I1463" s="303">
        <v>874</v>
      </c>
      <c r="J1463" s="304">
        <v>5</v>
      </c>
      <c r="K1463" s="92"/>
    </row>
    <row r="1464" spans="1:11" ht="30.6" x14ac:dyDescent="0.25">
      <c r="A1464" s="300" t="s">
        <v>1906</v>
      </c>
      <c r="B1464" s="307" t="s">
        <v>5417</v>
      </c>
      <c r="C1464" s="307" t="s">
        <v>5418</v>
      </c>
      <c r="D1464" s="302">
        <v>45090</v>
      </c>
      <c r="E1464" s="302"/>
      <c r="F1464" s="14" t="s">
        <v>5419</v>
      </c>
      <c r="G1464" s="307" t="s">
        <v>5420</v>
      </c>
      <c r="H1464" s="307" t="s">
        <v>2486</v>
      </c>
      <c r="I1464" s="303">
        <v>6.99</v>
      </c>
      <c r="J1464" s="304">
        <v>5</v>
      </c>
      <c r="K1464" s="92"/>
    </row>
    <row r="1465" spans="1:11" ht="30.6" x14ac:dyDescent="0.25">
      <c r="A1465" s="300" t="s">
        <v>1906</v>
      </c>
      <c r="B1465" s="307" t="s">
        <v>5421</v>
      </c>
      <c r="C1465" s="307" t="s">
        <v>5422</v>
      </c>
      <c r="D1465" s="302">
        <v>45090</v>
      </c>
      <c r="E1465" s="302"/>
      <c r="F1465" s="14" t="s">
        <v>5423</v>
      </c>
      <c r="G1465" s="307" t="s">
        <v>2394</v>
      </c>
      <c r="H1465" s="307" t="s">
        <v>2395</v>
      </c>
      <c r="I1465" s="303">
        <v>1330</v>
      </c>
      <c r="J1465" s="304">
        <v>5</v>
      </c>
      <c r="K1465" s="92"/>
    </row>
    <row r="1466" spans="1:11" ht="20.399999999999999" x14ac:dyDescent="0.25">
      <c r="A1466" s="300" t="s">
        <v>1906</v>
      </c>
      <c r="B1466" s="307" t="s">
        <v>5424</v>
      </c>
      <c r="C1466" s="307" t="s">
        <v>5425</v>
      </c>
      <c r="D1466" s="302">
        <v>45100</v>
      </c>
      <c r="E1466" s="302"/>
      <c r="F1466" s="14" t="s">
        <v>5426</v>
      </c>
      <c r="G1466" s="307" t="s">
        <v>1957</v>
      </c>
      <c r="H1466" s="307" t="s">
        <v>1958</v>
      </c>
      <c r="I1466" s="303">
        <v>57.6</v>
      </c>
      <c r="J1466" s="304">
        <v>5</v>
      </c>
      <c r="K1466" s="92"/>
    </row>
    <row r="1467" spans="1:11" ht="13.2" x14ac:dyDescent="0.25">
      <c r="A1467" s="300" t="s">
        <v>1906</v>
      </c>
      <c r="B1467" s="307" t="s">
        <v>5427</v>
      </c>
      <c r="C1467" s="307" t="s">
        <v>5428</v>
      </c>
      <c r="D1467" s="16">
        <v>45071</v>
      </c>
      <c r="E1467" s="16"/>
      <c r="F1467" s="14" t="s">
        <v>5429</v>
      </c>
      <c r="G1467" s="307" t="s">
        <v>1925</v>
      </c>
      <c r="H1467" s="307" t="s">
        <v>1926</v>
      </c>
      <c r="I1467" s="15">
        <v>89.5</v>
      </c>
      <c r="J1467" s="77">
        <v>5</v>
      </c>
      <c r="K1467" s="92"/>
    </row>
    <row r="1468" spans="1:11" ht="20.399999999999999" x14ac:dyDescent="0.25">
      <c r="A1468" s="300" t="s">
        <v>1906</v>
      </c>
      <c r="B1468" s="307" t="s">
        <v>5430</v>
      </c>
      <c r="C1468" s="307" t="s">
        <v>5431</v>
      </c>
      <c r="D1468" s="16">
        <v>45077</v>
      </c>
      <c r="E1468" s="16"/>
      <c r="F1468" s="14" t="s">
        <v>5432</v>
      </c>
      <c r="G1468" s="307" t="s">
        <v>5433</v>
      </c>
      <c r="H1468" s="307" t="s">
        <v>5434</v>
      </c>
      <c r="I1468" s="15">
        <v>34.68</v>
      </c>
      <c r="J1468" s="77">
        <v>5</v>
      </c>
      <c r="K1468" s="92"/>
    </row>
    <row r="1469" spans="1:11" ht="13.2" x14ac:dyDescent="0.25">
      <c r="A1469" s="300" t="s">
        <v>1906</v>
      </c>
      <c r="B1469" s="307" t="s">
        <v>5435</v>
      </c>
      <c r="C1469" s="307" t="s">
        <v>5436</v>
      </c>
      <c r="D1469" s="16">
        <v>45097</v>
      </c>
      <c r="E1469" s="16"/>
      <c r="F1469" s="14" t="s">
        <v>5437</v>
      </c>
      <c r="G1469" s="307" t="s">
        <v>5420</v>
      </c>
      <c r="H1469" s="307" t="s">
        <v>2486</v>
      </c>
      <c r="I1469" s="15">
        <v>4.75</v>
      </c>
      <c r="J1469" s="77">
        <v>5</v>
      </c>
      <c r="K1469" s="92"/>
    </row>
    <row r="1470" spans="1:11" ht="51" x14ac:dyDescent="0.25">
      <c r="A1470" s="300" t="s">
        <v>1906</v>
      </c>
      <c r="B1470" s="307" t="s">
        <v>4113</v>
      </c>
      <c r="C1470" s="313"/>
      <c r="D1470" s="302">
        <v>45086</v>
      </c>
      <c r="E1470" s="302"/>
      <c r="F1470" s="14" t="s">
        <v>5438</v>
      </c>
      <c r="G1470" s="307"/>
      <c r="H1470" s="307" t="s">
        <v>2005</v>
      </c>
      <c r="I1470" s="303">
        <v>2433.6</v>
      </c>
      <c r="J1470" s="304">
        <v>2</v>
      </c>
      <c r="K1470" s="92"/>
    </row>
    <row r="1471" spans="1:11" ht="51" x14ac:dyDescent="0.25">
      <c r="A1471" s="300" t="s">
        <v>1906</v>
      </c>
      <c r="B1471" s="307" t="s">
        <v>4113</v>
      </c>
      <c r="C1471" s="307"/>
      <c r="D1471" s="302">
        <v>45086</v>
      </c>
      <c r="E1471" s="302"/>
      <c r="F1471" s="14" t="s">
        <v>5439</v>
      </c>
      <c r="G1471" s="307"/>
      <c r="H1471" s="307" t="s">
        <v>5440</v>
      </c>
      <c r="I1471" s="303">
        <v>22465.02</v>
      </c>
      <c r="J1471" s="304">
        <v>4</v>
      </c>
      <c r="K1471" s="92"/>
    </row>
    <row r="1472" spans="1:11" ht="51" x14ac:dyDescent="0.25">
      <c r="A1472" s="300" t="s">
        <v>1906</v>
      </c>
      <c r="B1472" s="307" t="s">
        <v>4113</v>
      </c>
      <c r="C1472" s="307"/>
      <c r="D1472" s="302">
        <v>45086</v>
      </c>
      <c r="E1472" s="302"/>
      <c r="F1472" s="14" t="s">
        <v>5441</v>
      </c>
      <c r="G1472" s="307"/>
      <c r="H1472" s="307" t="s">
        <v>5442</v>
      </c>
      <c r="I1472" s="303">
        <v>8516.7000000000007</v>
      </c>
      <c r="J1472" s="304">
        <v>3</v>
      </c>
      <c r="K1472" s="92"/>
    </row>
    <row r="1473" spans="1:11" ht="51" x14ac:dyDescent="0.25">
      <c r="A1473" s="300" t="s">
        <v>1906</v>
      </c>
      <c r="B1473" s="307" t="s">
        <v>4113</v>
      </c>
      <c r="C1473" s="307"/>
      <c r="D1473" s="302">
        <v>45086</v>
      </c>
      <c r="E1473" s="302"/>
      <c r="F1473" s="14" t="s">
        <v>5443</v>
      </c>
      <c r="G1473" s="307"/>
      <c r="H1473" s="307" t="s">
        <v>5444</v>
      </c>
      <c r="I1473" s="303">
        <v>8721.3700000000008</v>
      </c>
      <c r="J1473" s="304">
        <v>5</v>
      </c>
      <c r="K1473" s="92"/>
    </row>
    <row r="1474" spans="1:11" ht="13.2" x14ac:dyDescent="0.25">
      <c r="A1474" s="300" t="s">
        <v>1906</v>
      </c>
      <c r="B1474" s="307" t="s">
        <v>5445</v>
      </c>
      <c r="C1474" s="307" t="s">
        <v>5446</v>
      </c>
      <c r="D1474" s="16">
        <v>45090</v>
      </c>
      <c r="E1474" s="16"/>
      <c r="F1474" s="14" t="s">
        <v>5447</v>
      </c>
      <c r="G1474" s="307"/>
      <c r="H1474" s="307" t="s">
        <v>2364</v>
      </c>
      <c r="I1474" s="15">
        <v>900</v>
      </c>
      <c r="J1474" s="77">
        <v>2</v>
      </c>
      <c r="K1474" s="92"/>
    </row>
    <row r="1475" spans="1:11" ht="13.2" x14ac:dyDescent="0.25">
      <c r="A1475" s="300" t="s">
        <v>1906</v>
      </c>
      <c r="B1475" s="307" t="s">
        <v>5448</v>
      </c>
      <c r="C1475" s="307" t="s">
        <v>5449</v>
      </c>
      <c r="D1475" s="16">
        <v>45090</v>
      </c>
      <c r="E1475" s="16"/>
      <c r="F1475" s="14" t="s">
        <v>5450</v>
      </c>
      <c r="G1475" s="307" t="s">
        <v>2521</v>
      </c>
      <c r="H1475" s="307" t="s">
        <v>2522</v>
      </c>
      <c r="I1475" s="15">
        <v>500</v>
      </c>
      <c r="J1475" s="77">
        <v>2</v>
      </c>
      <c r="K1475" s="92"/>
    </row>
    <row r="1476" spans="1:11" ht="13.2" x14ac:dyDescent="0.25">
      <c r="A1476" s="300" t="s">
        <v>1906</v>
      </c>
      <c r="B1476" s="307" t="s">
        <v>5451</v>
      </c>
      <c r="C1476" s="307" t="s">
        <v>5452</v>
      </c>
      <c r="D1476" s="16">
        <v>45096</v>
      </c>
      <c r="E1476" s="16"/>
      <c r="F1476" s="14" t="s">
        <v>5453</v>
      </c>
      <c r="G1476" s="307" t="s">
        <v>2521</v>
      </c>
      <c r="H1476" s="307" t="s">
        <v>2522</v>
      </c>
      <c r="I1476" s="15">
        <v>930</v>
      </c>
      <c r="J1476" s="77">
        <v>2</v>
      </c>
      <c r="K1476" s="92"/>
    </row>
    <row r="1477" spans="1:11" ht="30.6" x14ac:dyDescent="0.25">
      <c r="A1477" s="300" t="s">
        <v>1906</v>
      </c>
      <c r="B1477" s="307" t="s">
        <v>5454</v>
      </c>
      <c r="C1477" s="307" t="s">
        <v>5455</v>
      </c>
      <c r="D1477" s="16">
        <v>45092</v>
      </c>
      <c r="E1477" s="16"/>
      <c r="F1477" s="14" t="s">
        <v>5456</v>
      </c>
      <c r="G1477" s="307" t="s">
        <v>4476</v>
      </c>
      <c r="H1477" s="307" t="s">
        <v>2535</v>
      </c>
      <c r="I1477" s="15">
        <v>400</v>
      </c>
      <c r="J1477" s="77">
        <v>3</v>
      </c>
      <c r="K1477" s="92"/>
    </row>
    <row r="1478" spans="1:11" ht="30.6" x14ac:dyDescent="0.25">
      <c r="A1478" s="300" t="s">
        <v>1906</v>
      </c>
      <c r="B1478" s="307" t="s">
        <v>5457</v>
      </c>
      <c r="C1478" s="307" t="s">
        <v>2152</v>
      </c>
      <c r="D1478" s="16">
        <v>45085</v>
      </c>
      <c r="E1478" s="16"/>
      <c r="F1478" s="14" t="s">
        <v>5458</v>
      </c>
      <c r="G1478" s="307" t="s">
        <v>2095</v>
      </c>
      <c r="H1478" s="307" t="s">
        <v>2096</v>
      </c>
      <c r="I1478" s="15">
        <v>750</v>
      </c>
      <c r="J1478" s="77">
        <v>3</v>
      </c>
      <c r="K1478" s="92"/>
    </row>
    <row r="1479" spans="1:11" ht="30.6" x14ac:dyDescent="0.25">
      <c r="A1479" s="300" t="s">
        <v>1906</v>
      </c>
      <c r="B1479" s="307" t="s">
        <v>5459</v>
      </c>
      <c r="C1479" s="307" t="s">
        <v>2743</v>
      </c>
      <c r="D1479" s="16">
        <v>45085</v>
      </c>
      <c r="E1479" s="16"/>
      <c r="F1479" s="14" t="s">
        <v>5460</v>
      </c>
      <c r="G1479" s="307" t="s">
        <v>2095</v>
      </c>
      <c r="H1479" s="307" t="s">
        <v>2096</v>
      </c>
      <c r="I1479" s="15">
        <v>750</v>
      </c>
      <c r="J1479" s="77">
        <v>3</v>
      </c>
      <c r="K1479" s="92"/>
    </row>
    <row r="1480" spans="1:11" ht="30.6" x14ac:dyDescent="0.25">
      <c r="A1480" s="300" t="s">
        <v>1906</v>
      </c>
      <c r="B1480" s="307" t="s">
        <v>5461</v>
      </c>
      <c r="C1480" s="307" t="s">
        <v>5462</v>
      </c>
      <c r="D1480" s="16">
        <v>45085</v>
      </c>
      <c r="E1480" s="16"/>
      <c r="F1480" s="14" t="s">
        <v>5463</v>
      </c>
      <c r="G1480" s="307" t="s">
        <v>2095</v>
      </c>
      <c r="H1480" s="307" t="s">
        <v>2096</v>
      </c>
      <c r="I1480" s="15">
        <v>750</v>
      </c>
      <c r="J1480" s="77">
        <v>3</v>
      </c>
      <c r="K1480" s="92"/>
    </row>
    <row r="1481" spans="1:11" ht="30.6" x14ac:dyDescent="0.25">
      <c r="A1481" s="300" t="s">
        <v>1906</v>
      </c>
      <c r="B1481" s="307" t="s">
        <v>5464</v>
      </c>
      <c r="C1481" s="307" t="s">
        <v>2743</v>
      </c>
      <c r="D1481" s="16">
        <v>45090</v>
      </c>
      <c r="E1481" s="16"/>
      <c r="F1481" s="14" t="s">
        <v>5465</v>
      </c>
      <c r="G1481" s="307" t="s">
        <v>2212</v>
      </c>
      <c r="H1481" s="307" t="s">
        <v>2213</v>
      </c>
      <c r="I1481" s="15">
        <v>400</v>
      </c>
      <c r="J1481" s="77">
        <v>5</v>
      </c>
      <c r="K1481" s="92"/>
    </row>
    <row r="1482" spans="1:11" ht="30.6" x14ac:dyDescent="0.25">
      <c r="A1482" s="300" t="s">
        <v>1906</v>
      </c>
      <c r="B1482" s="307" t="s">
        <v>5466</v>
      </c>
      <c r="C1482" s="307" t="s">
        <v>5467</v>
      </c>
      <c r="D1482" s="16">
        <v>45086</v>
      </c>
      <c r="E1482" s="16"/>
      <c r="F1482" s="14" t="s">
        <v>5468</v>
      </c>
      <c r="G1482" s="307" t="s">
        <v>2043</v>
      </c>
      <c r="H1482" s="307" t="s">
        <v>2044</v>
      </c>
      <c r="I1482" s="15">
        <v>803</v>
      </c>
      <c r="J1482" s="77">
        <v>2</v>
      </c>
      <c r="K1482" s="92"/>
    </row>
    <row r="1483" spans="1:11" ht="97.2" customHeight="1" x14ac:dyDescent="0.25">
      <c r="A1483" s="300" t="s">
        <v>1906</v>
      </c>
      <c r="B1483" s="300"/>
      <c r="C1483" s="300"/>
      <c r="D1483" s="16"/>
      <c r="E1483" s="16"/>
      <c r="F1483" s="307" t="s">
        <v>5469</v>
      </c>
      <c r="G1483" s="300"/>
      <c r="H1483" s="300"/>
      <c r="I1483" s="15"/>
      <c r="J1483" s="77"/>
      <c r="K1483" s="92"/>
    </row>
    <row r="1484" spans="1:11" ht="20.399999999999999" x14ac:dyDescent="0.25">
      <c r="A1484" s="300" t="s">
        <v>1906</v>
      </c>
      <c r="B1484" s="307" t="s">
        <v>5470</v>
      </c>
      <c r="C1484" s="307" t="s">
        <v>5471</v>
      </c>
      <c r="D1484" s="16">
        <v>45089</v>
      </c>
      <c r="E1484" s="16"/>
      <c r="F1484" s="14" t="s">
        <v>5472</v>
      </c>
      <c r="G1484" s="307" t="s">
        <v>5473</v>
      </c>
      <c r="H1484" s="307" t="s">
        <v>5474</v>
      </c>
      <c r="I1484" s="15">
        <v>151.47999999999999</v>
      </c>
      <c r="J1484" s="77">
        <v>2</v>
      </c>
      <c r="K1484" s="92"/>
    </row>
    <row r="1485" spans="1:11" ht="20.399999999999999" x14ac:dyDescent="0.25">
      <c r="A1485" s="300" t="s">
        <v>1906</v>
      </c>
      <c r="B1485" s="307" t="s">
        <v>5475</v>
      </c>
      <c r="C1485" s="307" t="s">
        <v>5476</v>
      </c>
      <c r="D1485" s="16">
        <v>45128</v>
      </c>
      <c r="E1485" s="16"/>
      <c r="F1485" s="14" t="s">
        <v>5477</v>
      </c>
      <c r="G1485" s="307"/>
      <c r="H1485" s="307" t="s">
        <v>5478</v>
      </c>
      <c r="I1485" s="15">
        <v>126.3</v>
      </c>
      <c r="J1485" s="77">
        <v>2</v>
      </c>
      <c r="K1485" s="92"/>
    </row>
    <row r="1486" spans="1:11" ht="96" customHeight="1" x14ac:dyDescent="0.25">
      <c r="A1486" s="300" t="s">
        <v>1906</v>
      </c>
      <c r="B1486" s="300"/>
      <c r="C1486" s="300"/>
      <c r="D1486" s="16"/>
      <c r="E1486" s="16"/>
      <c r="F1486" s="14" t="s">
        <v>5479</v>
      </c>
      <c r="G1486" s="300"/>
      <c r="H1486" s="300"/>
      <c r="I1486" s="15"/>
      <c r="J1486" s="77"/>
      <c r="K1486" s="92"/>
    </row>
    <row r="1487" spans="1:11" ht="30.6" x14ac:dyDescent="0.25">
      <c r="A1487" s="300" t="s">
        <v>1906</v>
      </c>
      <c r="B1487" s="307" t="s">
        <v>5480</v>
      </c>
      <c r="C1487" s="307" t="s">
        <v>5481</v>
      </c>
      <c r="D1487" s="16">
        <v>45099</v>
      </c>
      <c r="E1487" s="16"/>
      <c r="F1487" s="14" t="s">
        <v>5482</v>
      </c>
      <c r="G1487" s="307" t="s">
        <v>4534</v>
      </c>
      <c r="H1487" s="307" t="s">
        <v>4535</v>
      </c>
      <c r="I1487" s="15">
        <v>2868.49</v>
      </c>
      <c r="J1487" s="77">
        <v>2</v>
      </c>
      <c r="K1487" s="92"/>
    </row>
    <row r="1488" spans="1:11" ht="20.399999999999999" x14ac:dyDescent="0.25">
      <c r="A1488" s="300" t="s">
        <v>1906</v>
      </c>
      <c r="B1488" s="307" t="s">
        <v>5483</v>
      </c>
      <c r="C1488" s="307" t="s">
        <v>5484</v>
      </c>
      <c r="D1488" s="16">
        <v>45114</v>
      </c>
      <c r="E1488" s="16"/>
      <c r="F1488" s="14" t="s">
        <v>5485</v>
      </c>
      <c r="G1488" s="307"/>
      <c r="H1488" s="307" t="s">
        <v>2160</v>
      </c>
      <c r="I1488" s="15">
        <v>125.75</v>
      </c>
      <c r="J1488" s="77">
        <v>2</v>
      </c>
      <c r="K1488" s="92"/>
    </row>
    <row r="1489" spans="1:11" ht="20.399999999999999" x14ac:dyDescent="0.25">
      <c r="A1489" s="300" t="s">
        <v>1906</v>
      </c>
      <c r="B1489" s="307" t="s">
        <v>5486</v>
      </c>
      <c r="C1489" s="307" t="s">
        <v>5487</v>
      </c>
      <c r="D1489" s="16">
        <v>45114</v>
      </c>
      <c r="E1489" s="16"/>
      <c r="F1489" s="14" t="s">
        <v>5488</v>
      </c>
      <c r="G1489" s="307"/>
      <c r="H1489" s="307" t="s">
        <v>4550</v>
      </c>
      <c r="I1489" s="15">
        <v>216.02</v>
      </c>
      <c r="J1489" s="77">
        <v>2</v>
      </c>
      <c r="K1489" s="92"/>
    </row>
    <row r="1490" spans="1:11" ht="97.2" customHeight="1" x14ac:dyDescent="0.25">
      <c r="A1490" s="300" t="s">
        <v>1906</v>
      </c>
      <c r="B1490" s="300"/>
      <c r="C1490" s="300"/>
      <c r="D1490" s="16"/>
      <c r="E1490" s="16"/>
      <c r="F1490" s="14" t="s">
        <v>5489</v>
      </c>
      <c r="G1490" s="300"/>
      <c r="H1490" s="300"/>
      <c r="I1490" s="15"/>
      <c r="J1490" s="77"/>
      <c r="K1490" s="92"/>
    </row>
    <row r="1491" spans="1:11" ht="13.2" x14ac:dyDescent="0.25">
      <c r="A1491" s="300" t="s">
        <v>1906</v>
      </c>
      <c r="B1491" s="300" t="s">
        <v>4269</v>
      </c>
      <c r="C1491" s="300"/>
      <c r="D1491" s="16">
        <v>45135</v>
      </c>
      <c r="E1491" s="16"/>
      <c r="F1491" s="14" t="s">
        <v>5490</v>
      </c>
      <c r="G1491" s="300"/>
      <c r="H1491" s="300" t="s">
        <v>3428</v>
      </c>
      <c r="I1491" s="15">
        <v>1000</v>
      </c>
      <c r="J1491" s="77">
        <v>2</v>
      </c>
      <c r="K1491" s="92"/>
    </row>
    <row r="1492" spans="1:11" ht="20.399999999999999" x14ac:dyDescent="0.25">
      <c r="A1492" s="300" t="s">
        <v>1906</v>
      </c>
      <c r="B1492" s="300" t="s">
        <v>4137</v>
      </c>
      <c r="C1492" s="300"/>
      <c r="D1492" s="16">
        <v>45153</v>
      </c>
      <c r="E1492" s="16"/>
      <c r="F1492" s="14" t="s">
        <v>13437</v>
      </c>
      <c r="G1492" s="300"/>
      <c r="H1492" s="300" t="s">
        <v>3428</v>
      </c>
      <c r="I1492" s="15">
        <v>-1000</v>
      </c>
      <c r="J1492" s="77">
        <v>2</v>
      </c>
      <c r="K1492" s="92"/>
    </row>
    <row r="1493" spans="1:11" ht="20.399999999999999" x14ac:dyDescent="0.25">
      <c r="A1493" s="300" t="s">
        <v>1906</v>
      </c>
      <c r="B1493" s="307" t="s">
        <v>5491</v>
      </c>
      <c r="C1493" s="307" t="s">
        <v>5492</v>
      </c>
      <c r="D1493" s="16">
        <v>45104</v>
      </c>
      <c r="E1493" s="16"/>
      <c r="F1493" s="14" t="s">
        <v>5493</v>
      </c>
      <c r="G1493" s="307"/>
      <c r="H1493" s="307" t="s">
        <v>5494</v>
      </c>
      <c r="I1493" s="15">
        <v>3220</v>
      </c>
      <c r="J1493" s="77">
        <v>2</v>
      </c>
      <c r="K1493" s="92"/>
    </row>
    <row r="1494" spans="1:11" ht="20.399999999999999" x14ac:dyDescent="0.25">
      <c r="A1494" s="300" t="s">
        <v>1906</v>
      </c>
      <c r="B1494" s="307" t="s">
        <v>5495</v>
      </c>
      <c r="C1494" s="307" t="s">
        <v>5496</v>
      </c>
      <c r="D1494" s="16">
        <v>45100</v>
      </c>
      <c r="E1494" s="16"/>
      <c r="F1494" s="14" t="s">
        <v>5497</v>
      </c>
      <c r="G1494" s="307" t="s">
        <v>3432</v>
      </c>
      <c r="H1494" s="307" t="s">
        <v>3433</v>
      </c>
      <c r="I1494" s="15">
        <v>6567.67</v>
      </c>
      <c r="J1494" s="77">
        <v>3</v>
      </c>
      <c r="K1494" s="92"/>
    </row>
    <row r="1495" spans="1:11" ht="20.399999999999999" x14ac:dyDescent="0.25">
      <c r="A1495" s="300" t="s">
        <v>1906</v>
      </c>
      <c r="B1495" s="307" t="s">
        <v>5498</v>
      </c>
      <c r="C1495" s="307" t="s">
        <v>5499</v>
      </c>
      <c r="D1495" s="16">
        <v>45138</v>
      </c>
      <c r="E1495" s="16"/>
      <c r="F1495" s="14" t="s">
        <v>5500</v>
      </c>
      <c r="G1495" s="307" t="s">
        <v>2289</v>
      </c>
      <c r="H1495" s="307" t="s">
        <v>5501</v>
      </c>
      <c r="I1495" s="15">
        <v>178.78</v>
      </c>
      <c r="J1495" s="77">
        <v>2</v>
      </c>
      <c r="K1495" s="92"/>
    </row>
    <row r="1496" spans="1:11" ht="96.6" customHeight="1" x14ac:dyDescent="0.25">
      <c r="A1496" s="300" t="s">
        <v>1906</v>
      </c>
      <c r="B1496" s="307"/>
      <c r="C1496" s="307"/>
      <c r="D1496" s="16"/>
      <c r="E1496" s="16"/>
      <c r="F1496" s="14" t="s">
        <v>5502</v>
      </c>
      <c r="G1496" s="307"/>
      <c r="H1496" s="307"/>
      <c r="I1496" s="15"/>
      <c r="J1496" s="77"/>
      <c r="K1496" s="92"/>
    </row>
    <row r="1497" spans="1:11" ht="20.399999999999999" x14ac:dyDescent="0.25">
      <c r="A1497" s="300" t="s">
        <v>1906</v>
      </c>
      <c r="B1497" s="307" t="s">
        <v>5503</v>
      </c>
      <c r="C1497" s="307" t="s">
        <v>5504</v>
      </c>
      <c r="D1497" s="16">
        <v>45104</v>
      </c>
      <c r="E1497" s="16"/>
      <c r="F1497" s="14" t="s">
        <v>12030</v>
      </c>
      <c r="G1497" s="307" t="s">
        <v>5505</v>
      </c>
      <c r="H1497" s="307" t="s">
        <v>5506</v>
      </c>
      <c r="I1497" s="15">
        <v>2810</v>
      </c>
      <c r="J1497" s="77">
        <v>2</v>
      </c>
      <c r="K1497" s="92"/>
    </row>
    <row r="1498" spans="1:11" ht="84" customHeight="1" x14ac:dyDescent="0.25">
      <c r="A1498" s="300" t="s">
        <v>1906</v>
      </c>
      <c r="B1498" s="300"/>
      <c r="C1498" s="300"/>
      <c r="D1498" s="16"/>
      <c r="E1498" s="16"/>
      <c r="F1498" s="305" t="s">
        <v>14670</v>
      </c>
      <c r="G1498" s="300"/>
      <c r="H1498" s="300"/>
      <c r="I1498" s="15"/>
      <c r="J1498" s="77"/>
      <c r="K1498" s="92"/>
    </row>
    <row r="1499" spans="1:11" ht="30.6" x14ac:dyDescent="0.25">
      <c r="A1499" s="300" t="s">
        <v>1906</v>
      </c>
      <c r="B1499" s="307" t="s">
        <v>5507</v>
      </c>
      <c r="C1499" s="307" t="s">
        <v>5508</v>
      </c>
      <c r="D1499" s="16">
        <v>45098</v>
      </c>
      <c r="E1499" s="16"/>
      <c r="F1499" s="14" t="s">
        <v>5509</v>
      </c>
      <c r="G1499" s="307" t="s">
        <v>2289</v>
      </c>
      <c r="H1499" s="307" t="s">
        <v>2232</v>
      </c>
      <c r="I1499" s="15">
        <v>159.19999999999999</v>
      </c>
      <c r="J1499" s="77">
        <v>2</v>
      </c>
      <c r="K1499" s="92"/>
    </row>
    <row r="1500" spans="1:11" ht="30.6" x14ac:dyDescent="0.25">
      <c r="A1500" s="300" t="s">
        <v>1906</v>
      </c>
      <c r="B1500" s="307" t="s">
        <v>5510</v>
      </c>
      <c r="C1500" s="307" t="s">
        <v>5511</v>
      </c>
      <c r="D1500" s="16">
        <v>45113</v>
      </c>
      <c r="E1500" s="16"/>
      <c r="F1500" s="14" t="s">
        <v>5512</v>
      </c>
      <c r="G1500" s="307" t="s">
        <v>5513</v>
      </c>
      <c r="H1500" s="307" t="s">
        <v>5514</v>
      </c>
      <c r="I1500" s="15">
        <v>2805</v>
      </c>
      <c r="J1500" s="77">
        <v>2</v>
      </c>
      <c r="K1500" s="92"/>
    </row>
    <row r="1501" spans="1:11" ht="20.399999999999999" x14ac:dyDescent="0.25">
      <c r="A1501" s="300" t="s">
        <v>1906</v>
      </c>
      <c r="B1501" s="307" t="s">
        <v>5515</v>
      </c>
      <c r="C1501" s="307" t="s">
        <v>5516</v>
      </c>
      <c r="D1501" s="16">
        <v>45119</v>
      </c>
      <c r="E1501" s="16"/>
      <c r="F1501" s="14" t="s">
        <v>5517</v>
      </c>
      <c r="G1501" s="307" t="s">
        <v>4534</v>
      </c>
      <c r="H1501" s="307" t="s">
        <v>4535</v>
      </c>
      <c r="I1501" s="15">
        <v>950</v>
      </c>
      <c r="J1501" s="77">
        <v>2</v>
      </c>
      <c r="K1501" s="92"/>
    </row>
    <row r="1502" spans="1:11" ht="30.6" x14ac:dyDescent="0.25">
      <c r="A1502" s="300" t="s">
        <v>1906</v>
      </c>
      <c r="B1502" s="307" t="s">
        <v>5518</v>
      </c>
      <c r="C1502" s="307" t="s">
        <v>2885</v>
      </c>
      <c r="D1502" s="16">
        <v>45119</v>
      </c>
      <c r="E1502" s="16"/>
      <c r="F1502" s="14" t="s">
        <v>5519</v>
      </c>
      <c r="G1502" s="307" t="s">
        <v>5520</v>
      </c>
      <c r="H1502" s="307" t="s">
        <v>5521</v>
      </c>
      <c r="I1502" s="15">
        <v>240</v>
      </c>
      <c r="J1502" s="77">
        <v>2</v>
      </c>
      <c r="K1502" s="92"/>
    </row>
    <row r="1503" spans="1:11" ht="20.399999999999999" x14ac:dyDescent="0.25">
      <c r="A1503" s="300" t="s">
        <v>1906</v>
      </c>
      <c r="B1503" s="307" t="s">
        <v>5522</v>
      </c>
      <c r="C1503" s="307" t="s">
        <v>5523</v>
      </c>
      <c r="D1503" s="16">
        <v>45119</v>
      </c>
      <c r="E1503" s="16"/>
      <c r="F1503" s="14" t="s">
        <v>5524</v>
      </c>
      <c r="G1503" s="307" t="s">
        <v>2499</v>
      </c>
      <c r="H1503" s="307" t="s">
        <v>2500</v>
      </c>
      <c r="I1503" s="15">
        <v>160</v>
      </c>
      <c r="J1503" s="77">
        <v>2</v>
      </c>
      <c r="K1503" s="92"/>
    </row>
    <row r="1504" spans="1:11" ht="13.2" x14ac:dyDescent="0.25">
      <c r="A1504" s="300" t="s">
        <v>1906</v>
      </c>
      <c r="B1504" s="300" t="s">
        <v>14126</v>
      </c>
      <c r="C1504" s="300"/>
      <c r="D1504" s="16">
        <v>45106</v>
      </c>
      <c r="E1504" s="16"/>
      <c r="F1504" s="300" t="s">
        <v>5525</v>
      </c>
      <c r="G1504" s="300"/>
      <c r="H1504" s="300" t="s">
        <v>1938</v>
      </c>
      <c r="I1504" s="15">
        <v>541.37</v>
      </c>
      <c r="J1504" s="77">
        <v>4</v>
      </c>
      <c r="K1504" s="92"/>
    </row>
    <row r="1505" spans="1:11" ht="13.2" x14ac:dyDescent="0.25">
      <c r="A1505" s="300" t="s">
        <v>1906</v>
      </c>
      <c r="B1505" s="300" t="s">
        <v>14126</v>
      </c>
      <c r="C1505" s="300"/>
      <c r="D1505" s="16">
        <v>45106</v>
      </c>
      <c r="E1505" s="16"/>
      <c r="F1505" s="300" t="s">
        <v>5525</v>
      </c>
      <c r="G1505" s="300"/>
      <c r="H1505" s="300" t="s">
        <v>1938</v>
      </c>
      <c r="I1505" s="15">
        <v>148.63</v>
      </c>
      <c r="J1505" s="77">
        <v>3</v>
      </c>
      <c r="K1505" s="92"/>
    </row>
    <row r="1506" spans="1:11" ht="13.2" x14ac:dyDescent="0.25">
      <c r="A1506" s="300" t="s">
        <v>1906</v>
      </c>
      <c r="B1506" s="300" t="s">
        <v>14126</v>
      </c>
      <c r="C1506" s="300"/>
      <c r="D1506" s="16">
        <v>45106</v>
      </c>
      <c r="E1506" s="16"/>
      <c r="F1506" s="300" t="s">
        <v>5525</v>
      </c>
      <c r="G1506" s="300"/>
      <c r="H1506" s="300" t="s">
        <v>1938</v>
      </c>
      <c r="I1506" s="15">
        <v>114</v>
      </c>
      <c r="J1506" s="77">
        <v>5</v>
      </c>
      <c r="K1506" s="92"/>
    </row>
    <row r="1507" spans="1:11" ht="20.399999999999999" x14ac:dyDescent="0.25">
      <c r="A1507" s="300" t="s">
        <v>1906</v>
      </c>
      <c r="B1507" s="300" t="s">
        <v>5526</v>
      </c>
      <c r="C1507" s="300" t="s">
        <v>5527</v>
      </c>
      <c r="D1507" s="16">
        <v>45090</v>
      </c>
      <c r="E1507" s="16"/>
      <c r="F1507" s="300" t="s">
        <v>5528</v>
      </c>
      <c r="G1507" s="300" t="s">
        <v>1935</v>
      </c>
      <c r="H1507" s="300" t="s">
        <v>1936</v>
      </c>
      <c r="I1507" s="15">
        <v>4945.75</v>
      </c>
      <c r="J1507" s="77">
        <v>4</v>
      </c>
      <c r="K1507" s="92"/>
    </row>
    <row r="1508" spans="1:11" ht="20.399999999999999" x14ac:dyDescent="0.25">
      <c r="A1508" s="300" t="s">
        <v>1906</v>
      </c>
      <c r="B1508" s="300" t="s">
        <v>5529</v>
      </c>
      <c r="C1508" s="300" t="s">
        <v>5530</v>
      </c>
      <c r="D1508" s="16">
        <v>45104</v>
      </c>
      <c r="E1508" s="16"/>
      <c r="F1508" s="300" t="s">
        <v>5531</v>
      </c>
      <c r="G1508" s="300" t="s">
        <v>1935</v>
      </c>
      <c r="H1508" s="300" t="s">
        <v>1936</v>
      </c>
      <c r="I1508" s="15">
        <v>110.58</v>
      </c>
      <c r="J1508" s="77">
        <v>4</v>
      </c>
      <c r="K1508" s="92"/>
    </row>
    <row r="1509" spans="1:11" ht="20.399999999999999" x14ac:dyDescent="0.25">
      <c r="A1509" s="300" t="s">
        <v>1906</v>
      </c>
      <c r="B1509" s="300" t="s">
        <v>5532</v>
      </c>
      <c r="C1509" s="300" t="s">
        <v>5533</v>
      </c>
      <c r="D1509" s="16">
        <v>45099</v>
      </c>
      <c r="E1509" s="16"/>
      <c r="F1509" s="300" t="s">
        <v>5534</v>
      </c>
      <c r="G1509" s="300" t="s">
        <v>2074</v>
      </c>
      <c r="H1509" s="300" t="s">
        <v>2075</v>
      </c>
      <c r="I1509" s="15">
        <v>59.4</v>
      </c>
      <c r="J1509" s="77">
        <v>4</v>
      </c>
      <c r="K1509" s="92"/>
    </row>
    <row r="1510" spans="1:11" ht="20.399999999999999" x14ac:dyDescent="0.25">
      <c r="A1510" s="300" t="s">
        <v>1906</v>
      </c>
      <c r="B1510" s="300" t="s">
        <v>5535</v>
      </c>
      <c r="C1510" s="300" t="s">
        <v>5536</v>
      </c>
      <c r="D1510" s="16">
        <v>45090</v>
      </c>
      <c r="E1510" s="16"/>
      <c r="F1510" s="300" t="s">
        <v>5537</v>
      </c>
      <c r="G1510" s="300" t="s">
        <v>3330</v>
      </c>
      <c r="H1510" s="300" t="s">
        <v>189</v>
      </c>
      <c r="I1510" s="15">
        <v>2.2000000000000002</v>
      </c>
      <c r="J1510" s="77">
        <v>4</v>
      </c>
      <c r="K1510" s="92"/>
    </row>
    <row r="1511" spans="1:11" ht="20.399999999999999" x14ac:dyDescent="0.25">
      <c r="A1511" s="300" t="s">
        <v>1906</v>
      </c>
      <c r="B1511" s="300" t="s">
        <v>5538</v>
      </c>
      <c r="C1511" s="300" t="s">
        <v>5539</v>
      </c>
      <c r="D1511" s="16">
        <v>45079</v>
      </c>
      <c r="E1511" s="16"/>
      <c r="F1511" s="300" t="s">
        <v>5540</v>
      </c>
      <c r="G1511" s="300" t="s">
        <v>1930</v>
      </c>
      <c r="H1511" s="300" t="s">
        <v>1931</v>
      </c>
      <c r="I1511" s="15">
        <v>170.01</v>
      </c>
      <c r="J1511" s="77">
        <v>3</v>
      </c>
      <c r="K1511" s="92"/>
    </row>
    <row r="1512" spans="1:11" ht="20.399999999999999" x14ac:dyDescent="0.25">
      <c r="A1512" s="300" t="s">
        <v>1906</v>
      </c>
      <c r="B1512" s="300" t="s">
        <v>5538</v>
      </c>
      <c r="C1512" s="300" t="s">
        <v>5539</v>
      </c>
      <c r="D1512" s="16">
        <v>45079</v>
      </c>
      <c r="E1512" s="16"/>
      <c r="F1512" s="300" t="s">
        <v>5540</v>
      </c>
      <c r="G1512" s="300" t="s">
        <v>1930</v>
      </c>
      <c r="H1512" s="300" t="s">
        <v>1931</v>
      </c>
      <c r="I1512" s="15">
        <v>63.43</v>
      </c>
      <c r="J1512" s="77">
        <v>5</v>
      </c>
      <c r="K1512" s="92"/>
    </row>
    <row r="1513" spans="1:11" ht="20.399999999999999" x14ac:dyDescent="0.25">
      <c r="A1513" s="300" t="s">
        <v>1906</v>
      </c>
      <c r="B1513" s="300" t="s">
        <v>5538</v>
      </c>
      <c r="C1513" s="300" t="s">
        <v>5539</v>
      </c>
      <c r="D1513" s="16">
        <v>45079</v>
      </c>
      <c r="E1513" s="16"/>
      <c r="F1513" s="300" t="s">
        <v>5540</v>
      </c>
      <c r="G1513" s="300" t="s">
        <v>1930</v>
      </c>
      <c r="H1513" s="300" t="s">
        <v>1931</v>
      </c>
      <c r="I1513" s="15">
        <v>512.09</v>
      </c>
      <c r="J1513" s="77">
        <v>4</v>
      </c>
      <c r="K1513" s="92"/>
    </row>
    <row r="1514" spans="1:11" ht="13.2" x14ac:dyDescent="0.25">
      <c r="A1514" s="300" t="s">
        <v>1906</v>
      </c>
      <c r="B1514" s="300" t="s">
        <v>5541</v>
      </c>
      <c r="C1514" s="300" t="s">
        <v>5542</v>
      </c>
      <c r="D1514" s="16">
        <v>45105</v>
      </c>
      <c r="E1514" s="16"/>
      <c r="F1514" s="300" t="s">
        <v>5543</v>
      </c>
      <c r="G1514" s="300" t="s">
        <v>1930</v>
      </c>
      <c r="H1514" s="300" t="s">
        <v>1931</v>
      </c>
      <c r="I1514" s="15">
        <v>293.8</v>
      </c>
      <c r="J1514" s="77">
        <v>4</v>
      </c>
      <c r="K1514" s="92"/>
    </row>
    <row r="1515" spans="1:11" ht="20.399999999999999" x14ac:dyDescent="0.25">
      <c r="A1515" s="300" t="s">
        <v>1906</v>
      </c>
      <c r="B1515" s="300" t="s">
        <v>5544</v>
      </c>
      <c r="C1515" s="300" t="s">
        <v>5545</v>
      </c>
      <c r="D1515" s="16">
        <v>45104</v>
      </c>
      <c r="E1515" s="16"/>
      <c r="F1515" s="300" t="s">
        <v>5546</v>
      </c>
      <c r="G1515" s="300" t="s">
        <v>1925</v>
      </c>
      <c r="H1515" s="300" t="s">
        <v>5547</v>
      </c>
      <c r="I1515" s="15">
        <v>120.2</v>
      </c>
      <c r="J1515" s="77">
        <v>4</v>
      </c>
      <c r="K1515" s="92"/>
    </row>
    <row r="1516" spans="1:11" ht="30.6" x14ac:dyDescent="0.25">
      <c r="A1516" s="300" t="s">
        <v>1906</v>
      </c>
      <c r="B1516" s="300" t="s">
        <v>5548</v>
      </c>
      <c r="C1516" s="300" t="s">
        <v>5549</v>
      </c>
      <c r="D1516" s="16">
        <v>45085</v>
      </c>
      <c r="E1516" s="16"/>
      <c r="F1516" s="300" t="s">
        <v>5550</v>
      </c>
      <c r="G1516" s="300" t="s">
        <v>1985</v>
      </c>
      <c r="H1516" s="300" t="s">
        <v>1986</v>
      </c>
      <c r="I1516" s="15">
        <v>434.1</v>
      </c>
      <c r="J1516" s="77">
        <v>4</v>
      </c>
      <c r="K1516" s="92"/>
    </row>
    <row r="1517" spans="1:11" ht="20.399999999999999" x14ac:dyDescent="0.25">
      <c r="A1517" s="300" t="s">
        <v>1906</v>
      </c>
      <c r="B1517" s="300" t="s">
        <v>5551</v>
      </c>
      <c r="C1517" s="300" t="s">
        <v>5552</v>
      </c>
      <c r="D1517" s="16">
        <v>45090</v>
      </c>
      <c r="E1517" s="16"/>
      <c r="F1517" s="300" t="s">
        <v>5553</v>
      </c>
      <c r="G1517" s="300" t="s">
        <v>1980</v>
      </c>
      <c r="H1517" s="300" t="s">
        <v>1981</v>
      </c>
      <c r="I1517" s="15">
        <v>396.64</v>
      </c>
      <c r="J1517" s="77">
        <v>4</v>
      </c>
      <c r="K1517" s="92"/>
    </row>
    <row r="1518" spans="1:11" ht="40.799999999999997" x14ac:dyDescent="0.25">
      <c r="A1518" s="300" t="s">
        <v>1906</v>
      </c>
      <c r="B1518" s="300" t="s">
        <v>5554</v>
      </c>
      <c r="C1518" s="300" t="s">
        <v>5555</v>
      </c>
      <c r="D1518" s="16">
        <v>45113</v>
      </c>
      <c r="E1518" s="16"/>
      <c r="F1518" s="300" t="s">
        <v>5556</v>
      </c>
      <c r="G1518" s="300" t="s">
        <v>1996</v>
      </c>
      <c r="H1518" s="300" t="s">
        <v>1997</v>
      </c>
      <c r="I1518" s="15">
        <v>553.38</v>
      </c>
      <c r="J1518" s="77">
        <v>4</v>
      </c>
      <c r="K1518" s="92"/>
    </row>
    <row r="1519" spans="1:11" ht="13.2" x14ac:dyDescent="0.25">
      <c r="A1519" s="300" t="s">
        <v>1906</v>
      </c>
      <c r="B1519" s="300" t="s">
        <v>5557</v>
      </c>
      <c r="C1519" s="300" t="s">
        <v>5558</v>
      </c>
      <c r="D1519" s="16">
        <v>45105</v>
      </c>
      <c r="E1519" s="16"/>
      <c r="F1519" s="300" t="s">
        <v>5559</v>
      </c>
      <c r="G1519" s="300" t="s">
        <v>5560</v>
      </c>
      <c r="H1519" s="300" t="s">
        <v>5561</v>
      </c>
      <c r="I1519" s="15">
        <v>128</v>
      </c>
      <c r="J1519" s="77">
        <v>4</v>
      </c>
      <c r="K1519" s="92"/>
    </row>
    <row r="1520" spans="1:11" ht="30.6" x14ac:dyDescent="0.25">
      <c r="A1520" s="300" t="s">
        <v>1906</v>
      </c>
      <c r="B1520" s="300" t="s">
        <v>5562</v>
      </c>
      <c r="C1520" s="300" t="s">
        <v>5563</v>
      </c>
      <c r="D1520" s="16">
        <v>45083</v>
      </c>
      <c r="E1520" s="16"/>
      <c r="F1520" s="300" t="s">
        <v>5564</v>
      </c>
      <c r="G1520" s="300" t="s">
        <v>1996</v>
      </c>
      <c r="H1520" s="300" t="s">
        <v>1997</v>
      </c>
      <c r="I1520" s="15">
        <v>247.56</v>
      </c>
      <c r="J1520" s="77">
        <v>4</v>
      </c>
      <c r="K1520" s="92"/>
    </row>
    <row r="1521" spans="1:11" ht="40.799999999999997" x14ac:dyDescent="0.25">
      <c r="A1521" s="300" t="s">
        <v>1906</v>
      </c>
      <c r="B1521" s="300" t="s">
        <v>5565</v>
      </c>
      <c r="C1521" s="300" t="s">
        <v>5566</v>
      </c>
      <c r="D1521" s="16">
        <v>45097</v>
      </c>
      <c r="E1521" s="16"/>
      <c r="F1521" s="300" t="s">
        <v>5567</v>
      </c>
      <c r="G1521" s="300" t="s">
        <v>1996</v>
      </c>
      <c r="H1521" s="300" t="s">
        <v>1997</v>
      </c>
      <c r="I1521" s="15">
        <v>651.53</v>
      </c>
      <c r="J1521" s="77">
        <v>4</v>
      </c>
      <c r="K1521" s="92"/>
    </row>
    <row r="1522" spans="1:11" ht="30.6" x14ac:dyDescent="0.25">
      <c r="A1522" s="300" t="s">
        <v>1906</v>
      </c>
      <c r="B1522" s="300" t="s">
        <v>5568</v>
      </c>
      <c r="C1522" s="300" t="s">
        <v>5569</v>
      </c>
      <c r="D1522" s="16">
        <v>45090</v>
      </c>
      <c r="E1522" s="16"/>
      <c r="F1522" s="300" t="s">
        <v>5570</v>
      </c>
      <c r="G1522" s="300" t="s">
        <v>2001</v>
      </c>
      <c r="H1522" s="300" t="s">
        <v>2002</v>
      </c>
      <c r="I1522" s="15">
        <v>59.4</v>
      </c>
      <c r="J1522" s="77">
        <v>4</v>
      </c>
      <c r="K1522" s="92"/>
    </row>
    <row r="1523" spans="1:11" ht="20.399999999999999" x14ac:dyDescent="0.25">
      <c r="A1523" s="300" t="s">
        <v>1906</v>
      </c>
      <c r="B1523" s="300" t="s">
        <v>5571</v>
      </c>
      <c r="C1523" s="300" t="s">
        <v>5572</v>
      </c>
      <c r="D1523" s="16">
        <v>45097</v>
      </c>
      <c r="E1523" s="16"/>
      <c r="F1523" s="300" t="s">
        <v>5573</v>
      </c>
      <c r="G1523" s="300" t="s">
        <v>2056</v>
      </c>
      <c r="H1523" s="300" t="s">
        <v>2057</v>
      </c>
      <c r="I1523" s="15">
        <v>120</v>
      </c>
      <c r="J1523" s="77">
        <v>4</v>
      </c>
      <c r="K1523" s="92"/>
    </row>
    <row r="1524" spans="1:11" ht="13.2" x14ac:dyDescent="0.25">
      <c r="A1524" s="300" t="s">
        <v>1906</v>
      </c>
      <c r="B1524" s="300" t="s">
        <v>4113</v>
      </c>
      <c r="C1524" s="300"/>
      <c r="D1524" s="16">
        <v>45107</v>
      </c>
      <c r="E1524" s="16"/>
      <c r="F1524" s="300" t="s">
        <v>5574</v>
      </c>
      <c r="G1524" s="300"/>
      <c r="H1524" s="300" t="s">
        <v>1953</v>
      </c>
      <c r="I1524" s="15">
        <v>19</v>
      </c>
      <c r="J1524" s="77">
        <v>4</v>
      </c>
      <c r="K1524" s="92"/>
    </row>
    <row r="1525" spans="1:11" ht="20.399999999999999" x14ac:dyDescent="0.25">
      <c r="A1525" s="300" t="s">
        <v>1906</v>
      </c>
      <c r="B1525" s="300" t="s">
        <v>5575</v>
      </c>
      <c r="C1525" s="300" t="s">
        <v>5576</v>
      </c>
      <c r="D1525" s="16">
        <v>45078</v>
      </c>
      <c r="E1525" s="16"/>
      <c r="F1525" s="300" t="s">
        <v>5577</v>
      </c>
      <c r="G1525" s="300" t="s">
        <v>5578</v>
      </c>
      <c r="H1525" s="300" t="s">
        <v>5579</v>
      </c>
      <c r="I1525" s="15">
        <v>594.83000000000004</v>
      </c>
      <c r="J1525" s="77">
        <v>4</v>
      </c>
      <c r="K1525" s="92"/>
    </row>
    <row r="1526" spans="1:11" ht="20.399999999999999" x14ac:dyDescent="0.25">
      <c r="A1526" s="300" t="s">
        <v>1906</v>
      </c>
      <c r="B1526" s="300" t="s">
        <v>5580</v>
      </c>
      <c r="C1526" s="300" t="s">
        <v>5581</v>
      </c>
      <c r="D1526" s="16">
        <v>45079</v>
      </c>
      <c r="E1526" s="16"/>
      <c r="F1526" s="300" t="s">
        <v>5582</v>
      </c>
      <c r="G1526" s="300" t="s">
        <v>5583</v>
      </c>
      <c r="H1526" s="300" t="s">
        <v>5584</v>
      </c>
      <c r="I1526" s="15">
        <v>1898.9</v>
      </c>
      <c r="J1526" s="77">
        <v>4</v>
      </c>
      <c r="K1526" s="92"/>
    </row>
    <row r="1527" spans="1:11" ht="30.6" x14ac:dyDescent="0.25">
      <c r="A1527" s="300" t="s">
        <v>1906</v>
      </c>
      <c r="B1527" s="300" t="s">
        <v>5585</v>
      </c>
      <c r="C1527" s="300" t="s">
        <v>5586</v>
      </c>
      <c r="D1527" s="16">
        <v>45090</v>
      </c>
      <c r="E1527" s="16"/>
      <c r="F1527" s="300" t="s">
        <v>5587</v>
      </c>
      <c r="G1527" s="300" t="s">
        <v>5588</v>
      </c>
      <c r="H1527" s="300" t="s">
        <v>5589</v>
      </c>
      <c r="I1527" s="15">
        <v>9418.1</v>
      </c>
      <c r="J1527" s="77">
        <v>4</v>
      </c>
      <c r="K1527" s="92"/>
    </row>
    <row r="1528" spans="1:11" ht="20.399999999999999" x14ac:dyDescent="0.25">
      <c r="A1528" s="300" t="s">
        <v>1906</v>
      </c>
      <c r="B1528" s="300" t="s">
        <v>5590</v>
      </c>
      <c r="C1528" s="300" t="s">
        <v>5591</v>
      </c>
      <c r="D1528" s="16">
        <v>45098</v>
      </c>
      <c r="E1528" s="16"/>
      <c r="F1528" s="300" t="s">
        <v>5592</v>
      </c>
      <c r="G1528" s="300"/>
      <c r="H1528" s="300" t="s">
        <v>5320</v>
      </c>
      <c r="I1528" s="15">
        <v>70.680000000000007</v>
      </c>
      <c r="J1528" s="77">
        <v>4</v>
      </c>
      <c r="K1528" s="92"/>
    </row>
    <row r="1529" spans="1:11" ht="20.399999999999999" x14ac:dyDescent="0.25">
      <c r="A1529" s="300" t="s">
        <v>1906</v>
      </c>
      <c r="B1529" s="300" t="s">
        <v>5593</v>
      </c>
      <c r="C1529" s="300" t="s">
        <v>5594</v>
      </c>
      <c r="D1529" s="16">
        <v>45098</v>
      </c>
      <c r="E1529" s="16"/>
      <c r="F1529" s="300" t="s">
        <v>5595</v>
      </c>
      <c r="G1529" s="300"/>
      <c r="H1529" s="300" t="s">
        <v>5320</v>
      </c>
      <c r="I1529" s="15">
        <v>68.290000000000006</v>
      </c>
      <c r="J1529" s="77">
        <v>4</v>
      </c>
      <c r="K1529" s="92"/>
    </row>
    <row r="1530" spans="1:11" ht="20.399999999999999" x14ac:dyDescent="0.25">
      <c r="A1530" s="300" t="s">
        <v>1906</v>
      </c>
      <c r="B1530" s="300" t="s">
        <v>5596</v>
      </c>
      <c r="C1530" s="300" t="s">
        <v>5597</v>
      </c>
      <c r="D1530" s="16">
        <v>45098</v>
      </c>
      <c r="E1530" s="16"/>
      <c r="F1530" s="300" t="s">
        <v>5598</v>
      </c>
      <c r="G1530" s="300"/>
      <c r="H1530" s="300" t="s">
        <v>5320</v>
      </c>
      <c r="I1530" s="15">
        <v>76.87</v>
      </c>
      <c r="J1530" s="77">
        <v>4</v>
      </c>
      <c r="K1530" s="92"/>
    </row>
    <row r="1531" spans="1:11" ht="13.2" x14ac:dyDescent="0.25">
      <c r="A1531" s="300" t="s">
        <v>1906</v>
      </c>
      <c r="B1531" s="300" t="s">
        <v>5599</v>
      </c>
      <c r="C1531" s="300" t="s">
        <v>5600</v>
      </c>
      <c r="D1531" s="16">
        <v>45098</v>
      </c>
      <c r="E1531" s="16"/>
      <c r="F1531" s="300" t="s">
        <v>5601</v>
      </c>
      <c r="G1531" s="300"/>
      <c r="H1531" s="300" t="s">
        <v>5320</v>
      </c>
      <c r="I1531" s="15">
        <v>68.36</v>
      </c>
      <c r="J1531" s="77">
        <v>4</v>
      </c>
      <c r="K1531" s="92"/>
    </row>
    <row r="1532" spans="1:11" ht="20.399999999999999" x14ac:dyDescent="0.25">
      <c r="A1532" s="300" t="s">
        <v>1906</v>
      </c>
      <c r="B1532" s="300" t="s">
        <v>5602</v>
      </c>
      <c r="C1532" s="300" t="s">
        <v>5603</v>
      </c>
      <c r="D1532" s="16">
        <v>45085</v>
      </c>
      <c r="E1532" s="16"/>
      <c r="F1532" s="300" t="s">
        <v>5604</v>
      </c>
      <c r="G1532" s="300" t="s">
        <v>5605</v>
      </c>
      <c r="H1532" s="300" t="s">
        <v>5606</v>
      </c>
      <c r="I1532" s="15">
        <v>320.89</v>
      </c>
      <c r="J1532" s="77">
        <v>4</v>
      </c>
      <c r="K1532" s="92"/>
    </row>
    <row r="1533" spans="1:11" ht="20.399999999999999" x14ac:dyDescent="0.25">
      <c r="A1533" s="300" t="s">
        <v>1906</v>
      </c>
      <c r="B1533" s="300" t="s">
        <v>5607</v>
      </c>
      <c r="C1533" s="300" t="s">
        <v>5608</v>
      </c>
      <c r="D1533" s="16">
        <v>45085</v>
      </c>
      <c r="E1533" s="16"/>
      <c r="F1533" s="300" t="s">
        <v>5609</v>
      </c>
      <c r="G1533" s="300"/>
      <c r="H1533" s="300" t="s">
        <v>5606</v>
      </c>
      <c r="I1533" s="15">
        <v>439.4</v>
      </c>
      <c r="J1533" s="77">
        <v>4</v>
      </c>
      <c r="K1533" s="92"/>
    </row>
    <row r="1534" spans="1:11" ht="20.399999999999999" x14ac:dyDescent="0.25">
      <c r="A1534" s="300" t="s">
        <v>1906</v>
      </c>
      <c r="B1534" s="300" t="s">
        <v>5610</v>
      </c>
      <c r="C1534" s="300"/>
      <c r="D1534" s="16">
        <v>45090</v>
      </c>
      <c r="E1534" s="16"/>
      <c r="F1534" s="300" t="s">
        <v>5611</v>
      </c>
      <c r="G1534" s="300" t="s">
        <v>5612</v>
      </c>
      <c r="H1534" s="300" t="s">
        <v>5613</v>
      </c>
      <c r="I1534" s="15">
        <v>154.19999999999999</v>
      </c>
      <c r="J1534" s="77">
        <v>4</v>
      </c>
      <c r="K1534" s="92"/>
    </row>
    <row r="1535" spans="1:11" ht="30.6" x14ac:dyDescent="0.25">
      <c r="A1535" s="300" t="s">
        <v>1906</v>
      </c>
      <c r="B1535" s="300" t="s">
        <v>5614</v>
      </c>
      <c r="C1535" s="300"/>
      <c r="D1535" s="16">
        <v>45090</v>
      </c>
      <c r="E1535" s="16"/>
      <c r="F1535" s="300" t="s">
        <v>5615</v>
      </c>
      <c r="G1535" s="300" t="s">
        <v>5612</v>
      </c>
      <c r="H1535" s="300" t="s">
        <v>5613</v>
      </c>
      <c r="I1535" s="15">
        <v>391.56</v>
      </c>
      <c r="J1535" s="77">
        <v>4</v>
      </c>
      <c r="K1535" s="92"/>
    </row>
    <row r="1536" spans="1:11" ht="30.6" x14ac:dyDescent="0.25">
      <c r="A1536" s="300" t="s">
        <v>1906</v>
      </c>
      <c r="B1536" s="300" t="s">
        <v>5616</v>
      </c>
      <c r="C1536" s="300" t="s">
        <v>5617</v>
      </c>
      <c r="D1536" s="16">
        <v>45090</v>
      </c>
      <c r="E1536" s="16"/>
      <c r="F1536" s="300" t="s">
        <v>5618</v>
      </c>
      <c r="G1536" s="300" t="s">
        <v>1920</v>
      </c>
      <c r="H1536" s="300" t="s">
        <v>1921</v>
      </c>
      <c r="I1536" s="15">
        <v>276</v>
      </c>
      <c r="J1536" s="77">
        <v>4</v>
      </c>
      <c r="K1536" s="92"/>
    </row>
    <row r="1537" spans="1:11" ht="30.6" x14ac:dyDescent="0.25">
      <c r="A1537" s="300" t="s">
        <v>1906</v>
      </c>
      <c r="B1537" s="300" t="s">
        <v>5619</v>
      </c>
      <c r="C1537" s="300" t="s">
        <v>5620</v>
      </c>
      <c r="D1537" s="16">
        <v>45090</v>
      </c>
      <c r="E1537" s="16"/>
      <c r="F1537" s="300" t="s">
        <v>5621</v>
      </c>
      <c r="G1537" s="300"/>
      <c r="H1537" s="300" t="s">
        <v>5622</v>
      </c>
      <c r="I1537" s="15">
        <v>585</v>
      </c>
      <c r="J1537" s="77">
        <v>5</v>
      </c>
      <c r="K1537" s="92"/>
    </row>
    <row r="1538" spans="1:11" ht="20.399999999999999" x14ac:dyDescent="0.25">
      <c r="A1538" s="300" t="s">
        <v>1906</v>
      </c>
      <c r="B1538" s="300" t="s">
        <v>5623</v>
      </c>
      <c r="C1538" s="300" t="s">
        <v>5624</v>
      </c>
      <c r="D1538" s="16">
        <v>45098</v>
      </c>
      <c r="E1538" s="16"/>
      <c r="F1538" s="300" t="s">
        <v>5625</v>
      </c>
      <c r="G1538" s="300" t="s">
        <v>1957</v>
      </c>
      <c r="H1538" s="300" t="s">
        <v>1958</v>
      </c>
      <c r="I1538" s="15">
        <v>781.72</v>
      </c>
      <c r="J1538" s="77">
        <v>5</v>
      </c>
      <c r="K1538" s="92"/>
    </row>
    <row r="1539" spans="1:11" ht="97.95" customHeight="1" x14ac:dyDescent="0.25">
      <c r="A1539" s="300" t="s">
        <v>1906</v>
      </c>
      <c r="B1539" s="300"/>
      <c r="C1539" s="300"/>
      <c r="D1539" s="16"/>
      <c r="E1539" s="16"/>
      <c r="F1539" s="305" t="s">
        <v>14671</v>
      </c>
      <c r="G1539" s="300"/>
      <c r="H1539" s="300"/>
      <c r="I1539" s="15"/>
      <c r="J1539" s="77"/>
      <c r="K1539" s="92"/>
    </row>
    <row r="1540" spans="1:11" ht="20.399999999999999" x14ac:dyDescent="0.25">
      <c r="A1540" s="300" t="s">
        <v>1906</v>
      </c>
      <c r="B1540" s="300" t="s">
        <v>5626</v>
      </c>
      <c r="C1540" s="300" t="s">
        <v>5627</v>
      </c>
      <c r="D1540" s="16">
        <v>45105</v>
      </c>
      <c r="E1540" s="16"/>
      <c r="F1540" s="300" t="s">
        <v>5628</v>
      </c>
      <c r="G1540" s="300" t="s">
        <v>2289</v>
      </c>
      <c r="H1540" s="300" t="s">
        <v>2232</v>
      </c>
      <c r="I1540" s="15">
        <v>343.76</v>
      </c>
      <c r="J1540" s="77">
        <v>3</v>
      </c>
      <c r="K1540" s="92"/>
    </row>
    <row r="1541" spans="1:11" ht="20.399999999999999" x14ac:dyDescent="0.25">
      <c r="A1541" s="300" t="s">
        <v>1906</v>
      </c>
      <c r="B1541" s="300" t="s">
        <v>5629</v>
      </c>
      <c r="C1541" s="300" t="s">
        <v>5630</v>
      </c>
      <c r="D1541" s="16">
        <v>45105</v>
      </c>
      <c r="E1541" s="16"/>
      <c r="F1541" s="300" t="s">
        <v>5631</v>
      </c>
      <c r="G1541" s="300" t="s">
        <v>1963</v>
      </c>
      <c r="H1541" s="300" t="s">
        <v>1964</v>
      </c>
      <c r="I1541" s="15">
        <v>478.9</v>
      </c>
      <c r="J1541" s="77">
        <v>3</v>
      </c>
      <c r="K1541" s="92"/>
    </row>
    <row r="1542" spans="1:11" ht="40.799999999999997" x14ac:dyDescent="0.25">
      <c r="A1542" s="300" t="s">
        <v>1906</v>
      </c>
      <c r="B1542" s="300" t="s">
        <v>5632</v>
      </c>
      <c r="C1542" s="300" t="s">
        <v>5633</v>
      </c>
      <c r="D1542" s="16">
        <v>45100</v>
      </c>
      <c r="E1542" s="16"/>
      <c r="F1542" s="300" t="s">
        <v>13451</v>
      </c>
      <c r="G1542" s="14" t="s">
        <v>2043</v>
      </c>
      <c r="H1542" s="300" t="s">
        <v>2044</v>
      </c>
      <c r="I1542" s="15">
        <v>2517</v>
      </c>
      <c r="J1542" s="77">
        <v>3</v>
      </c>
      <c r="K1542" s="92"/>
    </row>
    <row r="1543" spans="1:11" ht="40.799999999999997" x14ac:dyDescent="0.25">
      <c r="A1543" s="300" t="s">
        <v>1906</v>
      </c>
      <c r="B1543" s="14" t="s">
        <v>5634</v>
      </c>
      <c r="C1543" s="14" t="s">
        <v>5635</v>
      </c>
      <c r="D1543" s="16">
        <v>45132</v>
      </c>
      <c r="E1543" s="16"/>
      <c r="F1543" s="14" t="s">
        <v>12031</v>
      </c>
      <c r="G1543" s="14" t="s">
        <v>2043</v>
      </c>
      <c r="H1543" s="14" t="s">
        <v>2044</v>
      </c>
      <c r="I1543" s="15">
        <v>1052</v>
      </c>
      <c r="J1543" s="77">
        <v>3</v>
      </c>
      <c r="K1543" s="92"/>
    </row>
    <row r="1544" spans="1:11" ht="40.799999999999997" x14ac:dyDescent="0.25">
      <c r="A1544" s="300" t="s">
        <v>1906</v>
      </c>
      <c r="B1544" s="300" t="s">
        <v>5636</v>
      </c>
      <c r="C1544" s="300" t="s">
        <v>5637</v>
      </c>
      <c r="D1544" s="16">
        <v>45100</v>
      </c>
      <c r="E1544" s="16"/>
      <c r="F1544" s="300" t="s">
        <v>13452</v>
      </c>
      <c r="G1544" s="300" t="s">
        <v>2043</v>
      </c>
      <c r="H1544" s="300" t="s">
        <v>2044</v>
      </c>
      <c r="I1544" s="15">
        <v>1922</v>
      </c>
      <c r="J1544" s="77">
        <v>3</v>
      </c>
      <c r="K1544" s="92"/>
    </row>
    <row r="1545" spans="1:11" ht="46.2" customHeight="1" x14ac:dyDescent="0.25">
      <c r="A1545" s="300" t="s">
        <v>1906</v>
      </c>
      <c r="B1545" s="300" t="s">
        <v>5638</v>
      </c>
      <c r="C1545" s="300" t="s">
        <v>5639</v>
      </c>
      <c r="D1545" s="16">
        <v>45131</v>
      </c>
      <c r="E1545" s="16"/>
      <c r="F1545" s="300" t="s">
        <v>5640</v>
      </c>
      <c r="G1545" s="300" t="s">
        <v>2043</v>
      </c>
      <c r="H1545" s="300" t="s">
        <v>2044</v>
      </c>
      <c r="I1545" s="303">
        <v>1006</v>
      </c>
      <c r="J1545" s="77">
        <v>3</v>
      </c>
      <c r="K1545" s="92"/>
    </row>
    <row r="1546" spans="1:11" ht="20.399999999999999" x14ac:dyDescent="0.25">
      <c r="A1546" s="300" t="s">
        <v>1906</v>
      </c>
      <c r="B1546" s="300" t="s">
        <v>5641</v>
      </c>
      <c r="C1546" s="300" t="s">
        <v>5642</v>
      </c>
      <c r="D1546" s="16">
        <v>45139</v>
      </c>
      <c r="E1546" s="16"/>
      <c r="F1546" s="300" t="s">
        <v>5643</v>
      </c>
      <c r="G1546" s="300"/>
      <c r="H1546" s="300" t="s">
        <v>5644</v>
      </c>
      <c r="I1546" s="303">
        <v>21920</v>
      </c>
      <c r="J1546" s="77">
        <v>3</v>
      </c>
      <c r="K1546" s="92"/>
    </row>
    <row r="1547" spans="1:11" ht="20.399999999999999" x14ac:dyDescent="0.25">
      <c r="A1547" s="300" t="s">
        <v>1906</v>
      </c>
      <c r="B1547" s="300" t="s">
        <v>4137</v>
      </c>
      <c r="C1547" s="300"/>
      <c r="D1547" s="16">
        <v>45139</v>
      </c>
      <c r="E1547" s="16"/>
      <c r="F1547" s="300" t="s">
        <v>5645</v>
      </c>
      <c r="G1547" s="300"/>
      <c r="H1547" s="300" t="s">
        <v>1953</v>
      </c>
      <c r="I1547" s="303">
        <v>15</v>
      </c>
      <c r="J1547" s="77">
        <v>3</v>
      </c>
      <c r="K1547" s="92"/>
    </row>
    <row r="1548" spans="1:11" ht="20.399999999999999" x14ac:dyDescent="0.25">
      <c r="A1548" s="300" t="s">
        <v>1906</v>
      </c>
      <c r="B1548" s="300" t="s">
        <v>4137</v>
      </c>
      <c r="C1548" s="300"/>
      <c r="D1548" s="16">
        <v>45139</v>
      </c>
      <c r="E1548" s="16"/>
      <c r="F1548" s="300" t="s">
        <v>5646</v>
      </c>
      <c r="G1548" s="300"/>
      <c r="H1548" s="300" t="s">
        <v>1953</v>
      </c>
      <c r="I1548" s="303">
        <v>30</v>
      </c>
      <c r="J1548" s="77">
        <v>3</v>
      </c>
      <c r="K1548" s="92"/>
    </row>
    <row r="1549" spans="1:11" ht="20.399999999999999" x14ac:dyDescent="0.25">
      <c r="A1549" s="300" t="s">
        <v>1906</v>
      </c>
      <c r="B1549" s="300" t="s">
        <v>5647</v>
      </c>
      <c r="C1549" s="300" t="s">
        <v>5648</v>
      </c>
      <c r="D1549" s="16">
        <v>45139</v>
      </c>
      <c r="E1549" s="16"/>
      <c r="F1549" s="300" t="s">
        <v>5649</v>
      </c>
      <c r="G1549" s="300"/>
      <c r="H1549" s="300" t="s">
        <v>5644</v>
      </c>
      <c r="I1549" s="303">
        <v>1680</v>
      </c>
      <c r="J1549" s="77">
        <v>3</v>
      </c>
      <c r="K1549" s="92"/>
    </row>
    <row r="1550" spans="1:11" ht="20.399999999999999" x14ac:dyDescent="0.25">
      <c r="A1550" s="300" t="s">
        <v>1906</v>
      </c>
      <c r="B1550" s="300" t="s">
        <v>4137</v>
      </c>
      <c r="C1550" s="300"/>
      <c r="D1550" s="16">
        <v>45139</v>
      </c>
      <c r="E1550" s="16"/>
      <c r="F1550" s="300" t="s">
        <v>5650</v>
      </c>
      <c r="G1550" s="300"/>
      <c r="H1550" s="300" t="s">
        <v>1953</v>
      </c>
      <c r="I1550" s="303">
        <v>3</v>
      </c>
      <c r="J1550" s="77">
        <v>3</v>
      </c>
      <c r="K1550" s="92"/>
    </row>
    <row r="1551" spans="1:11" ht="20.399999999999999" x14ac:dyDescent="0.25">
      <c r="A1551" s="300" t="s">
        <v>1906</v>
      </c>
      <c r="B1551" s="300" t="s">
        <v>4137</v>
      </c>
      <c r="C1551" s="300"/>
      <c r="D1551" s="16">
        <v>45139</v>
      </c>
      <c r="E1551" s="16"/>
      <c r="F1551" s="300" t="s">
        <v>5651</v>
      </c>
      <c r="G1551" s="300"/>
      <c r="H1551" s="300" t="s">
        <v>1953</v>
      </c>
      <c r="I1551" s="303">
        <v>10</v>
      </c>
      <c r="J1551" s="77">
        <v>3</v>
      </c>
      <c r="K1551" s="92"/>
    </row>
    <row r="1552" spans="1:11" ht="30.6" x14ac:dyDescent="0.25">
      <c r="A1552" s="300" t="s">
        <v>1906</v>
      </c>
      <c r="B1552" s="300" t="s">
        <v>5652</v>
      </c>
      <c r="C1552" s="300" t="s">
        <v>5653</v>
      </c>
      <c r="D1552" s="16">
        <v>45148</v>
      </c>
      <c r="E1552" s="16"/>
      <c r="F1552" s="300" t="s">
        <v>5654</v>
      </c>
      <c r="G1552" s="300" t="s">
        <v>5655</v>
      </c>
      <c r="H1552" s="300" t="s">
        <v>5656</v>
      </c>
      <c r="I1552" s="303">
        <v>660</v>
      </c>
      <c r="J1552" s="77">
        <v>3</v>
      </c>
      <c r="K1552" s="92"/>
    </row>
    <row r="1553" spans="1:11" ht="30.6" x14ac:dyDescent="0.25">
      <c r="A1553" s="300" t="s">
        <v>1906</v>
      </c>
      <c r="B1553" s="300" t="s">
        <v>5657</v>
      </c>
      <c r="C1553" s="300" t="s">
        <v>5658</v>
      </c>
      <c r="D1553" s="16">
        <v>45177</v>
      </c>
      <c r="E1553" s="16"/>
      <c r="F1553" s="300" t="s">
        <v>5659</v>
      </c>
      <c r="G1553" s="300" t="s">
        <v>2304</v>
      </c>
      <c r="H1553" s="300" t="s">
        <v>2305</v>
      </c>
      <c r="I1553" s="303">
        <v>660</v>
      </c>
      <c r="J1553" s="77">
        <v>3</v>
      </c>
      <c r="K1553" s="92"/>
    </row>
    <row r="1554" spans="1:11" ht="30.6" x14ac:dyDescent="0.25">
      <c r="A1554" s="300" t="s">
        <v>1906</v>
      </c>
      <c r="B1554" s="300" t="s">
        <v>5660</v>
      </c>
      <c r="C1554" s="300" t="s">
        <v>5661</v>
      </c>
      <c r="D1554" s="16">
        <v>45218</v>
      </c>
      <c r="E1554" s="16"/>
      <c r="F1554" s="300" t="s">
        <v>5662</v>
      </c>
      <c r="G1554" s="300" t="s">
        <v>5655</v>
      </c>
      <c r="H1554" s="300" t="s">
        <v>5656</v>
      </c>
      <c r="I1554" s="303">
        <v>132</v>
      </c>
      <c r="J1554" s="77">
        <v>3</v>
      </c>
      <c r="K1554" s="92"/>
    </row>
    <row r="1555" spans="1:11" ht="97.2" customHeight="1" x14ac:dyDescent="0.25">
      <c r="A1555" s="300" t="s">
        <v>1906</v>
      </c>
      <c r="B1555" s="300"/>
      <c r="C1555" s="300"/>
      <c r="D1555" s="16"/>
      <c r="E1555" s="16"/>
      <c r="F1555" s="305" t="s">
        <v>14672</v>
      </c>
      <c r="G1555" s="300"/>
      <c r="H1555" s="300"/>
      <c r="I1555" s="15"/>
      <c r="J1555" s="77"/>
      <c r="K1555" s="92"/>
    </row>
    <row r="1556" spans="1:11" ht="20.399999999999999" x14ac:dyDescent="0.25">
      <c r="A1556" s="300" t="s">
        <v>1906</v>
      </c>
      <c r="B1556" s="300" t="s">
        <v>5663</v>
      </c>
      <c r="C1556" s="300" t="s">
        <v>5664</v>
      </c>
      <c r="D1556" s="16">
        <v>45105</v>
      </c>
      <c r="E1556" s="16"/>
      <c r="F1556" s="300" t="s">
        <v>5665</v>
      </c>
      <c r="G1556" s="300" t="s">
        <v>2043</v>
      </c>
      <c r="H1556" s="300" t="s">
        <v>2044</v>
      </c>
      <c r="I1556" s="15">
        <v>5451</v>
      </c>
      <c r="J1556" s="77">
        <v>3</v>
      </c>
      <c r="K1556" s="92"/>
    </row>
    <row r="1557" spans="1:11" ht="20.399999999999999" x14ac:dyDescent="0.25">
      <c r="A1557" s="300" t="s">
        <v>7569</v>
      </c>
      <c r="B1557" s="300" t="s">
        <v>5663</v>
      </c>
      <c r="C1557" s="300" t="s">
        <v>5664</v>
      </c>
      <c r="D1557" s="16">
        <v>45105</v>
      </c>
      <c r="E1557" s="16"/>
      <c r="F1557" s="300" t="s">
        <v>5665</v>
      </c>
      <c r="G1557" s="300" t="s">
        <v>2043</v>
      </c>
      <c r="H1557" s="300" t="s">
        <v>2044</v>
      </c>
      <c r="I1557" s="15">
        <v>454.25</v>
      </c>
      <c r="J1557" s="77"/>
      <c r="K1557" s="92"/>
    </row>
    <row r="1558" spans="1:11" ht="20.399999999999999" x14ac:dyDescent="0.25">
      <c r="A1558" s="300" t="s">
        <v>1906</v>
      </c>
      <c r="B1558" s="300" t="s">
        <v>5663</v>
      </c>
      <c r="C1558" s="300" t="s">
        <v>5664</v>
      </c>
      <c r="D1558" s="16">
        <v>45105</v>
      </c>
      <c r="E1558" s="16"/>
      <c r="F1558" s="300" t="s">
        <v>5665</v>
      </c>
      <c r="G1558" s="300" t="s">
        <v>2043</v>
      </c>
      <c r="H1558" s="300" t="s">
        <v>2044</v>
      </c>
      <c r="I1558" s="15">
        <v>454.25</v>
      </c>
      <c r="J1558" s="77">
        <v>2</v>
      </c>
      <c r="K1558" s="92"/>
    </row>
    <row r="1559" spans="1:11" ht="30.6" x14ac:dyDescent="0.25">
      <c r="A1559" s="300" t="s">
        <v>1906</v>
      </c>
      <c r="B1559" s="300" t="s">
        <v>5666</v>
      </c>
      <c r="C1559" s="300" t="s">
        <v>5667</v>
      </c>
      <c r="D1559" s="16">
        <v>45100</v>
      </c>
      <c r="E1559" s="16"/>
      <c r="F1559" s="300" t="s">
        <v>5668</v>
      </c>
      <c r="G1559" s="300" t="s">
        <v>5669</v>
      </c>
      <c r="H1559" s="300" t="s">
        <v>5670</v>
      </c>
      <c r="I1559" s="15">
        <v>1500</v>
      </c>
      <c r="J1559" s="77">
        <v>3</v>
      </c>
      <c r="K1559" s="92"/>
    </row>
    <row r="1560" spans="1:11" ht="20.399999999999999" x14ac:dyDescent="0.25">
      <c r="A1560" s="300" t="s">
        <v>1906</v>
      </c>
      <c r="B1560" s="300" t="s">
        <v>5671</v>
      </c>
      <c r="C1560" s="300" t="s">
        <v>5672</v>
      </c>
      <c r="D1560" s="16">
        <v>45093</v>
      </c>
      <c r="E1560" s="16"/>
      <c r="F1560" s="300" t="s">
        <v>5673</v>
      </c>
      <c r="G1560" s="300" t="s">
        <v>4721</v>
      </c>
      <c r="H1560" s="300" t="s">
        <v>4722</v>
      </c>
      <c r="I1560" s="15">
        <v>2246.4899999999998</v>
      </c>
      <c r="J1560" s="77">
        <v>3</v>
      </c>
      <c r="K1560" s="92"/>
    </row>
    <row r="1561" spans="1:11" ht="13.2" x14ac:dyDescent="0.25">
      <c r="A1561" s="300" t="s">
        <v>1906</v>
      </c>
      <c r="B1561" s="307" t="s">
        <v>5674</v>
      </c>
      <c r="C1561" s="307" t="s">
        <v>5671</v>
      </c>
      <c r="D1561" s="302">
        <v>45100</v>
      </c>
      <c r="E1561" s="302"/>
      <c r="F1561" s="14" t="s">
        <v>5675</v>
      </c>
      <c r="G1561" s="307"/>
      <c r="H1561" s="307" t="s">
        <v>2360</v>
      </c>
      <c r="I1561" s="303">
        <v>449.3</v>
      </c>
      <c r="J1561" s="304">
        <v>3</v>
      </c>
      <c r="K1561" s="92"/>
    </row>
    <row r="1562" spans="1:11" ht="13.2" x14ac:dyDescent="0.25">
      <c r="A1562" s="300" t="s">
        <v>1906</v>
      </c>
      <c r="B1562" s="300" t="s">
        <v>5676</v>
      </c>
      <c r="C1562" s="300" t="s">
        <v>5677</v>
      </c>
      <c r="D1562" s="16">
        <v>45100</v>
      </c>
      <c r="E1562" s="16"/>
      <c r="F1562" s="300" t="s">
        <v>5678</v>
      </c>
      <c r="G1562" s="300" t="s">
        <v>2031</v>
      </c>
      <c r="H1562" s="300" t="s">
        <v>2032</v>
      </c>
      <c r="I1562" s="15">
        <v>8.19</v>
      </c>
      <c r="J1562" s="77">
        <v>5</v>
      </c>
      <c r="K1562" s="92"/>
    </row>
    <row r="1563" spans="1:11" ht="20.399999999999999" x14ac:dyDescent="0.25">
      <c r="A1563" s="300" t="s">
        <v>1906</v>
      </c>
      <c r="B1563" s="300" t="s">
        <v>5679</v>
      </c>
      <c r="C1563" s="300" t="s">
        <v>4216</v>
      </c>
      <c r="D1563" s="16">
        <v>45105</v>
      </c>
      <c r="E1563" s="16"/>
      <c r="F1563" s="300" t="s">
        <v>5680</v>
      </c>
      <c r="G1563" s="300" t="s">
        <v>5412</v>
      </c>
      <c r="H1563" s="300" t="s">
        <v>5413</v>
      </c>
      <c r="I1563" s="15">
        <v>360</v>
      </c>
      <c r="J1563" s="77">
        <v>5</v>
      </c>
      <c r="K1563" s="92"/>
    </row>
    <row r="1564" spans="1:11" ht="20.399999999999999" x14ac:dyDescent="0.25">
      <c r="A1564" s="300" t="s">
        <v>1906</v>
      </c>
      <c r="B1564" s="300" t="s">
        <v>5681</v>
      </c>
      <c r="C1564" s="300" t="s">
        <v>5682</v>
      </c>
      <c r="D1564" s="16">
        <v>45105</v>
      </c>
      <c r="E1564" s="16"/>
      <c r="F1564" s="300" t="s">
        <v>5683</v>
      </c>
      <c r="G1564" s="300" t="s">
        <v>5412</v>
      </c>
      <c r="H1564" s="300" t="s">
        <v>5413</v>
      </c>
      <c r="I1564" s="15">
        <v>1536</v>
      </c>
      <c r="J1564" s="77">
        <v>3</v>
      </c>
      <c r="K1564" s="92"/>
    </row>
    <row r="1565" spans="1:11" ht="20.399999999999999" x14ac:dyDescent="0.25">
      <c r="A1565" s="300" t="s">
        <v>1906</v>
      </c>
      <c r="B1565" s="300" t="s">
        <v>5684</v>
      </c>
      <c r="C1565" s="300" t="s">
        <v>5685</v>
      </c>
      <c r="D1565" s="16">
        <v>45105</v>
      </c>
      <c r="E1565" s="16"/>
      <c r="F1565" s="300" t="s">
        <v>5686</v>
      </c>
      <c r="G1565" s="300" t="s">
        <v>2105</v>
      </c>
      <c r="H1565" s="300" t="s">
        <v>2106</v>
      </c>
      <c r="I1565" s="15">
        <v>617.4</v>
      </c>
      <c r="J1565" s="77">
        <v>3</v>
      </c>
      <c r="K1565" s="92"/>
    </row>
    <row r="1566" spans="1:11" ht="20.399999999999999" x14ac:dyDescent="0.25">
      <c r="A1566" s="300" t="s">
        <v>1906</v>
      </c>
      <c r="B1566" s="300" t="s">
        <v>5687</v>
      </c>
      <c r="C1566" s="300" t="s">
        <v>5688</v>
      </c>
      <c r="D1566" s="16">
        <v>45111</v>
      </c>
      <c r="E1566" s="16"/>
      <c r="F1566" s="300" t="s">
        <v>5689</v>
      </c>
      <c r="G1566" s="300" t="s">
        <v>2255</v>
      </c>
      <c r="H1566" s="300" t="s">
        <v>2256</v>
      </c>
      <c r="I1566" s="15">
        <v>360</v>
      </c>
      <c r="J1566" s="77">
        <v>3</v>
      </c>
      <c r="K1566" s="92"/>
    </row>
    <row r="1567" spans="1:11" ht="20.399999999999999" x14ac:dyDescent="0.25">
      <c r="A1567" s="300" t="s">
        <v>1906</v>
      </c>
      <c r="B1567" s="300" t="s">
        <v>5690</v>
      </c>
      <c r="C1567" s="300" t="s">
        <v>5691</v>
      </c>
      <c r="D1567" s="16">
        <v>45100</v>
      </c>
      <c r="E1567" s="16"/>
      <c r="F1567" s="300" t="s">
        <v>5692</v>
      </c>
      <c r="G1567" s="300" t="s">
        <v>5693</v>
      </c>
      <c r="H1567" s="300" t="s">
        <v>5694</v>
      </c>
      <c r="I1567" s="15">
        <v>160</v>
      </c>
      <c r="J1567" s="77">
        <v>5</v>
      </c>
      <c r="K1567" s="92"/>
    </row>
    <row r="1568" spans="1:11" ht="106.95" customHeight="1" x14ac:dyDescent="0.25">
      <c r="A1568" s="300" t="s">
        <v>1906</v>
      </c>
      <c r="B1568" s="300"/>
      <c r="C1568" s="300"/>
      <c r="D1568" s="16"/>
      <c r="E1568" s="16"/>
      <c r="F1568" s="300" t="s">
        <v>5695</v>
      </c>
      <c r="G1568" s="300"/>
      <c r="H1568" s="300"/>
      <c r="I1568" s="15"/>
      <c r="J1568" s="77"/>
      <c r="K1568" s="92"/>
    </row>
    <row r="1569" spans="1:11" ht="20.399999999999999" x14ac:dyDescent="0.25">
      <c r="A1569" s="300" t="s">
        <v>1906</v>
      </c>
      <c r="B1569" s="300" t="s">
        <v>5696</v>
      </c>
      <c r="C1569" s="300" t="s">
        <v>5697</v>
      </c>
      <c r="D1569" s="16">
        <v>45104</v>
      </c>
      <c r="E1569" s="16"/>
      <c r="F1569" s="300" t="s">
        <v>5698</v>
      </c>
      <c r="G1569" s="300" t="s">
        <v>2304</v>
      </c>
      <c r="H1569" s="300" t="s">
        <v>2305</v>
      </c>
      <c r="I1569" s="15">
        <v>360</v>
      </c>
      <c r="J1569" s="77">
        <v>3</v>
      </c>
      <c r="K1569" s="92"/>
    </row>
    <row r="1570" spans="1:11" ht="51" x14ac:dyDescent="0.25">
      <c r="A1570" s="300" t="s">
        <v>1906</v>
      </c>
      <c r="B1570" s="300" t="s">
        <v>5699</v>
      </c>
      <c r="C1570" s="300" t="s">
        <v>5700</v>
      </c>
      <c r="D1570" s="16">
        <v>45068</v>
      </c>
      <c r="E1570" s="16">
        <v>45083</v>
      </c>
      <c r="F1570" s="300" t="s">
        <v>5701</v>
      </c>
      <c r="G1570" s="300" t="s">
        <v>3713</v>
      </c>
      <c r="H1570" s="300" t="s">
        <v>3714</v>
      </c>
      <c r="I1570" s="15">
        <v>184.8</v>
      </c>
      <c r="J1570" s="77">
        <v>3</v>
      </c>
      <c r="K1570" s="92"/>
    </row>
    <row r="1571" spans="1:11" ht="55.95" customHeight="1" x14ac:dyDescent="0.25">
      <c r="A1571" s="300" t="s">
        <v>1906</v>
      </c>
      <c r="B1571" s="300" t="s">
        <v>5699</v>
      </c>
      <c r="C1571" s="300" t="s">
        <v>5702</v>
      </c>
      <c r="D1571" s="16">
        <v>45051</v>
      </c>
      <c r="E1571" s="16">
        <v>45083</v>
      </c>
      <c r="F1571" s="300" t="s">
        <v>5703</v>
      </c>
      <c r="G1571" s="300" t="s">
        <v>3713</v>
      </c>
      <c r="H1571" s="300" t="s">
        <v>3714</v>
      </c>
      <c r="I1571" s="15">
        <v>100</v>
      </c>
      <c r="J1571" s="77">
        <v>3</v>
      </c>
      <c r="K1571" s="92"/>
    </row>
    <row r="1572" spans="1:11" ht="87" customHeight="1" x14ac:dyDescent="0.25">
      <c r="A1572" s="300" t="s">
        <v>1906</v>
      </c>
      <c r="B1572" s="300" t="s">
        <v>5704</v>
      </c>
      <c r="C1572" s="300" t="s">
        <v>5705</v>
      </c>
      <c r="D1572" s="16">
        <v>45021</v>
      </c>
      <c r="E1572" s="16">
        <v>45105</v>
      </c>
      <c r="F1572" s="300" t="s">
        <v>5706</v>
      </c>
      <c r="G1572" s="300"/>
      <c r="H1572" s="300" t="s">
        <v>5707</v>
      </c>
      <c r="I1572" s="15">
        <v>1611.67</v>
      </c>
      <c r="J1572" s="77">
        <v>3</v>
      </c>
      <c r="K1572" s="92"/>
    </row>
    <row r="1573" spans="1:11" ht="30.6" x14ac:dyDescent="0.25">
      <c r="A1573" s="300" t="s">
        <v>1906</v>
      </c>
      <c r="B1573" s="300" t="s">
        <v>5708</v>
      </c>
      <c r="C1573" s="300" t="s">
        <v>5709</v>
      </c>
      <c r="D1573" s="16">
        <v>45097</v>
      </c>
      <c r="E1573" s="16"/>
      <c r="F1573" s="300" t="s">
        <v>5710</v>
      </c>
      <c r="G1573" s="300" t="s">
        <v>5711</v>
      </c>
      <c r="H1573" s="300" t="s">
        <v>5707</v>
      </c>
      <c r="I1573" s="15">
        <v>967.76</v>
      </c>
      <c r="J1573" s="77">
        <v>3</v>
      </c>
      <c r="K1573" s="92"/>
    </row>
    <row r="1574" spans="1:11" ht="96.6" customHeight="1" x14ac:dyDescent="0.25">
      <c r="A1574" s="300" t="s">
        <v>1906</v>
      </c>
      <c r="B1574" s="300"/>
      <c r="C1574" s="300"/>
      <c r="D1574" s="16"/>
      <c r="E1574" s="16"/>
      <c r="F1574" s="14" t="s">
        <v>5712</v>
      </c>
      <c r="G1574" s="300"/>
      <c r="H1574" s="300"/>
      <c r="I1574" s="15"/>
      <c r="J1574" s="77"/>
      <c r="K1574" s="92"/>
    </row>
    <row r="1575" spans="1:11" ht="20.399999999999999" x14ac:dyDescent="0.25">
      <c r="A1575" s="300" t="s">
        <v>1906</v>
      </c>
      <c r="B1575" s="300" t="s">
        <v>5713</v>
      </c>
      <c r="C1575" s="300" t="s">
        <v>2743</v>
      </c>
      <c r="D1575" s="16">
        <v>45111</v>
      </c>
      <c r="E1575" s="16"/>
      <c r="F1575" s="300" t="s">
        <v>5714</v>
      </c>
      <c r="G1575" s="300" t="s">
        <v>5715</v>
      </c>
      <c r="H1575" s="300" t="s">
        <v>5716</v>
      </c>
      <c r="I1575" s="15">
        <v>466.76</v>
      </c>
      <c r="J1575" s="77">
        <v>3</v>
      </c>
      <c r="K1575" s="92"/>
    </row>
    <row r="1576" spans="1:11" ht="20.399999999999999" x14ac:dyDescent="0.25">
      <c r="A1576" s="300" t="s">
        <v>1906</v>
      </c>
      <c r="B1576" s="300" t="s">
        <v>5717</v>
      </c>
      <c r="C1576" s="300" t="s">
        <v>5718</v>
      </c>
      <c r="D1576" s="16">
        <v>45104</v>
      </c>
      <c r="E1576" s="16"/>
      <c r="F1576" s="300" t="s">
        <v>5719</v>
      </c>
      <c r="G1576" s="300" t="s">
        <v>4534</v>
      </c>
      <c r="H1576" s="300" t="s">
        <v>4535</v>
      </c>
      <c r="I1576" s="15">
        <v>2880.89</v>
      </c>
      <c r="J1576" s="77">
        <v>3</v>
      </c>
      <c r="K1576" s="92"/>
    </row>
    <row r="1577" spans="1:11" ht="30.6" x14ac:dyDescent="0.25">
      <c r="A1577" s="300" t="s">
        <v>1906</v>
      </c>
      <c r="B1577" s="300" t="s">
        <v>5720</v>
      </c>
      <c r="C1577" s="300" t="s">
        <v>5721</v>
      </c>
      <c r="D1577" s="16">
        <v>45114</v>
      </c>
      <c r="E1577" s="16"/>
      <c r="F1577" s="300" t="s">
        <v>5722</v>
      </c>
      <c r="G1577" s="300"/>
      <c r="H1577" s="300" t="s">
        <v>5723</v>
      </c>
      <c r="I1577" s="15">
        <v>58.17</v>
      </c>
      <c r="J1577" s="77">
        <v>3</v>
      </c>
      <c r="K1577" s="92"/>
    </row>
    <row r="1578" spans="1:11" ht="20.399999999999999" x14ac:dyDescent="0.25">
      <c r="A1578" s="300" t="s">
        <v>1906</v>
      </c>
      <c r="B1578" s="300" t="s">
        <v>5724</v>
      </c>
      <c r="C1578" s="300" t="s">
        <v>5725</v>
      </c>
      <c r="D1578" s="16">
        <v>45114</v>
      </c>
      <c r="E1578" s="16"/>
      <c r="F1578" s="300" t="s">
        <v>5726</v>
      </c>
      <c r="G1578" s="300"/>
      <c r="H1578" s="300" t="s">
        <v>5723</v>
      </c>
      <c r="I1578" s="15">
        <v>241.72</v>
      </c>
      <c r="J1578" s="77">
        <v>3</v>
      </c>
      <c r="K1578" s="92"/>
    </row>
    <row r="1579" spans="1:11" ht="20.399999999999999" x14ac:dyDescent="0.25">
      <c r="A1579" s="300" t="s">
        <v>1906</v>
      </c>
      <c r="B1579" s="300" t="s">
        <v>5727</v>
      </c>
      <c r="C1579" s="300" t="s">
        <v>5728</v>
      </c>
      <c r="D1579" s="16">
        <v>45114</v>
      </c>
      <c r="E1579" s="16"/>
      <c r="F1579" s="300" t="s">
        <v>5729</v>
      </c>
      <c r="G1579" s="300"/>
      <c r="H1579" s="300" t="s">
        <v>1323</v>
      </c>
      <c r="I1579" s="15">
        <v>391.57</v>
      </c>
      <c r="J1579" s="77">
        <v>3</v>
      </c>
      <c r="K1579" s="92"/>
    </row>
    <row r="1580" spans="1:11" ht="105.6" customHeight="1" x14ac:dyDescent="0.25">
      <c r="A1580" s="300" t="s">
        <v>1906</v>
      </c>
      <c r="B1580" s="300"/>
      <c r="C1580" s="300"/>
      <c r="D1580" s="16"/>
      <c r="E1580" s="16"/>
      <c r="F1580" s="307" t="s">
        <v>5730</v>
      </c>
      <c r="G1580" s="300"/>
      <c r="H1580" s="300"/>
      <c r="I1580" s="15"/>
      <c r="J1580" s="77"/>
      <c r="K1580" s="92"/>
    </row>
    <row r="1581" spans="1:11" ht="20.399999999999999" x14ac:dyDescent="0.25">
      <c r="A1581" s="300" t="s">
        <v>1906</v>
      </c>
      <c r="B1581" s="300" t="s">
        <v>5731</v>
      </c>
      <c r="C1581" s="300" t="s">
        <v>5732</v>
      </c>
      <c r="D1581" s="16">
        <v>45098</v>
      </c>
      <c r="E1581" s="16"/>
      <c r="F1581" s="300" t="s">
        <v>5733</v>
      </c>
      <c r="G1581" s="300" t="s">
        <v>2289</v>
      </c>
      <c r="H1581" s="300" t="s">
        <v>2232</v>
      </c>
      <c r="I1581" s="15">
        <v>360</v>
      </c>
      <c r="J1581" s="77">
        <v>3</v>
      </c>
      <c r="K1581" s="92"/>
    </row>
    <row r="1582" spans="1:11" ht="30.6" x14ac:dyDescent="0.25">
      <c r="A1582" s="300" t="s">
        <v>1906</v>
      </c>
      <c r="B1582" s="300" t="s">
        <v>5734</v>
      </c>
      <c r="C1582" s="300" t="s">
        <v>3060</v>
      </c>
      <c r="D1582" s="16">
        <v>45111</v>
      </c>
      <c r="E1582" s="16"/>
      <c r="F1582" s="300" t="s">
        <v>5735</v>
      </c>
      <c r="G1582" s="300" t="s">
        <v>5715</v>
      </c>
      <c r="H1582" s="300" t="s">
        <v>5716</v>
      </c>
      <c r="I1582" s="15">
        <v>555.54</v>
      </c>
      <c r="J1582" s="77">
        <v>3</v>
      </c>
      <c r="K1582" s="92"/>
    </row>
    <row r="1583" spans="1:11" ht="30.6" x14ac:dyDescent="0.25">
      <c r="A1583" s="300" t="s">
        <v>1906</v>
      </c>
      <c r="B1583" s="300" t="s">
        <v>5736</v>
      </c>
      <c r="C1583" s="300" t="s">
        <v>5737</v>
      </c>
      <c r="D1583" s="16">
        <v>45114</v>
      </c>
      <c r="E1583" s="16"/>
      <c r="F1583" s="300" t="s">
        <v>5738</v>
      </c>
      <c r="G1583" s="300"/>
      <c r="H1583" s="300" t="s">
        <v>3050</v>
      </c>
      <c r="I1583" s="15">
        <v>139.65</v>
      </c>
      <c r="J1583" s="77">
        <v>3</v>
      </c>
      <c r="K1583" s="92"/>
    </row>
    <row r="1584" spans="1:11" ht="30.6" x14ac:dyDescent="0.25">
      <c r="A1584" s="300" t="s">
        <v>1906</v>
      </c>
      <c r="B1584" s="300" t="s">
        <v>5739</v>
      </c>
      <c r="C1584" s="300" t="s">
        <v>5740</v>
      </c>
      <c r="D1584" s="16">
        <v>45114</v>
      </c>
      <c r="E1584" s="16"/>
      <c r="F1584" s="300" t="s">
        <v>5741</v>
      </c>
      <c r="G1584" s="300"/>
      <c r="H1584" s="300" t="s">
        <v>5742</v>
      </c>
      <c r="I1584" s="15">
        <v>272.08999999999997</v>
      </c>
      <c r="J1584" s="77">
        <v>3</v>
      </c>
      <c r="K1584" s="92"/>
    </row>
    <row r="1585" spans="1:11" ht="30.6" x14ac:dyDescent="0.25">
      <c r="A1585" s="300" t="s">
        <v>1906</v>
      </c>
      <c r="B1585" s="300" t="s">
        <v>5743</v>
      </c>
      <c r="C1585" s="300" t="s">
        <v>5744</v>
      </c>
      <c r="D1585" s="16">
        <v>45114</v>
      </c>
      <c r="E1585" s="16"/>
      <c r="F1585" s="300" t="s">
        <v>5738</v>
      </c>
      <c r="G1585" s="300"/>
      <c r="H1585" s="300" t="s">
        <v>5745</v>
      </c>
      <c r="I1585" s="15">
        <v>505.06</v>
      </c>
      <c r="J1585" s="77">
        <v>3</v>
      </c>
      <c r="K1585" s="92"/>
    </row>
    <row r="1586" spans="1:11" ht="30.6" x14ac:dyDescent="0.25">
      <c r="A1586" s="300" t="s">
        <v>1906</v>
      </c>
      <c r="B1586" s="300" t="s">
        <v>5746</v>
      </c>
      <c r="C1586" s="300" t="s">
        <v>5747</v>
      </c>
      <c r="D1586" s="16">
        <v>45118</v>
      </c>
      <c r="E1586" s="16"/>
      <c r="F1586" s="300" t="s">
        <v>5748</v>
      </c>
      <c r="G1586" s="300"/>
      <c r="H1586" s="300" t="s">
        <v>5749</v>
      </c>
      <c r="I1586" s="15">
        <v>126.6</v>
      </c>
      <c r="J1586" s="77">
        <v>3</v>
      </c>
      <c r="K1586" s="92"/>
    </row>
    <row r="1587" spans="1:11" ht="30.6" x14ac:dyDescent="0.25">
      <c r="A1587" s="300" t="s">
        <v>1906</v>
      </c>
      <c r="B1587" s="300" t="s">
        <v>5750</v>
      </c>
      <c r="C1587" s="300" t="s">
        <v>5751</v>
      </c>
      <c r="D1587" s="16">
        <v>45118</v>
      </c>
      <c r="E1587" s="16"/>
      <c r="F1587" s="300" t="s">
        <v>5752</v>
      </c>
      <c r="G1587" s="300"/>
      <c r="H1587" s="300" t="s">
        <v>5753</v>
      </c>
      <c r="I1587" s="15">
        <v>9.9499999999999993</v>
      </c>
      <c r="J1587" s="77">
        <v>3</v>
      </c>
      <c r="K1587" s="92"/>
    </row>
    <row r="1588" spans="1:11" ht="30.6" x14ac:dyDescent="0.25">
      <c r="A1588" s="300" t="s">
        <v>1906</v>
      </c>
      <c r="B1588" s="300" t="s">
        <v>5754</v>
      </c>
      <c r="C1588" s="300" t="s">
        <v>5755</v>
      </c>
      <c r="D1588" s="16">
        <v>45118</v>
      </c>
      <c r="E1588" s="16"/>
      <c r="F1588" s="300" t="s">
        <v>5756</v>
      </c>
      <c r="G1588" s="300" t="s">
        <v>5757</v>
      </c>
      <c r="H1588" s="300" t="s">
        <v>5758</v>
      </c>
      <c r="I1588" s="15">
        <v>40</v>
      </c>
      <c r="J1588" s="77">
        <v>3</v>
      </c>
      <c r="K1588" s="92"/>
    </row>
    <row r="1589" spans="1:11" ht="30.6" x14ac:dyDescent="0.25">
      <c r="A1589" s="300" t="s">
        <v>1906</v>
      </c>
      <c r="B1589" s="300" t="s">
        <v>5759</v>
      </c>
      <c r="C1589" s="300" t="s">
        <v>5760</v>
      </c>
      <c r="D1589" s="16">
        <v>45118</v>
      </c>
      <c r="E1589" s="16"/>
      <c r="F1589" s="300" t="s">
        <v>5761</v>
      </c>
      <c r="G1589" s="300" t="s">
        <v>5762</v>
      </c>
      <c r="H1589" s="300" t="s">
        <v>5763</v>
      </c>
      <c r="I1589" s="15">
        <v>160.05000000000001</v>
      </c>
      <c r="J1589" s="77">
        <v>3</v>
      </c>
      <c r="K1589" s="92"/>
    </row>
    <row r="1590" spans="1:11" ht="20.399999999999999" x14ac:dyDescent="0.25">
      <c r="A1590" s="300" t="s">
        <v>1906</v>
      </c>
      <c r="B1590" s="300" t="s">
        <v>5764</v>
      </c>
      <c r="C1590" s="300" t="s">
        <v>5765</v>
      </c>
      <c r="D1590" s="16">
        <v>45118</v>
      </c>
      <c r="E1590" s="16"/>
      <c r="F1590" s="300" t="s">
        <v>5766</v>
      </c>
      <c r="G1590" s="300"/>
      <c r="H1590" s="300" t="s">
        <v>5767</v>
      </c>
      <c r="I1590" s="15">
        <v>48.17</v>
      </c>
      <c r="J1590" s="77">
        <v>3</v>
      </c>
      <c r="K1590" s="92"/>
    </row>
    <row r="1591" spans="1:11" ht="30.6" x14ac:dyDescent="0.25">
      <c r="A1591" s="300" t="s">
        <v>1906</v>
      </c>
      <c r="B1591" s="300" t="s">
        <v>5768</v>
      </c>
      <c r="C1591" s="300" t="s">
        <v>5769</v>
      </c>
      <c r="D1591" s="16">
        <v>45118</v>
      </c>
      <c r="E1591" s="16"/>
      <c r="F1591" s="300" t="s">
        <v>5770</v>
      </c>
      <c r="G1591" s="300"/>
      <c r="H1591" s="300" t="s">
        <v>5771</v>
      </c>
      <c r="I1591" s="15">
        <v>65.64</v>
      </c>
      <c r="J1591" s="77">
        <v>3</v>
      </c>
      <c r="K1591" s="92"/>
    </row>
    <row r="1592" spans="1:11" ht="30.6" x14ac:dyDescent="0.25">
      <c r="A1592" s="300" t="s">
        <v>1906</v>
      </c>
      <c r="B1592" s="300" t="s">
        <v>5772</v>
      </c>
      <c r="C1592" s="300" t="s">
        <v>5773</v>
      </c>
      <c r="D1592" s="16">
        <v>45119</v>
      </c>
      <c r="E1592" s="16"/>
      <c r="F1592" s="300" t="s">
        <v>5774</v>
      </c>
      <c r="G1592" s="300" t="s">
        <v>4534</v>
      </c>
      <c r="H1592" s="300" t="s">
        <v>4535</v>
      </c>
      <c r="I1592" s="15">
        <v>430</v>
      </c>
      <c r="J1592" s="77">
        <v>3</v>
      </c>
      <c r="K1592" s="92"/>
    </row>
    <row r="1593" spans="1:11" ht="20.399999999999999" x14ac:dyDescent="0.25">
      <c r="A1593" s="300" t="s">
        <v>1906</v>
      </c>
      <c r="B1593" s="300" t="s">
        <v>5775</v>
      </c>
      <c r="C1593" s="300" t="s">
        <v>5776</v>
      </c>
      <c r="D1593" s="16">
        <v>45126</v>
      </c>
      <c r="E1593" s="16"/>
      <c r="F1593" s="300" t="s">
        <v>5777</v>
      </c>
      <c r="G1593" s="300" t="s">
        <v>5778</v>
      </c>
      <c r="H1593" s="300" t="s">
        <v>5779</v>
      </c>
      <c r="I1593" s="15">
        <v>835.5</v>
      </c>
      <c r="J1593" s="77">
        <v>3</v>
      </c>
      <c r="K1593" s="92"/>
    </row>
    <row r="1594" spans="1:11" ht="40.799999999999997" x14ac:dyDescent="0.25">
      <c r="A1594" s="300" t="s">
        <v>1906</v>
      </c>
      <c r="B1594" s="300" t="s">
        <v>5780</v>
      </c>
      <c r="C1594" s="300" t="s">
        <v>5781</v>
      </c>
      <c r="D1594" s="16">
        <v>45126</v>
      </c>
      <c r="E1594" s="16"/>
      <c r="F1594" s="300" t="s">
        <v>5782</v>
      </c>
      <c r="G1594" s="300" t="s">
        <v>2168</v>
      </c>
      <c r="H1594" s="300" t="s">
        <v>2169</v>
      </c>
      <c r="I1594" s="15">
        <v>167.5</v>
      </c>
      <c r="J1594" s="77">
        <v>3</v>
      </c>
      <c r="K1594" s="92"/>
    </row>
    <row r="1595" spans="1:11" ht="24.6" customHeight="1" x14ac:dyDescent="0.25">
      <c r="A1595" s="300" t="s">
        <v>1906</v>
      </c>
      <c r="B1595" s="300" t="s">
        <v>5783</v>
      </c>
      <c r="C1595" s="300" t="s">
        <v>5784</v>
      </c>
      <c r="D1595" s="16">
        <v>45152</v>
      </c>
      <c r="E1595" s="16"/>
      <c r="F1595" s="300" t="s">
        <v>5785</v>
      </c>
      <c r="G1595" s="300" t="s">
        <v>5786</v>
      </c>
      <c r="H1595" s="300" t="s">
        <v>5787</v>
      </c>
      <c r="I1595" s="15">
        <v>200</v>
      </c>
      <c r="J1595" s="77">
        <v>3</v>
      </c>
      <c r="K1595" s="92"/>
    </row>
    <row r="1596" spans="1:11" ht="44.4" customHeight="1" x14ac:dyDescent="0.25">
      <c r="A1596" s="300" t="s">
        <v>1906</v>
      </c>
      <c r="B1596" s="300" t="s">
        <v>5788</v>
      </c>
      <c r="C1596" s="300" t="s">
        <v>5789</v>
      </c>
      <c r="D1596" s="16">
        <v>45169</v>
      </c>
      <c r="E1596" s="16"/>
      <c r="F1596" s="300" t="s">
        <v>5790</v>
      </c>
      <c r="G1596" s="300" t="s">
        <v>5791</v>
      </c>
      <c r="H1596" s="300" t="s">
        <v>5792</v>
      </c>
      <c r="I1596" s="15">
        <v>1186</v>
      </c>
      <c r="J1596" s="77">
        <v>3</v>
      </c>
      <c r="K1596" s="92"/>
    </row>
    <row r="1597" spans="1:11" ht="76.2" customHeight="1" x14ac:dyDescent="0.25">
      <c r="A1597" s="300" t="s">
        <v>1906</v>
      </c>
      <c r="B1597" s="300" t="s">
        <v>5793</v>
      </c>
      <c r="C1597" s="300" t="s">
        <v>5794</v>
      </c>
      <c r="D1597" s="16">
        <v>45049</v>
      </c>
      <c r="E1597" s="16">
        <v>45082</v>
      </c>
      <c r="F1597" s="300" t="s">
        <v>5795</v>
      </c>
      <c r="G1597" s="300" t="s">
        <v>5796</v>
      </c>
      <c r="H1597" s="300" t="s">
        <v>5797</v>
      </c>
      <c r="I1597" s="15">
        <v>2000</v>
      </c>
      <c r="J1597" s="77">
        <v>5</v>
      </c>
      <c r="K1597" s="92"/>
    </row>
    <row r="1598" spans="1:11" ht="76.2" customHeight="1" x14ac:dyDescent="0.25">
      <c r="A1598" s="300" t="s">
        <v>1906</v>
      </c>
      <c r="B1598" s="300"/>
      <c r="C1598" s="300"/>
      <c r="D1598" s="16"/>
      <c r="E1598" s="16"/>
      <c r="F1598" s="305" t="s">
        <v>5798</v>
      </c>
      <c r="G1598" s="300"/>
      <c r="H1598" s="300"/>
      <c r="I1598" s="15"/>
      <c r="J1598" s="77"/>
      <c r="K1598" s="92"/>
    </row>
    <row r="1599" spans="1:11" ht="30.6" x14ac:dyDescent="0.25">
      <c r="A1599" s="300" t="s">
        <v>1906</v>
      </c>
      <c r="B1599" s="300" t="s">
        <v>5799</v>
      </c>
      <c r="C1599" s="300" t="s">
        <v>5800</v>
      </c>
      <c r="D1599" s="16">
        <v>45096</v>
      </c>
      <c r="E1599" s="16"/>
      <c r="F1599" s="301" t="s">
        <v>5801</v>
      </c>
      <c r="G1599" s="300"/>
      <c r="H1599" s="300" t="s">
        <v>5802</v>
      </c>
      <c r="I1599" s="15">
        <v>20</v>
      </c>
      <c r="J1599" s="77">
        <v>5</v>
      </c>
      <c r="K1599" s="92"/>
    </row>
    <row r="1600" spans="1:11" ht="30.6" x14ac:dyDescent="0.25">
      <c r="A1600" s="300" t="s">
        <v>1906</v>
      </c>
      <c r="B1600" s="300" t="s">
        <v>5803</v>
      </c>
      <c r="C1600" s="300" t="s">
        <v>5804</v>
      </c>
      <c r="D1600" s="16">
        <v>45096</v>
      </c>
      <c r="E1600" s="16"/>
      <c r="F1600" s="301" t="s">
        <v>5801</v>
      </c>
      <c r="G1600" s="300"/>
      <c r="H1600" s="300" t="s">
        <v>5805</v>
      </c>
      <c r="I1600" s="15">
        <v>35</v>
      </c>
      <c r="J1600" s="77">
        <v>5</v>
      </c>
      <c r="K1600" s="92"/>
    </row>
    <row r="1601" spans="1:11" ht="30.6" x14ac:dyDescent="0.25">
      <c r="A1601" s="300" t="s">
        <v>1906</v>
      </c>
      <c r="B1601" s="300" t="s">
        <v>5806</v>
      </c>
      <c r="C1601" s="300" t="s">
        <v>5807</v>
      </c>
      <c r="D1601" s="16">
        <v>45096</v>
      </c>
      <c r="E1601" s="16"/>
      <c r="F1601" s="301" t="s">
        <v>5801</v>
      </c>
      <c r="G1601" s="300"/>
      <c r="H1601" s="300" t="s">
        <v>5808</v>
      </c>
      <c r="I1601" s="15">
        <v>35</v>
      </c>
      <c r="J1601" s="77">
        <v>5</v>
      </c>
      <c r="K1601" s="92"/>
    </row>
    <row r="1602" spans="1:11" ht="30.6" x14ac:dyDescent="0.25">
      <c r="A1602" s="300" t="s">
        <v>1906</v>
      </c>
      <c r="B1602" s="300" t="s">
        <v>5809</v>
      </c>
      <c r="C1602" s="300" t="s">
        <v>5810</v>
      </c>
      <c r="D1602" s="16">
        <v>45096</v>
      </c>
      <c r="E1602" s="16"/>
      <c r="F1602" s="301" t="s">
        <v>5801</v>
      </c>
      <c r="G1602" s="300"/>
      <c r="H1602" s="300" t="s">
        <v>5811</v>
      </c>
      <c r="I1602" s="15">
        <v>35</v>
      </c>
      <c r="J1602" s="77">
        <v>5</v>
      </c>
      <c r="K1602" s="92"/>
    </row>
    <row r="1603" spans="1:11" ht="30.6" x14ac:dyDescent="0.25">
      <c r="A1603" s="300" t="s">
        <v>1906</v>
      </c>
      <c r="B1603" s="300" t="s">
        <v>5812</v>
      </c>
      <c r="C1603" s="300" t="s">
        <v>5813</v>
      </c>
      <c r="D1603" s="16">
        <v>45096</v>
      </c>
      <c r="E1603" s="16"/>
      <c r="F1603" s="301" t="s">
        <v>5801</v>
      </c>
      <c r="G1603" s="300"/>
      <c r="H1603" s="300" t="s">
        <v>5814</v>
      </c>
      <c r="I1603" s="15">
        <v>55</v>
      </c>
      <c r="J1603" s="77">
        <v>5</v>
      </c>
      <c r="K1603" s="92"/>
    </row>
    <row r="1604" spans="1:11" ht="30.6" x14ac:dyDescent="0.25">
      <c r="A1604" s="300" t="s">
        <v>1906</v>
      </c>
      <c r="B1604" s="300" t="s">
        <v>5815</v>
      </c>
      <c r="C1604" s="300" t="s">
        <v>5816</v>
      </c>
      <c r="D1604" s="16">
        <v>45096</v>
      </c>
      <c r="E1604" s="16"/>
      <c r="F1604" s="301" t="s">
        <v>5801</v>
      </c>
      <c r="G1604" s="300"/>
      <c r="H1604" s="300" t="s">
        <v>5817</v>
      </c>
      <c r="I1604" s="15">
        <v>55</v>
      </c>
      <c r="J1604" s="77">
        <v>5</v>
      </c>
      <c r="K1604" s="92"/>
    </row>
    <row r="1605" spans="1:11" ht="30.6" x14ac:dyDescent="0.25">
      <c r="A1605" s="300" t="s">
        <v>1906</v>
      </c>
      <c r="B1605" s="300" t="s">
        <v>5818</v>
      </c>
      <c r="C1605" s="300" t="s">
        <v>5819</v>
      </c>
      <c r="D1605" s="16">
        <v>45096</v>
      </c>
      <c r="E1605" s="16"/>
      <c r="F1605" s="301" t="s">
        <v>5801</v>
      </c>
      <c r="G1605" s="300"/>
      <c r="H1605" s="300" t="s">
        <v>5820</v>
      </c>
      <c r="I1605" s="15">
        <v>55</v>
      </c>
      <c r="J1605" s="77">
        <v>5</v>
      </c>
      <c r="K1605" s="92"/>
    </row>
    <row r="1606" spans="1:11" ht="30.6" x14ac:dyDescent="0.25">
      <c r="A1606" s="300" t="s">
        <v>1906</v>
      </c>
      <c r="B1606" s="300" t="s">
        <v>5821</v>
      </c>
      <c r="C1606" s="300" t="s">
        <v>5822</v>
      </c>
      <c r="D1606" s="16">
        <v>45096</v>
      </c>
      <c r="E1606" s="16"/>
      <c r="F1606" s="301" t="s">
        <v>5801</v>
      </c>
      <c r="G1606" s="300"/>
      <c r="H1606" s="300" t="s">
        <v>4063</v>
      </c>
      <c r="I1606" s="15">
        <v>55</v>
      </c>
      <c r="J1606" s="77">
        <v>5</v>
      </c>
      <c r="K1606" s="92"/>
    </row>
    <row r="1607" spans="1:11" ht="30.6" x14ac:dyDescent="0.25">
      <c r="A1607" s="300" t="s">
        <v>1906</v>
      </c>
      <c r="B1607" s="300" t="s">
        <v>5823</v>
      </c>
      <c r="C1607" s="300" t="s">
        <v>5824</v>
      </c>
      <c r="D1607" s="16">
        <v>45096</v>
      </c>
      <c r="E1607" s="16"/>
      <c r="F1607" s="301" t="s">
        <v>5801</v>
      </c>
      <c r="G1607" s="300"/>
      <c r="H1607" s="300" t="s">
        <v>2812</v>
      </c>
      <c r="I1607" s="15">
        <v>55</v>
      </c>
      <c r="J1607" s="77">
        <v>5</v>
      </c>
      <c r="K1607" s="92"/>
    </row>
    <row r="1608" spans="1:11" ht="30.6" x14ac:dyDescent="0.25">
      <c r="A1608" s="300" t="s">
        <v>1906</v>
      </c>
      <c r="B1608" s="300" t="s">
        <v>5825</v>
      </c>
      <c r="C1608" s="300" t="s">
        <v>5826</v>
      </c>
      <c r="D1608" s="16">
        <v>45096</v>
      </c>
      <c r="E1608" s="16"/>
      <c r="F1608" s="301" t="s">
        <v>5801</v>
      </c>
      <c r="G1608" s="300"/>
      <c r="H1608" s="300" t="s">
        <v>2806</v>
      </c>
      <c r="I1608" s="15">
        <v>55</v>
      </c>
      <c r="J1608" s="77">
        <v>5</v>
      </c>
      <c r="K1608" s="92"/>
    </row>
    <row r="1609" spans="1:11" ht="30.6" x14ac:dyDescent="0.25">
      <c r="A1609" s="300" t="s">
        <v>1906</v>
      </c>
      <c r="B1609" s="300" t="s">
        <v>5827</v>
      </c>
      <c r="C1609" s="300" t="s">
        <v>5828</v>
      </c>
      <c r="D1609" s="16">
        <v>45096</v>
      </c>
      <c r="E1609" s="16"/>
      <c r="F1609" s="301" t="s">
        <v>5801</v>
      </c>
      <c r="G1609" s="300"/>
      <c r="H1609" s="300" t="s">
        <v>2773</v>
      </c>
      <c r="I1609" s="15">
        <v>55</v>
      </c>
      <c r="J1609" s="77">
        <v>5</v>
      </c>
      <c r="K1609" s="92"/>
    </row>
    <row r="1610" spans="1:11" ht="30.6" x14ac:dyDescent="0.25">
      <c r="A1610" s="300" t="s">
        <v>1906</v>
      </c>
      <c r="B1610" s="300" t="s">
        <v>5829</v>
      </c>
      <c r="C1610" s="300" t="s">
        <v>5830</v>
      </c>
      <c r="D1610" s="16">
        <v>45096</v>
      </c>
      <c r="E1610" s="16"/>
      <c r="F1610" s="301" t="s">
        <v>5801</v>
      </c>
      <c r="G1610" s="300"/>
      <c r="H1610" s="300" t="s">
        <v>5831</v>
      </c>
      <c r="I1610" s="15">
        <v>55</v>
      </c>
      <c r="J1610" s="77">
        <v>5</v>
      </c>
      <c r="K1610" s="92"/>
    </row>
    <row r="1611" spans="1:11" ht="30.6" x14ac:dyDescent="0.25">
      <c r="A1611" s="300" t="s">
        <v>1906</v>
      </c>
      <c r="B1611" s="300" t="s">
        <v>5832</v>
      </c>
      <c r="C1611" s="300" t="s">
        <v>5833</v>
      </c>
      <c r="D1611" s="16">
        <v>45096</v>
      </c>
      <c r="E1611" s="16"/>
      <c r="F1611" s="301" t="s">
        <v>5801</v>
      </c>
      <c r="G1611" s="300"/>
      <c r="H1611" s="300" t="s">
        <v>4036</v>
      </c>
      <c r="I1611" s="15">
        <v>55</v>
      </c>
      <c r="J1611" s="77">
        <v>5</v>
      </c>
      <c r="K1611" s="92"/>
    </row>
    <row r="1612" spans="1:11" ht="30.6" x14ac:dyDescent="0.25">
      <c r="A1612" s="300" t="s">
        <v>1906</v>
      </c>
      <c r="B1612" s="300" t="s">
        <v>5834</v>
      </c>
      <c r="C1612" s="300" t="s">
        <v>5835</v>
      </c>
      <c r="D1612" s="16">
        <v>45096</v>
      </c>
      <c r="E1612" s="16"/>
      <c r="F1612" s="301" t="s">
        <v>5801</v>
      </c>
      <c r="G1612" s="300"/>
      <c r="H1612" s="300" t="s">
        <v>2767</v>
      </c>
      <c r="I1612" s="15">
        <v>55</v>
      </c>
      <c r="J1612" s="77">
        <v>5</v>
      </c>
      <c r="K1612" s="92"/>
    </row>
    <row r="1613" spans="1:11" ht="30.6" x14ac:dyDescent="0.25">
      <c r="A1613" s="300" t="s">
        <v>1906</v>
      </c>
      <c r="B1613" s="300" t="s">
        <v>5836</v>
      </c>
      <c r="C1613" s="300" t="s">
        <v>5837</v>
      </c>
      <c r="D1613" s="16">
        <v>45096</v>
      </c>
      <c r="E1613" s="16"/>
      <c r="F1613" s="301" t="s">
        <v>5801</v>
      </c>
      <c r="G1613" s="300"/>
      <c r="H1613" s="300" t="s">
        <v>2833</v>
      </c>
      <c r="I1613" s="15">
        <v>55</v>
      </c>
      <c r="J1613" s="77">
        <v>5</v>
      </c>
      <c r="K1613" s="92"/>
    </row>
    <row r="1614" spans="1:11" ht="30.6" x14ac:dyDescent="0.25">
      <c r="A1614" s="300" t="s">
        <v>1906</v>
      </c>
      <c r="B1614" s="300" t="s">
        <v>5838</v>
      </c>
      <c r="C1614" s="300" t="s">
        <v>5839</v>
      </c>
      <c r="D1614" s="16">
        <v>45096</v>
      </c>
      <c r="E1614" s="16"/>
      <c r="F1614" s="301" t="s">
        <v>5801</v>
      </c>
      <c r="G1614" s="300"/>
      <c r="H1614" s="300" t="s">
        <v>2797</v>
      </c>
      <c r="I1614" s="15">
        <v>55</v>
      </c>
      <c r="J1614" s="77">
        <v>5</v>
      </c>
      <c r="K1614" s="92"/>
    </row>
    <row r="1615" spans="1:11" ht="30.6" x14ac:dyDescent="0.25">
      <c r="A1615" s="300" t="s">
        <v>1906</v>
      </c>
      <c r="B1615" s="300" t="s">
        <v>5840</v>
      </c>
      <c r="C1615" s="300" t="s">
        <v>5841</v>
      </c>
      <c r="D1615" s="16">
        <v>45096</v>
      </c>
      <c r="E1615" s="16"/>
      <c r="F1615" s="301" t="s">
        <v>5801</v>
      </c>
      <c r="G1615" s="300"/>
      <c r="H1615" s="300" t="s">
        <v>4044</v>
      </c>
      <c r="I1615" s="15">
        <v>70</v>
      </c>
      <c r="J1615" s="77">
        <v>5</v>
      </c>
      <c r="K1615" s="92"/>
    </row>
    <row r="1616" spans="1:11" ht="30.6" x14ac:dyDescent="0.25">
      <c r="A1616" s="300" t="s">
        <v>1906</v>
      </c>
      <c r="B1616" s="300" t="s">
        <v>5842</v>
      </c>
      <c r="C1616" s="300" t="s">
        <v>5843</v>
      </c>
      <c r="D1616" s="16">
        <v>45096</v>
      </c>
      <c r="E1616" s="16"/>
      <c r="F1616" s="301" t="s">
        <v>5801</v>
      </c>
      <c r="G1616" s="300"/>
      <c r="H1616" s="300" t="s">
        <v>2764</v>
      </c>
      <c r="I1616" s="15">
        <v>70</v>
      </c>
      <c r="J1616" s="77">
        <v>5</v>
      </c>
      <c r="K1616" s="92"/>
    </row>
    <row r="1617" spans="1:11" ht="30.6" x14ac:dyDescent="0.25">
      <c r="A1617" s="300" t="s">
        <v>1906</v>
      </c>
      <c r="B1617" s="300" t="s">
        <v>5844</v>
      </c>
      <c r="C1617" s="300" t="s">
        <v>5845</v>
      </c>
      <c r="D1617" s="16">
        <v>45096</v>
      </c>
      <c r="E1617" s="16"/>
      <c r="F1617" s="301" t="s">
        <v>5801</v>
      </c>
      <c r="G1617" s="300"/>
      <c r="H1617" s="300" t="s">
        <v>2809</v>
      </c>
      <c r="I1617" s="15">
        <v>75</v>
      </c>
      <c r="J1617" s="77">
        <v>5</v>
      </c>
      <c r="K1617" s="92"/>
    </row>
    <row r="1618" spans="1:11" ht="30.6" x14ac:dyDescent="0.25">
      <c r="A1618" s="300" t="s">
        <v>1906</v>
      </c>
      <c r="B1618" s="300" t="s">
        <v>5846</v>
      </c>
      <c r="C1618" s="300" t="s">
        <v>5847</v>
      </c>
      <c r="D1618" s="16">
        <v>45096</v>
      </c>
      <c r="E1618" s="16"/>
      <c r="F1618" s="301" t="s">
        <v>5801</v>
      </c>
      <c r="G1618" s="300"/>
      <c r="H1618" s="300" t="s">
        <v>5848</v>
      </c>
      <c r="I1618" s="15">
        <v>87</v>
      </c>
      <c r="J1618" s="77">
        <v>5</v>
      </c>
      <c r="K1618" s="92"/>
    </row>
    <row r="1619" spans="1:11" ht="30.6" x14ac:dyDescent="0.25">
      <c r="A1619" s="300" t="s">
        <v>1906</v>
      </c>
      <c r="B1619" s="300" t="s">
        <v>5849</v>
      </c>
      <c r="C1619" s="300" t="s">
        <v>5850</v>
      </c>
      <c r="D1619" s="16">
        <v>45096</v>
      </c>
      <c r="E1619" s="16"/>
      <c r="F1619" s="301" t="s">
        <v>5801</v>
      </c>
      <c r="G1619" s="300"/>
      <c r="H1619" s="300" t="s">
        <v>5068</v>
      </c>
      <c r="I1619" s="15">
        <v>87</v>
      </c>
      <c r="J1619" s="77">
        <v>5</v>
      </c>
      <c r="K1619" s="92"/>
    </row>
    <row r="1620" spans="1:11" ht="30.6" x14ac:dyDescent="0.25">
      <c r="A1620" s="300" t="s">
        <v>1906</v>
      </c>
      <c r="B1620" s="300" t="s">
        <v>5851</v>
      </c>
      <c r="C1620" s="300" t="s">
        <v>5852</v>
      </c>
      <c r="D1620" s="16">
        <v>45096</v>
      </c>
      <c r="E1620" s="16"/>
      <c r="F1620" s="301" t="s">
        <v>5801</v>
      </c>
      <c r="G1620" s="300"/>
      <c r="H1620" s="300" t="s">
        <v>5811</v>
      </c>
      <c r="I1620" s="15">
        <v>90</v>
      </c>
      <c r="J1620" s="77">
        <v>5</v>
      </c>
      <c r="K1620" s="92"/>
    </row>
    <row r="1621" spans="1:11" ht="30.6" x14ac:dyDescent="0.25">
      <c r="A1621" s="300" t="s">
        <v>1906</v>
      </c>
      <c r="B1621" s="300" t="s">
        <v>5853</v>
      </c>
      <c r="C1621" s="300" t="s">
        <v>5854</v>
      </c>
      <c r="D1621" s="16">
        <v>45096</v>
      </c>
      <c r="E1621" s="16"/>
      <c r="F1621" s="301" t="s">
        <v>5801</v>
      </c>
      <c r="G1621" s="300"/>
      <c r="H1621" s="300" t="s">
        <v>2824</v>
      </c>
      <c r="I1621" s="15">
        <v>107</v>
      </c>
      <c r="J1621" s="77">
        <v>5</v>
      </c>
      <c r="K1621" s="92"/>
    </row>
    <row r="1622" spans="1:11" ht="20.399999999999999" x14ac:dyDescent="0.25">
      <c r="A1622" s="300" t="s">
        <v>1906</v>
      </c>
      <c r="B1622" s="300" t="s">
        <v>5855</v>
      </c>
      <c r="C1622" s="300" t="s">
        <v>5856</v>
      </c>
      <c r="D1622" s="16">
        <v>45188</v>
      </c>
      <c r="E1622" s="16"/>
      <c r="F1622" s="300" t="s">
        <v>5857</v>
      </c>
      <c r="G1622" s="300" t="s">
        <v>5858</v>
      </c>
      <c r="H1622" s="300" t="s">
        <v>5859</v>
      </c>
      <c r="I1622" s="15">
        <v>1200</v>
      </c>
      <c r="J1622" s="77">
        <v>5</v>
      </c>
      <c r="K1622" s="92"/>
    </row>
    <row r="1623" spans="1:11" ht="13.2" x14ac:dyDescent="0.25">
      <c r="A1623" s="300" t="s">
        <v>1906</v>
      </c>
      <c r="B1623" s="300" t="s">
        <v>5860</v>
      </c>
      <c r="C1623" s="300" t="s">
        <v>5861</v>
      </c>
      <c r="D1623" s="16">
        <v>45105</v>
      </c>
      <c r="E1623" s="16"/>
      <c r="F1623" s="300" t="s">
        <v>5862</v>
      </c>
      <c r="G1623" s="300" t="s">
        <v>2105</v>
      </c>
      <c r="H1623" s="300" t="s">
        <v>2106</v>
      </c>
      <c r="I1623" s="15">
        <v>48</v>
      </c>
      <c r="J1623" s="77">
        <v>5</v>
      </c>
      <c r="K1623" s="92"/>
    </row>
    <row r="1624" spans="1:11" ht="40.799999999999997" x14ac:dyDescent="0.25">
      <c r="A1624" s="300" t="s">
        <v>1906</v>
      </c>
      <c r="B1624" s="300" t="s">
        <v>5863</v>
      </c>
      <c r="C1624" s="300" t="s">
        <v>5864</v>
      </c>
      <c r="D1624" s="16">
        <v>45096</v>
      </c>
      <c r="E1624" s="16"/>
      <c r="F1624" s="300" t="s">
        <v>5865</v>
      </c>
      <c r="G1624" s="300" t="s">
        <v>5866</v>
      </c>
      <c r="H1624" s="300" t="s">
        <v>5867</v>
      </c>
      <c r="I1624" s="15">
        <v>400</v>
      </c>
      <c r="J1624" s="77">
        <v>5</v>
      </c>
      <c r="K1624" s="92"/>
    </row>
    <row r="1625" spans="1:11" ht="40.799999999999997" x14ac:dyDescent="0.25">
      <c r="A1625" s="300" t="s">
        <v>1906</v>
      </c>
      <c r="B1625" s="300" t="s">
        <v>5868</v>
      </c>
      <c r="C1625" s="300" t="s">
        <v>5869</v>
      </c>
      <c r="D1625" s="16">
        <v>45080</v>
      </c>
      <c r="E1625" s="16">
        <v>45099</v>
      </c>
      <c r="F1625" s="300" t="s">
        <v>5870</v>
      </c>
      <c r="G1625" s="300" t="s">
        <v>5866</v>
      </c>
      <c r="H1625" s="300" t="s">
        <v>5867</v>
      </c>
      <c r="I1625" s="15">
        <v>2.6</v>
      </c>
      <c r="J1625" s="77">
        <v>5</v>
      </c>
      <c r="K1625" s="92"/>
    </row>
    <row r="1626" spans="1:11" ht="51" x14ac:dyDescent="0.25">
      <c r="A1626" s="300" t="s">
        <v>1906</v>
      </c>
      <c r="B1626" s="300" t="s">
        <v>5868</v>
      </c>
      <c r="C1626" s="300" t="s">
        <v>5869</v>
      </c>
      <c r="D1626" s="16">
        <v>45080</v>
      </c>
      <c r="E1626" s="16">
        <v>45099</v>
      </c>
      <c r="F1626" s="300" t="s">
        <v>5871</v>
      </c>
      <c r="G1626" s="300" t="s">
        <v>5866</v>
      </c>
      <c r="H1626" s="300" t="s">
        <v>5867</v>
      </c>
      <c r="I1626" s="15">
        <v>47.8</v>
      </c>
      <c r="J1626" s="77">
        <v>5</v>
      </c>
      <c r="K1626" s="92"/>
    </row>
    <row r="1627" spans="1:11" ht="51" x14ac:dyDescent="0.25">
      <c r="A1627" s="300" t="s">
        <v>1906</v>
      </c>
      <c r="B1627" s="300" t="s">
        <v>5868</v>
      </c>
      <c r="C1627" s="300" t="s">
        <v>5869</v>
      </c>
      <c r="D1627" s="16">
        <v>45079</v>
      </c>
      <c r="E1627" s="16">
        <v>45099</v>
      </c>
      <c r="F1627" s="300" t="s">
        <v>5872</v>
      </c>
      <c r="G1627" s="300" t="s">
        <v>5866</v>
      </c>
      <c r="H1627" s="300" t="s">
        <v>5867</v>
      </c>
      <c r="I1627" s="15">
        <v>21.8</v>
      </c>
      <c r="J1627" s="77">
        <v>5</v>
      </c>
      <c r="K1627" s="92"/>
    </row>
    <row r="1628" spans="1:11" ht="51" x14ac:dyDescent="0.25">
      <c r="A1628" s="300" t="s">
        <v>1906</v>
      </c>
      <c r="B1628" s="300" t="s">
        <v>5868</v>
      </c>
      <c r="C1628" s="300" t="s">
        <v>5869</v>
      </c>
      <c r="D1628" s="16">
        <v>45079</v>
      </c>
      <c r="E1628" s="16">
        <v>45099</v>
      </c>
      <c r="F1628" s="300" t="s">
        <v>5873</v>
      </c>
      <c r="G1628" s="300" t="s">
        <v>5866</v>
      </c>
      <c r="H1628" s="300" t="s">
        <v>5867</v>
      </c>
      <c r="I1628" s="15">
        <v>7.7</v>
      </c>
      <c r="J1628" s="77">
        <v>5</v>
      </c>
      <c r="K1628" s="92"/>
    </row>
    <row r="1629" spans="1:11" ht="51" x14ac:dyDescent="0.25">
      <c r="A1629" s="300" t="s">
        <v>1906</v>
      </c>
      <c r="B1629" s="300" t="s">
        <v>5874</v>
      </c>
      <c r="C1629" s="300" t="s">
        <v>5875</v>
      </c>
      <c r="D1629" s="16">
        <v>45069</v>
      </c>
      <c r="E1629" s="16">
        <v>45099</v>
      </c>
      <c r="F1629" s="300" t="s">
        <v>5876</v>
      </c>
      <c r="G1629" s="300" t="s">
        <v>5866</v>
      </c>
      <c r="H1629" s="300" t="s">
        <v>5867</v>
      </c>
      <c r="I1629" s="15">
        <v>10</v>
      </c>
      <c r="J1629" s="77">
        <v>5</v>
      </c>
      <c r="K1629" s="92"/>
    </row>
    <row r="1630" spans="1:11" ht="75" customHeight="1" x14ac:dyDescent="0.25">
      <c r="A1630" s="300" t="s">
        <v>1906</v>
      </c>
      <c r="B1630" s="300"/>
      <c r="C1630" s="300"/>
      <c r="D1630" s="16"/>
      <c r="E1630" s="16"/>
      <c r="F1630" s="305" t="s">
        <v>5877</v>
      </c>
      <c r="G1630" s="300"/>
      <c r="H1630" s="300"/>
      <c r="I1630" s="15"/>
      <c r="J1630" s="77"/>
      <c r="K1630" s="92"/>
    </row>
    <row r="1631" spans="1:11" ht="30.6" x14ac:dyDescent="0.25">
      <c r="A1631" s="300" t="s">
        <v>1906</v>
      </c>
      <c r="B1631" s="300" t="s">
        <v>5878</v>
      </c>
      <c r="C1631" s="300" t="s">
        <v>5879</v>
      </c>
      <c r="D1631" s="16">
        <v>45085</v>
      </c>
      <c r="E1631" s="16"/>
      <c r="F1631" s="301" t="s">
        <v>5880</v>
      </c>
      <c r="G1631" s="300"/>
      <c r="H1631" s="300" t="s">
        <v>5881</v>
      </c>
      <c r="I1631" s="15">
        <v>55</v>
      </c>
      <c r="J1631" s="77">
        <v>5</v>
      </c>
      <c r="K1631" s="92"/>
    </row>
    <row r="1632" spans="1:11" ht="30.6" x14ac:dyDescent="0.25">
      <c r="A1632" s="300" t="s">
        <v>1906</v>
      </c>
      <c r="B1632" s="300" t="s">
        <v>5882</v>
      </c>
      <c r="C1632" s="300" t="s">
        <v>5883</v>
      </c>
      <c r="D1632" s="16">
        <v>45085</v>
      </c>
      <c r="E1632" s="16"/>
      <c r="F1632" s="301" t="s">
        <v>5880</v>
      </c>
      <c r="G1632" s="300"/>
      <c r="H1632" s="300" t="s">
        <v>3574</v>
      </c>
      <c r="I1632" s="15">
        <v>55</v>
      </c>
      <c r="J1632" s="77">
        <v>5</v>
      </c>
      <c r="K1632" s="92"/>
    </row>
    <row r="1633" spans="1:11" ht="30.6" x14ac:dyDescent="0.25">
      <c r="A1633" s="300" t="s">
        <v>1906</v>
      </c>
      <c r="B1633" s="300" t="s">
        <v>5884</v>
      </c>
      <c r="C1633" s="300" t="s">
        <v>5885</v>
      </c>
      <c r="D1633" s="16">
        <v>45085</v>
      </c>
      <c r="E1633" s="16"/>
      <c r="F1633" s="301" t="s">
        <v>5880</v>
      </c>
      <c r="G1633" s="300"/>
      <c r="H1633" s="300" t="s">
        <v>5886</v>
      </c>
      <c r="I1633" s="15">
        <v>55</v>
      </c>
      <c r="J1633" s="77">
        <v>5</v>
      </c>
      <c r="K1633" s="92"/>
    </row>
    <row r="1634" spans="1:11" ht="30.6" x14ac:dyDescent="0.25">
      <c r="A1634" s="300" t="s">
        <v>1906</v>
      </c>
      <c r="B1634" s="300" t="s">
        <v>5887</v>
      </c>
      <c r="C1634" s="300" t="s">
        <v>5888</v>
      </c>
      <c r="D1634" s="16">
        <v>45085</v>
      </c>
      <c r="E1634" s="16"/>
      <c r="F1634" s="301" t="s">
        <v>5880</v>
      </c>
      <c r="G1634" s="300"/>
      <c r="H1634" s="300" t="s">
        <v>3565</v>
      </c>
      <c r="I1634" s="15">
        <v>55</v>
      </c>
      <c r="J1634" s="77">
        <v>5</v>
      </c>
      <c r="K1634" s="92"/>
    </row>
    <row r="1635" spans="1:11" ht="30.6" x14ac:dyDescent="0.25">
      <c r="A1635" s="300" t="s">
        <v>1906</v>
      </c>
      <c r="B1635" s="300" t="s">
        <v>5889</v>
      </c>
      <c r="C1635" s="300" t="s">
        <v>5890</v>
      </c>
      <c r="D1635" s="16">
        <v>45085</v>
      </c>
      <c r="E1635" s="16"/>
      <c r="F1635" s="301" t="s">
        <v>5880</v>
      </c>
      <c r="G1635" s="300"/>
      <c r="H1635" s="300" t="s">
        <v>5891</v>
      </c>
      <c r="I1635" s="15">
        <v>55</v>
      </c>
      <c r="J1635" s="77">
        <v>5</v>
      </c>
      <c r="K1635" s="92"/>
    </row>
    <row r="1636" spans="1:11" ht="30.6" x14ac:dyDescent="0.25">
      <c r="A1636" s="300" t="s">
        <v>1906</v>
      </c>
      <c r="B1636" s="300" t="s">
        <v>5892</v>
      </c>
      <c r="C1636" s="300" t="s">
        <v>5893</v>
      </c>
      <c r="D1636" s="16">
        <v>45085</v>
      </c>
      <c r="E1636" s="16"/>
      <c r="F1636" s="301" t="s">
        <v>5880</v>
      </c>
      <c r="G1636" s="300"/>
      <c r="H1636" s="300" t="s">
        <v>5894</v>
      </c>
      <c r="I1636" s="15">
        <v>55</v>
      </c>
      <c r="J1636" s="77">
        <v>5</v>
      </c>
      <c r="K1636" s="92"/>
    </row>
    <row r="1637" spans="1:11" ht="30.6" x14ac:dyDescent="0.25">
      <c r="A1637" s="300" t="s">
        <v>1906</v>
      </c>
      <c r="B1637" s="300" t="s">
        <v>5895</v>
      </c>
      <c r="C1637" s="300" t="s">
        <v>5896</v>
      </c>
      <c r="D1637" s="16">
        <v>45085</v>
      </c>
      <c r="E1637" s="16"/>
      <c r="F1637" s="301" t="s">
        <v>5880</v>
      </c>
      <c r="G1637" s="300"/>
      <c r="H1637" s="300" t="s">
        <v>5897</v>
      </c>
      <c r="I1637" s="15">
        <v>55</v>
      </c>
      <c r="J1637" s="77">
        <v>5</v>
      </c>
      <c r="K1637" s="92"/>
    </row>
    <row r="1638" spans="1:11" ht="30.6" x14ac:dyDescent="0.25">
      <c r="A1638" s="300" t="s">
        <v>1906</v>
      </c>
      <c r="B1638" s="300" t="s">
        <v>5898</v>
      </c>
      <c r="C1638" s="300" t="s">
        <v>5899</v>
      </c>
      <c r="D1638" s="16">
        <v>45085</v>
      </c>
      <c r="E1638" s="16"/>
      <c r="F1638" s="301" t="s">
        <v>5880</v>
      </c>
      <c r="G1638" s="300"/>
      <c r="H1638" s="300" t="s">
        <v>5900</v>
      </c>
      <c r="I1638" s="15">
        <v>55</v>
      </c>
      <c r="J1638" s="77">
        <v>5</v>
      </c>
      <c r="K1638" s="92"/>
    </row>
    <row r="1639" spans="1:11" ht="30.6" x14ac:dyDescent="0.25">
      <c r="A1639" s="300" t="s">
        <v>1906</v>
      </c>
      <c r="B1639" s="300" t="s">
        <v>5901</v>
      </c>
      <c r="C1639" s="300" t="s">
        <v>5902</v>
      </c>
      <c r="D1639" s="16">
        <v>45085</v>
      </c>
      <c r="E1639" s="16"/>
      <c r="F1639" s="301" t="s">
        <v>5880</v>
      </c>
      <c r="G1639" s="300"/>
      <c r="H1639" s="300" t="s">
        <v>5903</v>
      </c>
      <c r="I1639" s="15">
        <v>55</v>
      </c>
      <c r="J1639" s="77">
        <v>5</v>
      </c>
      <c r="K1639" s="92"/>
    </row>
    <row r="1640" spans="1:11" ht="30.6" x14ac:dyDescent="0.25">
      <c r="A1640" s="300" t="s">
        <v>1906</v>
      </c>
      <c r="B1640" s="300" t="s">
        <v>5904</v>
      </c>
      <c r="C1640" s="300" t="s">
        <v>5905</v>
      </c>
      <c r="D1640" s="16">
        <v>45085</v>
      </c>
      <c r="E1640" s="16"/>
      <c r="F1640" s="301" t="s">
        <v>5880</v>
      </c>
      <c r="G1640" s="300"/>
      <c r="H1640" s="300" t="s">
        <v>5906</v>
      </c>
      <c r="I1640" s="15">
        <v>55</v>
      </c>
      <c r="J1640" s="77">
        <v>5</v>
      </c>
      <c r="K1640" s="92"/>
    </row>
    <row r="1641" spans="1:11" ht="30.6" x14ac:dyDescent="0.25">
      <c r="A1641" s="300" t="s">
        <v>1906</v>
      </c>
      <c r="B1641" s="300" t="s">
        <v>5907</v>
      </c>
      <c r="C1641" s="300" t="s">
        <v>5908</v>
      </c>
      <c r="D1641" s="16">
        <v>45085</v>
      </c>
      <c r="E1641" s="16"/>
      <c r="F1641" s="301" t="s">
        <v>5880</v>
      </c>
      <c r="G1641" s="300"/>
      <c r="H1641" s="300" t="s">
        <v>5909</v>
      </c>
      <c r="I1641" s="15">
        <v>55</v>
      </c>
      <c r="J1641" s="77">
        <v>5</v>
      </c>
      <c r="K1641" s="92"/>
    </row>
    <row r="1642" spans="1:11" ht="30.6" x14ac:dyDescent="0.25">
      <c r="A1642" s="300" t="s">
        <v>1906</v>
      </c>
      <c r="B1642" s="300" t="s">
        <v>5910</v>
      </c>
      <c r="C1642" s="300" t="s">
        <v>5911</v>
      </c>
      <c r="D1642" s="16">
        <v>45085</v>
      </c>
      <c r="E1642" s="16"/>
      <c r="F1642" s="301" t="s">
        <v>5880</v>
      </c>
      <c r="G1642" s="300"/>
      <c r="H1642" s="300" t="s">
        <v>3601</v>
      </c>
      <c r="I1642" s="15">
        <v>55</v>
      </c>
      <c r="J1642" s="77">
        <v>5</v>
      </c>
      <c r="K1642" s="92"/>
    </row>
    <row r="1643" spans="1:11" ht="30.6" x14ac:dyDescent="0.25">
      <c r="A1643" s="300" t="s">
        <v>1906</v>
      </c>
      <c r="B1643" s="300" t="s">
        <v>5912</v>
      </c>
      <c r="C1643" s="300" t="s">
        <v>5913</v>
      </c>
      <c r="D1643" s="16">
        <v>45085</v>
      </c>
      <c r="E1643" s="16"/>
      <c r="F1643" s="301" t="s">
        <v>5880</v>
      </c>
      <c r="G1643" s="300"/>
      <c r="H1643" s="300" t="s">
        <v>5914</v>
      </c>
      <c r="I1643" s="15">
        <v>55</v>
      </c>
      <c r="J1643" s="77">
        <v>5</v>
      </c>
      <c r="K1643" s="92"/>
    </row>
    <row r="1644" spans="1:11" ht="30.6" x14ac:dyDescent="0.25">
      <c r="A1644" s="300" t="s">
        <v>1906</v>
      </c>
      <c r="B1644" s="300" t="s">
        <v>5915</v>
      </c>
      <c r="C1644" s="300" t="s">
        <v>5916</v>
      </c>
      <c r="D1644" s="16">
        <v>45085</v>
      </c>
      <c r="E1644" s="16"/>
      <c r="F1644" s="301" t="s">
        <v>5880</v>
      </c>
      <c r="G1644" s="300"/>
      <c r="H1644" s="300" t="s">
        <v>2453</v>
      </c>
      <c r="I1644" s="15">
        <v>55</v>
      </c>
      <c r="J1644" s="77">
        <v>5</v>
      </c>
      <c r="K1644" s="92"/>
    </row>
    <row r="1645" spans="1:11" ht="30.6" x14ac:dyDescent="0.25">
      <c r="A1645" s="300" t="s">
        <v>1906</v>
      </c>
      <c r="B1645" s="300" t="s">
        <v>5917</v>
      </c>
      <c r="C1645" s="300" t="s">
        <v>5918</v>
      </c>
      <c r="D1645" s="16">
        <v>45085</v>
      </c>
      <c r="E1645" s="16"/>
      <c r="F1645" s="301" t="s">
        <v>5880</v>
      </c>
      <c r="G1645" s="300"/>
      <c r="H1645" s="300" t="s">
        <v>3583</v>
      </c>
      <c r="I1645" s="15">
        <v>55</v>
      </c>
      <c r="J1645" s="77">
        <v>5</v>
      </c>
      <c r="K1645" s="92"/>
    </row>
    <row r="1646" spans="1:11" ht="30.6" x14ac:dyDescent="0.25">
      <c r="A1646" s="300" t="s">
        <v>1906</v>
      </c>
      <c r="B1646" s="300" t="s">
        <v>5919</v>
      </c>
      <c r="C1646" s="300" t="s">
        <v>5920</v>
      </c>
      <c r="D1646" s="16">
        <v>45085</v>
      </c>
      <c r="E1646" s="16"/>
      <c r="F1646" s="301" t="s">
        <v>5880</v>
      </c>
      <c r="G1646" s="300"/>
      <c r="H1646" s="300" t="s">
        <v>5921</v>
      </c>
      <c r="I1646" s="15">
        <v>55</v>
      </c>
      <c r="J1646" s="77">
        <v>5</v>
      </c>
      <c r="K1646" s="92"/>
    </row>
    <row r="1647" spans="1:11" ht="30.6" x14ac:dyDescent="0.25">
      <c r="A1647" s="300" t="s">
        <v>1906</v>
      </c>
      <c r="B1647" s="300" t="s">
        <v>5922</v>
      </c>
      <c r="C1647" s="300" t="s">
        <v>5923</v>
      </c>
      <c r="D1647" s="16">
        <v>45085</v>
      </c>
      <c r="E1647" s="16"/>
      <c r="F1647" s="301" t="s">
        <v>5880</v>
      </c>
      <c r="G1647" s="300"/>
      <c r="H1647" s="300" t="s">
        <v>3580</v>
      </c>
      <c r="I1647" s="15">
        <v>55</v>
      </c>
      <c r="J1647" s="77">
        <v>5</v>
      </c>
      <c r="K1647" s="92"/>
    </row>
    <row r="1648" spans="1:11" ht="30.6" x14ac:dyDescent="0.25">
      <c r="A1648" s="300" t="s">
        <v>1906</v>
      </c>
      <c r="B1648" s="300" t="s">
        <v>5924</v>
      </c>
      <c r="C1648" s="300" t="s">
        <v>5925</v>
      </c>
      <c r="D1648" s="16">
        <v>45085</v>
      </c>
      <c r="E1648" s="16"/>
      <c r="F1648" s="301" t="s">
        <v>5880</v>
      </c>
      <c r="G1648" s="300"/>
      <c r="H1648" s="300" t="s">
        <v>5926</v>
      </c>
      <c r="I1648" s="15">
        <v>55</v>
      </c>
      <c r="J1648" s="77">
        <v>5</v>
      </c>
      <c r="K1648" s="92"/>
    </row>
    <row r="1649" spans="1:11" ht="30.6" x14ac:dyDescent="0.25">
      <c r="A1649" s="300" t="s">
        <v>1906</v>
      </c>
      <c r="B1649" s="300" t="s">
        <v>5927</v>
      </c>
      <c r="C1649" s="300" t="s">
        <v>5928</v>
      </c>
      <c r="D1649" s="16">
        <v>45085</v>
      </c>
      <c r="E1649" s="16"/>
      <c r="F1649" s="301" t="s">
        <v>5880</v>
      </c>
      <c r="G1649" s="300"/>
      <c r="H1649" s="300" t="s">
        <v>5929</v>
      </c>
      <c r="I1649" s="15">
        <v>55</v>
      </c>
      <c r="J1649" s="77">
        <v>5</v>
      </c>
      <c r="K1649" s="92"/>
    </row>
    <row r="1650" spans="1:11" ht="30.6" x14ac:dyDescent="0.25">
      <c r="A1650" s="300" t="s">
        <v>1906</v>
      </c>
      <c r="B1650" s="300" t="s">
        <v>5930</v>
      </c>
      <c r="C1650" s="300" t="s">
        <v>5931</v>
      </c>
      <c r="D1650" s="16">
        <v>45085</v>
      </c>
      <c r="E1650" s="16"/>
      <c r="F1650" s="301" t="s">
        <v>5880</v>
      </c>
      <c r="G1650" s="300"/>
      <c r="H1650" s="300" t="s">
        <v>5932</v>
      </c>
      <c r="I1650" s="15">
        <v>55</v>
      </c>
      <c r="J1650" s="77">
        <v>5</v>
      </c>
      <c r="K1650" s="92"/>
    </row>
    <row r="1651" spans="1:11" ht="30.6" x14ac:dyDescent="0.25">
      <c r="A1651" s="300" t="s">
        <v>1906</v>
      </c>
      <c r="B1651" s="300" t="s">
        <v>5933</v>
      </c>
      <c r="C1651" s="300" t="s">
        <v>5934</v>
      </c>
      <c r="D1651" s="16">
        <v>45085</v>
      </c>
      <c r="E1651" s="16"/>
      <c r="F1651" s="301" t="s">
        <v>5880</v>
      </c>
      <c r="G1651" s="300"/>
      <c r="H1651" s="300" t="s">
        <v>3622</v>
      </c>
      <c r="I1651" s="15">
        <v>55</v>
      </c>
      <c r="J1651" s="77">
        <v>5</v>
      </c>
      <c r="K1651" s="92"/>
    </row>
    <row r="1652" spans="1:11" ht="30.6" x14ac:dyDescent="0.25">
      <c r="A1652" s="300" t="s">
        <v>1906</v>
      </c>
      <c r="B1652" s="300" t="s">
        <v>5935</v>
      </c>
      <c r="C1652" s="300" t="s">
        <v>5936</v>
      </c>
      <c r="D1652" s="16">
        <v>45085</v>
      </c>
      <c r="E1652" s="16"/>
      <c r="F1652" s="301" t="s">
        <v>5880</v>
      </c>
      <c r="G1652" s="300"/>
      <c r="H1652" s="300" t="s">
        <v>3553</v>
      </c>
      <c r="I1652" s="15">
        <v>55</v>
      </c>
      <c r="J1652" s="77">
        <v>5</v>
      </c>
      <c r="K1652" s="92"/>
    </row>
    <row r="1653" spans="1:11" ht="30.6" x14ac:dyDescent="0.25">
      <c r="A1653" s="300" t="s">
        <v>1906</v>
      </c>
      <c r="B1653" s="300" t="s">
        <v>5937</v>
      </c>
      <c r="C1653" s="300" t="s">
        <v>5938</v>
      </c>
      <c r="D1653" s="16">
        <v>45085</v>
      </c>
      <c r="E1653" s="16"/>
      <c r="F1653" s="301" t="s">
        <v>5880</v>
      </c>
      <c r="G1653" s="300"/>
      <c r="H1653" s="300" t="s">
        <v>4700</v>
      </c>
      <c r="I1653" s="15">
        <v>55</v>
      </c>
      <c r="J1653" s="77">
        <v>5</v>
      </c>
      <c r="K1653" s="92"/>
    </row>
    <row r="1654" spans="1:11" ht="30.6" x14ac:dyDescent="0.25">
      <c r="A1654" s="300" t="s">
        <v>1906</v>
      </c>
      <c r="B1654" s="300" t="s">
        <v>5939</v>
      </c>
      <c r="C1654" s="300" t="s">
        <v>5940</v>
      </c>
      <c r="D1654" s="16">
        <v>45085</v>
      </c>
      <c r="E1654" s="16"/>
      <c r="F1654" s="301" t="s">
        <v>5880</v>
      </c>
      <c r="G1654" s="300"/>
      <c r="H1654" s="300" t="s">
        <v>4694</v>
      </c>
      <c r="I1654" s="15">
        <v>70</v>
      </c>
      <c r="J1654" s="77">
        <v>5</v>
      </c>
      <c r="K1654" s="92"/>
    </row>
    <row r="1655" spans="1:11" ht="30.6" x14ac:dyDescent="0.25">
      <c r="A1655" s="300" t="s">
        <v>1906</v>
      </c>
      <c r="B1655" s="300" t="s">
        <v>5941</v>
      </c>
      <c r="C1655" s="300" t="s">
        <v>5942</v>
      </c>
      <c r="D1655" s="16">
        <v>45085</v>
      </c>
      <c r="E1655" s="16"/>
      <c r="F1655" s="301" t="s">
        <v>5880</v>
      </c>
      <c r="G1655" s="300"/>
      <c r="H1655" s="300" t="s">
        <v>5380</v>
      </c>
      <c r="I1655" s="15">
        <v>70</v>
      </c>
      <c r="J1655" s="77">
        <v>5</v>
      </c>
      <c r="K1655" s="92"/>
    </row>
    <row r="1656" spans="1:11" ht="30.6" x14ac:dyDescent="0.25">
      <c r="A1656" s="300" t="s">
        <v>1906</v>
      </c>
      <c r="B1656" s="300" t="s">
        <v>5943</v>
      </c>
      <c r="C1656" s="300" t="s">
        <v>5944</v>
      </c>
      <c r="D1656" s="16">
        <v>45085</v>
      </c>
      <c r="E1656" s="16"/>
      <c r="F1656" s="301" t="s">
        <v>5880</v>
      </c>
      <c r="G1656" s="300"/>
      <c r="H1656" s="300" t="s">
        <v>4711</v>
      </c>
      <c r="I1656" s="15">
        <v>70</v>
      </c>
      <c r="J1656" s="77">
        <v>5</v>
      </c>
      <c r="K1656" s="92"/>
    </row>
    <row r="1657" spans="1:11" ht="30.6" x14ac:dyDescent="0.25">
      <c r="A1657" s="300" t="s">
        <v>1906</v>
      </c>
      <c r="B1657" s="300" t="s">
        <v>5945</v>
      </c>
      <c r="C1657" s="300" t="s">
        <v>5946</v>
      </c>
      <c r="D1657" s="16">
        <v>45085</v>
      </c>
      <c r="E1657" s="16"/>
      <c r="F1657" s="301" t="s">
        <v>5880</v>
      </c>
      <c r="G1657" s="300"/>
      <c r="H1657" s="300" t="s">
        <v>5947</v>
      </c>
      <c r="I1657" s="15">
        <v>87</v>
      </c>
      <c r="J1657" s="77">
        <v>5</v>
      </c>
      <c r="K1657" s="92"/>
    </row>
    <row r="1658" spans="1:11" ht="30.6" x14ac:dyDescent="0.25">
      <c r="A1658" s="300" t="s">
        <v>1906</v>
      </c>
      <c r="B1658" s="300" t="s">
        <v>5948</v>
      </c>
      <c r="C1658" s="300" t="s">
        <v>5949</v>
      </c>
      <c r="D1658" s="16">
        <v>45085</v>
      </c>
      <c r="E1658" s="16"/>
      <c r="F1658" s="301" t="s">
        <v>5880</v>
      </c>
      <c r="G1658" s="300"/>
      <c r="H1658" s="300" t="s">
        <v>5950</v>
      </c>
      <c r="I1658" s="15">
        <v>87</v>
      </c>
      <c r="J1658" s="77">
        <v>5</v>
      </c>
      <c r="K1658" s="92"/>
    </row>
    <row r="1659" spans="1:11" ht="30.6" x14ac:dyDescent="0.25">
      <c r="A1659" s="300" t="s">
        <v>1906</v>
      </c>
      <c r="B1659" s="300" t="s">
        <v>5951</v>
      </c>
      <c r="C1659" s="300" t="s">
        <v>5952</v>
      </c>
      <c r="D1659" s="16">
        <v>45085</v>
      </c>
      <c r="E1659" s="16"/>
      <c r="F1659" s="301" t="s">
        <v>5880</v>
      </c>
      <c r="G1659" s="300"/>
      <c r="H1659" s="300" t="s">
        <v>5953</v>
      </c>
      <c r="I1659" s="15">
        <v>87</v>
      </c>
      <c r="J1659" s="77">
        <v>5</v>
      </c>
      <c r="K1659" s="92"/>
    </row>
    <row r="1660" spans="1:11" ht="20.399999999999999" x14ac:dyDescent="0.25">
      <c r="A1660" s="300" t="s">
        <v>1906</v>
      </c>
      <c r="B1660" s="300" t="s">
        <v>5954</v>
      </c>
      <c r="C1660" s="300" t="s">
        <v>5955</v>
      </c>
      <c r="D1660" s="16">
        <v>45089</v>
      </c>
      <c r="E1660" s="16"/>
      <c r="F1660" s="300" t="s">
        <v>5956</v>
      </c>
      <c r="G1660" s="300"/>
      <c r="H1660" s="300" t="s">
        <v>3649</v>
      </c>
      <c r="I1660" s="15">
        <v>38.79</v>
      </c>
      <c r="J1660" s="77">
        <v>5</v>
      </c>
      <c r="K1660" s="92"/>
    </row>
    <row r="1661" spans="1:11" ht="20.399999999999999" x14ac:dyDescent="0.25">
      <c r="A1661" s="300" t="s">
        <v>1906</v>
      </c>
      <c r="B1661" s="300" t="s">
        <v>5957</v>
      </c>
      <c r="C1661" s="300" t="s">
        <v>5958</v>
      </c>
      <c r="D1661" s="16">
        <v>45093</v>
      </c>
      <c r="E1661" s="16"/>
      <c r="F1661" s="300" t="s">
        <v>5959</v>
      </c>
      <c r="G1661" s="300" t="s">
        <v>5778</v>
      </c>
      <c r="H1661" s="300" t="s">
        <v>5779</v>
      </c>
      <c r="I1661" s="15">
        <v>4388</v>
      </c>
      <c r="J1661" s="77">
        <v>5</v>
      </c>
      <c r="K1661" s="92"/>
    </row>
    <row r="1662" spans="1:11" ht="20.399999999999999" x14ac:dyDescent="0.25">
      <c r="A1662" s="300" t="s">
        <v>1906</v>
      </c>
      <c r="B1662" s="300" t="s">
        <v>5960</v>
      </c>
      <c r="C1662" s="300" t="s">
        <v>3660</v>
      </c>
      <c r="D1662" s="16">
        <v>45111</v>
      </c>
      <c r="E1662" s="16"/>
      <c r="F1662" s="300" t="s">
        <v>5961</v>
      </c>
      <c r="G1662" s="300" t="s">
        <v>2887</v>
      </c>
      <c r="H1662" s="300" t="s">
        <v>2888</v>
      </c>
      <c r="I1662" s="15">
        <v>400</v>
      </c>
      <c r="J1662" s="77">
        <v>5</v>
      </c>
      <c r="K1662" s="92"/>
    </row>
    <row r="1663" spans="1:11" ht="55.95" customHeight="1" x14ac:dyDescent="0.25">
      <c r="A1663" s="300" t="s">
        <v>1906</v>
      </c>
      <c r="B1663" s="300" t="s">
        <v>5960</v>
      </c>
      <c r="C1663" s="300" t="s">
        <v>3660</v>
      </c>
      <c r="D1663" s="16">
        <v>45065</v>
      </c>
      <c r="E1663" s="16">
        <v>45111</v>
      </c>
      <c r="F1663" s="300" t="s">
        <v>5962</v>
      </c>
      <c r="G1663" s="300" t="s">
        <v>2887</v>
      </c>
      <c r="H1663" s="300" t="s">
        <v>2888</v>
      </c>
      <c r="I1663" s="15">
        <v>80</v>
      </c>
      <c r="J1663" s="77">
        <v>5</v>
      </c>
      <c r="K1663" s="92"/>
    </row>
    <row r="1664" spans="1:11" ht="76.95" customHeight="1" x14ac:dyDescent="0.25">
      <c r="A1664" s="300" t="s">
        <v>1906</v>
      </c>
      <c r="B1664" s="300"/>
      <c r="C1664" s="300"/>
      <c r="D1664" s="16"/>
      <c r="E1664" s="16"/>
      <c r="F1664" s="305" t="s">
        <v>5963</v>
      </c>
      <c r="G1664" s="300"/>
      <c r="H1664" s="300"/>
      <c r="I1664" s="15"/>
      <c r="J1664" s="77"/>
      <c r="K1664" s="92"/>
    </row>
    <row r="1665" spans="1:11" ht="30.6" x14ac:dyDescent="0.25">
      <c r="A1665" s="300" t="s">
        <v>1906</v>
      </c>
      <c r="B1665" s="300" t="s">
        <v>5964</v>
      </c>
      <c r="C1665" s="300" t="s">
        <v>5965</v>
      </c>
      <c r="D1665" s="16">
        <v>45098</v>
      </c>
      <c r="E1665" s="16"/>
      <c r="F1665" s="301" t="s">
        <v>5966</v>
      </c>
      <c r="G1665" s="300"/>
      <c r="H1665" s="300" t="s">
        <v>4830</v>
      </c>
      <c r="I1665" s="15">
        <v>113</v>
      </c>
      <c r="J1665" s="77">
        <v>5</v>
      </c>
      <c r="K1665" s="92"/>
    </row>
    <row r="1666" spans="1:11" ht="30.6" x14ac:dyDescent="0.25">
      <c r="A1666" s="300" t="s">
        <v>1906</v>
      </c>
      <c r="B1666" s="300" t="s">
        <v>5967</v>
      </c>
      <c r="C1666" s="300" t="s">
        <v>5968</v>
      </c>
      <c r="D1666" s="16">
        <v>45098</v>
      </c>
      <c r="E1666" s="16"/>
      <c r="F1666" s="301" t="s">
        <v>5966</v>
      </c>
      <c r="G1666" s="300"/>
      <c r="H1666" s="300" t="s">
        <v>4878</v>
      </c>
      <c r="I1666" s="15">
        <v>113</v>
      </c>
      <c r="J1666" s="77">
        <v>5</v>
      </c>
      <c r="K1666" s="92"/>
    </row>
    <row r="1667" spans="1:11" ht="30.6" x14ac:dyDescent="0.25">
      <c r="A1667" s="300" t="s">
        <v>1906</v>
      </c>
      <c r="B1667" s="300" t="s">
        <v>5969</v>
      </c>
      <c r="C1667" s="300" t="s">
        <v>5970</v>
      </c>
      <c r="D1667" s="16">
        <v>45098</v>
      </c>
      <c r="E1667" s="16"/>
      <c r="F1667" s="301" t="s">
        <v>5966</v>
      </c>
      <c r="G1667" s="300"/>
      <c r="H1667" s="300" t="s">
        <v>2402</v>
      </c>
      <c r="I1667" s="15">
        <v>113</v>
      </c>
      <c r="J1667" s="77">
        <v>5</v>
      </c>
      <c r="K1667" s="92"/>
    </row>
    <row r="1668" spans="1:11" ht="30.6" x14ac:dyDescent="0.25">
      <c r="A1668" s="300" t="s">
        <v>1906</v>
      </c>
      <c r="B1668" s="300" t="s">
        <v>5971</v>
      </c>
      <c r="C1668" s="300" t="s">
        <v>5972</v>
      </c>
      <c r="D1668" s="16">
        <v>45098</v>
      </c>
      <c r="E1668" s="16"/>
      <c r="F1668" s="301" t="s">
        <v>5966</v>
      </c>
      <c r="G1668" s="300"/>
      <c r="H1668" s="300" t="s">
        <v>4872</v>
      </c>
      <c r="I1668" s="15">
        <v>113</v>
      </c>
      <c r="J1668" s="77">
        <v>5</v>
      </c>
      <c r="K1668" s="92"/>
    </row>
    <row r="1669" spans="1:11" ht="30.6" x14ac:dyDescent="0.25">
      <c r="A1669" s="300" t="s">
        <v>1906</v>
      </c>
      <c r="B1669" s="300" t="s">
        <v>5973</v>
      </c>
      <c r="C1669" s="300" t="s">
        <v>5974</v>
      </c>
      <c r="D1669" s="16">
        <v>45098</v>
      </c>
      <c r="E1669" s="16"/>
      <c r="F1669" s="301" t="s">
        <v>5966</v>
      </c>
      <c r="G1669" s="300"/>
      <c r="H1669" s="300" t="s">
        <v>2444</v>
      </c>
      <c r="I1669" s="15">
        <v>113</v>
      </c>
      <c r="J1669" s="77">
        <v>5</v>
      </c>
      <c r="K1669" s="92"/>
    </row>
    <row r="1670" spans="1:11" ht="30.6" x14ac:dyDescent="0.25">
      <c r="A1670" s="300" t="s">
        <v>1906</v>
      </c>
      <c r="B1670" s="300" t="s">
        <v>5975</v>
      </c>
      <c r="C1670" s="300" t="s">
        <v>5976</v>
      </c>
      <c r="D1670" s="16">
        <v>45098</v>
      </c>
      <c r="E1670" s="16"/>
      <c r="F1670" s="301" t="s">
        <v>5966</v>
      </c>
      <c r="G1670" s="300"/>
      <c r="H1670" s="300" t="s">
        <v>4824</v>
      </c>
      <c r="I1670" s="15">
        <v>113</v>
      </c>
      <c r="J1670" s="77">
        <v>5</v>
      </c>
      <c r="K1670" s="92"/>
    </row>
    <row r="1671" spans="1:11" ht="30.6" x14ac:dyDescent="0.25">
      <c r="A1671" s="300" t="s">
        <v>1906</v>
      </c>
      <c r="B1671" s="300" t="s">
        <v>5977</v>
      </c>
      <c r="C1671" s="300" t="s">
        <v>5978</v>
      </c>
      <c r="D1671" s="16">
        <v>45098</v>
      </c>
      <c r="E1671" s="16"/>
      <c r="F1671" s="301" t="s">
        <v>5966</v>
      </c>
      <c r="G1671" s="300"/>
      <c r="H1671" s="300" t="s">
        <v>2447</v>
      </c>
      <c r="I1671" s="15">
        <v>177</v>
      </c>
      <c r="J1671" s="77">
        <v>5</v>
      </c>
      <c r="K1671" s="92"/>
    </row>
    <row r="1672" spans="1:11" ht="30.6" x14ac:dyDescent="0.25">
      <c r="A1672" s="300" t="s">
        <v>1906</v>
      </c>
      <c r="B1672" s="300" t="s">
        <v>5979</v>
      </c>
      <c r="C1672" s="300" t="s">
        <v>5980</v>
      </c>
      <c r="D1672" s="16">
        <v>45098</v>
      </c>
      <c r="E1672" s="16"/>
      <c r="F1672" s="301" t="s">
        <v>5966</v>
      </c>
      <c r="G1672" s="300"/>
      <c r="H1672" s="300" t="s">
        <v>2411</v>
      </c>
      <c r="I1672" s="15">
        <v>177</v>
      </c>
      <c r="J1672" s="77">
        <v>5</v>
      </c>
      <c r="K1672" s="92"/>
    </row>
    <row r="1673" spans="1:11" ht="30.6" x14ac:dyDescent="0.25">
      <c r="A1673" s="300" t="s">
        <v>1906</v>
      </c>
      <c r="B1673" s="300" t="s">
        <v>5981</v>
      </c>
      <c r="C1673" s="300" t="s">
        <v>5982</v>
      </c>
      <c r="D1673" s="16">
        <v>45098</v>
      </c>
      <c r="E1673" s="16"/>
      <c r="F1673" s="301" t="s">
        <v>5966</v>
      </c>
      <c r="G1673" s="300"/>
      <c r="H1673" s="300" t="s">
        <v>2435</v>
      </c>
      <c r="I1673" s="15">
        <v>177</v>
      </c>
      <c r="J1673" s="77">
        <v>5</v>
      </c>
      <c r="K1673" s="92"/>
    </row>
    <row r="1674" spans="1:11" ht="30.6" x14ac:dyDescent="0.25">
      <c r="A1674" s="300" t="s">
        <v>1906</v>
      </c>
      <c r="B1674" s="300" t="s">
        <v>5983</v>
      </c>
      <c r="C1674" s="300" t="s">
        <v>5984</v>
      </c>
      <c r="D1674" s="16">
        <v>45098</v>
      </c>
      <c r="E1674" s="16"/>
      <c r="F1674" s="301" t="s">
        <v>5966</v>
      </c>
      <c r="G1674" s="300"/>
      <c r="H1674" s="300" t="s">
        <v>2785</v>
      </c>
      <c r="I1674" s="15">
        <v>177</v>
      </c>
      <c r="J1674" s="77">
        <v>5</v>
      </c>
      <c r="K1674" s="92"/>
    </row>
    <row r="1675" spans="1:11" ht="30.6" x14ac:dyDescent="0.25">
      <c r="A1675" s="300" t="s">
        <v>1906</v>
      </c>
      <c r="B1675" s="300" t="s">
        <v>5985</v>
      </c>
      <c r="C1675" s="300" t="s">
        <v>5986</v>
      </c>
      <c r="D1675" s="16">
        <v>45098</v>
      </c>
      <c r="E1675" s="16"/>
      <c r="F1675" s="301" t="s">
        <v>5966</v>
      </c>
      <c r="G1675" s="300"/>
      <c r="H1675" s="300" t="s">
        <v>2438</v>
      </c>
      <c r="I1675" s="15">
        <v>177</v>
      </c>
      <c r="J1675" s="77">
        <v>5</v>
      </c>
      <c r="K1675" s="92"/>
    </row>
    <row r="1676" spans="1:11" ht="30.6" x14ac:dyDescent="0.25">
      <c r="A1676" s="300" t="s">
        <v>1906</v>
      </c>
      <c r="B1676" s="300" t="s">
        <v>5987</v>
      </c>
      <c r="C1676" s="300" t="s">
        <v>5988</v>
      </c>
      <c r="D1676" s="16">
        <v>45098</v>
      </c>
      <c r="E1676" s="16"/>
      <c r="F1676" s="301" t="s">
        <v>5966</v>
      </c>
      <c r="G1676" s="300"/>
      <c r="H1676" s="300" t="s">
        <v>5989</v>
      </c>
      <c r="I1676" s="15">
        <v>177</v>
      </c>
      <c r="J1676" s="77">
        <v>5</v>
      </c>
      <c r="K1676" s="92"/>
    </row>
    <row r="1677" spans="1:11" ht="30.6" x14ac:dyDescent="0.25">
      <c r="A1677" s="300" t="s">
        <v>1906</v>
      </c>
      <c r="B1677" s="300" t="s">
        <v>5990</v>
      </c>
      <c r="C1677" s="300" t="s">
        <v>5991</v>
      </c>
      <c r="D1677" s="16">
        <v>45098</v>
      </c>
      <c r="E1677" s="16"/>
      <c r="F1677" s="301" t="s">
        <v>5966</v>
      </c>
      <c r="G1677" s="300"/>
      <c r="H1677" s="300" t="s">
        <v>3628</v>
      </c>
      <c r="I1677" s="15">
        <v>177</v>
      </c>
      <c r="J1677" s="77">
        <v>5</v>
      </c>
      <c r="K1677" s="92"/>
    </row>
    <row r="1678" spans="1:11" ht="30.6" x14ac:dyDescent="0.25">
      <c r="A1678" s="300" t="s">
        <v>1906</v>
      </c>
      <c r="B1678" s="300" t="s">
        <v>5992</v>
      </c>
      <c r="C1678" s="300" t="s">
        <v>5993</v>
      </c>
      <c r="D1678" s="16">
        <v>45098</v>
      </c>
      <c r="E1678" s="16"/>
      <c r="F1678" s="301" t="s">
        <v>5966</v>
      </c>
      <c r="G1678" s="300"/>
      <c r="H1678" s="300" t="s">
        <v>2776</v>
      </c>
      <c r="I1678" s="15">
        <v>177</v>
      </c>
      <c r="J1678" s="77">
        <v>5</v>
      </c>
      <c r="K1678" s="92"/>
    </row>
    <row r="1679" spans="1:11" ht="30.6" x14ac:dyDescent="0.25">
      <c r="A1679" s="300" t="s">
        <v>1906</v>
      </c>
      <c r="B1679" s="300" t="s">
        <v>5994</v>
      </c>
      <c r="C1679" s="300" t="s">
        <v>5995</v>
      </c>
      <c r="D1679" s="16">
        <v>45098</v>
      </c>
      <c r="E1679" s="16"/>
      <c r="F1679" s="301" t="s">
        <v>5966</v>
      </c>
      <c r="G1679" s="300"/>
      <c r="H1679" s="300" t="s">
        <v>5996</v>
      </c>
      <c r="I1679" s="15">
        <v>177</v>
      </c>
      <c r="J1679" s="77">
        <v>5</v>
      </c>
      <c r="K1679" s="92"/>
    </row>
    <row r="1680" spans="1:11" ht="30.6" x14ac:dyDescent="0.25">
      <c r="A1680" s="300" t="s">
        <v>1906</v>
      </c>
      <c r="B1680" s="300" t="s">
        <v>5997</v>
      </c>
      <c r="C1680" s="300" t="s">
        <v>5998</v>
      </c>
      <c r="D1680" s="16">
        <v>45098</v>
      </c>
      <c r="E1680" s="16"/>
      <c r="F1680" s="301" t="s">
        <v>5966</v>
      </c>
      <c r="G1680" s="300"/>
      <c r="H1680" s="300" t="s">
        <v>2432</v>
      </c>
      <c r="I1680" s="15">
        <v>177</v>
      </c>
      <c r="J1680" s="77">
        <v>5</v>
      </c>
      <c r="K1680" s="92"/>
    </row>
    <row r="1681" spans="1:11" ht="30.6" x14ac:dyDescent="0.25">
      <c r="A1681" s="300" t="s">
        <v>1906</v>
      </c>
      <c r="B1681" s="300" t="s">
        <v>5999</v>
      </c>
      <c r="C1681" s="300" t="s">
        <v>6000</v>
      </c>
      <c r="D1681" s="16">
        <v>45098</v>
      </c>
      <c r="E1681" s="16"/>
      <c r="F1681" s="301" t="s">
        <v>5966</v>
      </c>
      <c r="G1681" s="300"/>
      <c r="H1681" s="300" t="s">
        <v>3143</v>
      </c>
      <c r="I1681" s="15">
        <v>177</v>
      </c>
      <c r="J1681" s="77">
        <v>5</v>
      </c>
      <c r="K1681" s="92"/>
    </row>
    <row r="1682" spans="1:11" ht="30.6" x14ac:dyDescent="0.25">
      <c r="A1682" s="300" t="s">
        <v>1906</v>
      </c>
      <c r="B1682" s="300" t="s">
        <v>6001</v>
      </c>
      <c r="C1682" s="300" t="s">
        <v>6002</v>
      </c>
      <c r="D1682" s="16">
        <v>45098</v>
      </c>
      <c r="E1682" s="16"/>
      <c r="F1682" s="301" t="s">
        <v>5966</v>
      </c>
      <c r="G1682" s="300"/>
      <c r="H1682" s="300" t="s">
        <v>2453</v>
      </c>
      <c r="I1682" s="15">
        <v>177</v>
      </c>
      <c r="J1682" s="77">
        <v>5</v>
      </c>
      <c r="K1682" s="92"/>
    </row>
    <row r="1683" spans="1:11" ht="30.6" x14ac:dyDescent="0.25">
      <c r="A1683" s="300" t="s">
        <v>1906</v>
      </c>
      <c r="B1683" s="300" t="s">
        <v>6003</v>
      </c>
      <c r="C1683" s="300" t="s">
        <v>6004</v>
      </c>
      <c r="D1683" s="16">
        <v>45098</v>
      </c>
      <c r="E1683" s="16"/>
      <c r="F1683" s="301" t="s">
        <v>5966</v>
      </c>
      <c r="G1683" s="300"/>
      <c r="H1683" s="300" t="s">
        <v>6005</v>
      </c>
      <c r="I1683" s="15">
        <v>177</v>
      </c>
      <c r="J1683" s="77">
        <v>5</v>
      </c>
      <c r="K1683" s="92"/>
    </row>
    <row r="1684" spans="1:11" ht="30.6" x14ac:dyDescent="0.25">
      <c r="A1684" s="300" t="s">
        <v>1906</v>
      </c>
      <c r="B1684" s="300" t="s">
        <v>6006</v>
      </c>
      <c r="C1684" s="300" t="s">
        <v>6007</v>
      </c>
      <c r="D1684" s="16">
        <v>45098</v>
      </c>
      <c r="E1684" s="16"/>
      <c r="F1684" s="301" t="s">
        <v>5966</v>
      </c>
      <c r="G1684" s="300"/>
      <c r="H1684" s="300" t="s">
        <v>3906</v>
      </c>
      <c r="I1684" s="15">
        <v>177</v>
      </c>
      <c r="J1684" s="77">
        <v>5</v>
      </c>
      <c r="K1684" s="92"/>
    </row>
    <row r="1685" spans="1:11" ht="30.6" x14ac:dyDescent="0.25">
      <c r="A1685" s="300" t="s">
        <v>1906</v>
      </c>
      <c r="B1685" s="300" t="s">
        <v>6008</v>
      </c>
      <c r="C1685" s="300" t="s">
        <v>6009</v>
      </c>
      <c r="D1685" s="16">
        <v>45098</v>
      </c>
      <c r="E1685" s="16"/>
      <c r="F1685" s="301" t="s">
        <v>5966</v>
      </c>
      <c r="G1685" s="300"/>
      <c r="H1685" s="300" t="s">
        <v>2426</v>
      </c>
      <c r="I1685" s="15">
        <v>177</v>
      </c>
      <c r="J1685" s="77">
        <v>5</v>
      </c>
      <c r="K1685" s="92"/>
    </row>
    <row r="1686" spans="1:11" ht="30.6" x14ac:dyDescent="0.25">
      <c r="A1686" s="300" t="s">
        <v>1906</v>
      </c>
      <c r="B1686" s="300" t="s">
        <v>6010</v>
      </c>
      <c r="C1686" s="300" t="s">
        <v>6011</v>
      </c>
      <c r="D1686" s="16">
        <v>45098</v>
      </c>
      <c r="E1686" s="16"/>
      <c r="F1686" s="301" t="s">
        <v>5966</v>
      </c>
      <c r="G1686" s="300"/>
      <c r="H1686" s="300" t="s">
        <v>2779</v>
      </c>
      <c r="I1686" s="15">
        <v>177</v>
      </c>
      <c r="J1686" s="77">
        <v>5</v>
      </c>
      <c r="K1686" s="92"/>
    </row>
    <row r="1687" spans="1:11" ht="30.6" x14ac:dyDescent="0.25">
      <c r="A1687" s="300" t="s">
        <v>1906</v>
      </c>
      <c r="B1687" s="300" t="s">
        <v>6012</v>
      </c>
      <c r="C1687" s="300" t="s">
        <v>6013</v>
      </c>
      <c r="D1687" s="16">
        <v>45098</v>
      </c>
      <c r="E1687" s="16"/>
      <c r="F1687" s="301" t="s">
        <v>5966</v>
      </c>
      <c r="G1687" s="300"/>
      <c r="H1687" s="300" t="s">
        <v>2608</v>
      </c>
      <c r="I1687" s="15">
        <v>177</v>
      </c>
      <c r="J1687" s="77">
        <v>5</v>
      </c>
      <c r="K1687" s="92"/>
    </row>
    <row r="1688" spans="1:11" ht="30.6" x14ac:dyDescent="0.25">
      <c r="A1688" s="300" t="s">
        <v>1906</v>
      </c>
      <c r="B1688" s="300" t="s">
        <v>6014</v>
      </c>
      <c r="C1688" s="300" t="s">
        <v>6015</v>
      </c>
      <c r="D1688" s="16">
        <v>45098</v>
      </c>
      <c r="E1688" s="16"/>
      <c r="F1688" s="301" t="s">
        <v>5966</v>
      </c>
      <c r="G1688" s="300"/>
      <c r="H1688" s="300" t="s">
        <v>2611</v>
      </c>
      <c r="I1688" s="15">
        <v>177</v>
      </c>
      <c r="J1688" s="77">
        <v>5</v>
      </c>
      <c r="K1688" s="92"/>
    </row>
    <row r="1689" spans="1:11" ht="30.6" x14ac:dyDescent="0.25">
      <c r="A1689" s="300" t="s">
        <v>1906</v>
      </c>
      <c r="B1689" s="300" t="s">
        <v>6016</v>
      </c>
      <c r="C1689" s="300" t="s">
        <v>6017</v>
      </c>
      <c r="D1689" s="16">
        <v>45098</v>
      </c>
      <c r="E1689" s="16"/>
      <c r="F1689" s="301" t="s">
        <v>5966</v>
      </c>
      <c r="G1689" s="300"/>
      <c r="H1689" s="300" t="s">
        <v>3104</v>
      </c>
      <c r="I1689" s="15">
        <v>177</v>
      </c>
      <c r="J1689" s="77">
        <v>5</v>
      </c>
      <c r="K1689" s="92"/>
    </row>
    <row r="1690" spans="1:11" ht="30.6" x14ac:dyDescent="0.25">
      <c r="A1690" s="300" t="s">
        <v>1906</v>
      </c>
      <c r="B1690" s="300" t="s">
        <v>6018</v>
      </c>
      <c r="C1690" s="300" t="s">
        <v>6019</v>
      </c>
      <c r="D1690" s="16">
        <v>45098</v>
      </c>
      <c r="E1690" s="16"/>
      <c r="F1690" s="301" t="s">
        <v>5966</v>
      </c>
      <c r="G1690" s="300"/>
      <c r="H1690" s="300" t="s">
        <v>3796</v>
      </c>
      <c r="I1690" s="15">
        <v>177</v>
      </c>
      <c r="J1690" s="77">
        <v>5</v>
      </c>
      <c r="K1690" s="92"/>
    </row>
    <row r="1691" spans="1:11" ht="30.6" x14ac:dyDescent="0.25">
      <c r="A1691" s="300" t="s">
        <v>1906</v>
      </c>
      <c r="B1691" s="300" t="s">
        <v>6020</v>
      </c>
      <c r="C1691" s="300" t="s">
        <v>6021</v>
      </c>
      <c r="D1691" s="16">
        <v>45098</v>
      </c>
      <c r="E1691" s="16"/>
      <c r="F1691" s="301" t="s">
        <v>5966</v>
      </c>
      <c r="G1691" s="300"/>
      <c r="H1691" s="300" t="s">
        <v>6022</v>
      </c>
      <c r="I1691" s="15">
        <v>177</v>
      </c>
      <c r="J1691" s="77">
        <v>5</v>
      </c>
      <c r="K1691" s="92"/>
    </row>
    <row r="1692" spans="1:11" ht="30.6" x14ac:dyDescent="0.25">
      <c r="A1692" s="300" t="s">
        <v>1906</v>
      </c>
      <c r="B1692" s="300" t="s">
        <v>6023</v>
      </c>
      <c r="C1692" s="300" t="s">
        <v>6024</v>
      </c>
      <c r="D1692" s="16">
        <v>45098</v>
      </c>
      <c r="E1692" s="16"/>
      <c r="F1692" s="301" t="s">
        <v>5966</v>
      </c>
      <c r="G1692" s="300"/>
      <c r="H1692" s="300" t="s">
        <v>5914</v>
      </c>
      <c r="I1692" s="15">
        <v>177</v>
      </c>
      <c r="J1692" s="77">
        <v>5</v>
      </c>
      <c r="K1692" s="92"/>
    </row>
    <row r="1693" spans="1:11" ht="30.6" x14ac:dyDescent="0.25">
      <c r="A1693" s="300" t="s">
        <v>1906</v>
      </c>
      <c r="B1693" s="300" t="s">
        <v>6025</v>
      </c>
      <c r="C1693" s="300" t="s">
        <v>6026</v>
      </c>
      <c r="D1693" s="16">
        <v>45098</v>
      </c>
      <c r="E1693" s="16"/>
      <c r="F1693" s="301" t="s">
        <v>5966</v>
      </c>
      <c r="G1693" s="300"/>
      <c r="H1693" s="300" t="s">
        <v>4881</v>
      </c>
      <c r="I1693" s="15">
        <v>177</v>
      </c>
      <c r="J1693" s="77">
        <v>5</v>
      </c>
      <c r="K1693" s="92"/>
    </row>
    <row r="1694" spans="1:11" ht="30.6" x14ac:dyDescent="0.25">
      <c r="A1694" s="300" t="s">
        <v>1906</v>
      </c>
      <c r="B1694" s="300" t="s">
        <v>6027</v>
      </c>
      <c r="C1694" s="300" t="s">
        <v>6028</v>
      </c>
      <c r="D1694" s="16">
        <v>45098</v>
      </c>
      <c r="E1694" s="16"/>
      <c r="F1694" s="301" t="s">
        <v>5966</v>
      </c>
      <c r="G1694" s="300"/>
      <c r="H1694" s="300" t="s">
        <v>2456</v>
      </c>
      <c r="I1694" s="15">
        <v>177</v>
      </c>
      <c r="J1694" s="77">
        <v>5</v>
      </c>
      <c r="K1694" s="92"/>
    </row>
    <row r="1695" spans="1:11" ht="30.6" x14ac:dyDescent="0.25">
      <c r="A1695" s="300" t="s">
        <v>1906</v>
      </c>
      <c r="B1695" s="300" t="s">
        <v>6029</v>
      </c>
      <c r="C1695" s="300" t="s">
        <v>6030</v>
      </c>
      <c r="D1695" s="16">
        <v>45098</v>
      </c>
      <c r="E1695" s="16"/>
      <c r="F1695" s="301" t="s">
        <v>5966</v>
      </c>
      <c r="G1695" s="300"/>
      <c r="H1695" s="300" t="s">
        <v>2414</v>
      </c>
      <c r="I1695" s="15">
        <v>177</v>
      </c>
      <c r="J1695" s="77">
        <v>5</v>
      </c>
      <c r="K1695" s="92"/>
    </row>
    <row r="1696" spans="1:11" ht="30.6" x14ac:dyDescent="0.25">
      <c r="A1696" s="300" t="s">
        <v>1906</v>
      </c>
      <c r="B1696" s="300" t="s">
        <v>6031</v>
      </c>
      <c r="C1696" s="300" t="s">
        <v>6032</v>
      </c>
      <c r="D1696" s="16">
        <v>45098</v>
      </c>
      <c r="E1696" s="16"/>
      <c r="F1696" s="301" t="s">
        <v>5966</v>
      </c>
      <c r="G1696" s="300"/>
      <c r="H1696" s="300" t="s">
        <v>2408</v>
      </c>
      <c r="I1696" s="15">
        <v>177</v>
      </c>
      <c r="J1696" s="77">
        <v>5</v>
      </c>
      <c r="K1696" s="92"/>
    </row>
    <row r="1697" spans="1:11" ht="30.6" x14ac:dyDescent="0.25">
      <c r="A1697" s="300" t="s">
        <v>1906</v>
      </c>
      <c r="B1697" s="300" t="s">
        <v>6033</v>
      </c>
      <c r="C1697" s="300" t="s">
        <v>6034</v>
      </c>
      <c r="D1697" s="16">
        <v>45098</v>
      </c>
      <c r="E1697" s="16"/>
      <c r="F1697" s="301" t="s">
        <v>5966</v>
      </c>
      <c r="G1697" s="300"/>
      <c r="H1697" s="300" t="s">
        <v>4838</v>
      </c>
      <c r="I1697" s="15">
        <v>177</v>
      </c>
      <c r="J1697" s="77">
        <v>5</v>
      </c>
      <c r="K1697" s="92"/>
    </row>
    <row r="1698" spans="1:11" ht="30.6" x14ac:dyDescent="0.25">
      <c r="A1698" s="300" t="s">
        <v>1906</v>
      </c>
      <c r="B1698" s="300" t="s">
        <v>6035</v>
      </c>
      <c r="C1698" s="300" t="s">
        <v>6036</v>
      </c>
      <c r="D1698" s="16">
        <v>45098</v>
      </c>
      <c r="E1698" s="16"/>
      <c r="F1698" s="301" t="s">
        <v>5966</v>
      </c>
      <c r="G1698" s="300"/>
      <c r="H1698" s="300" t="s">
        <v>5320</v>
      </c>
      <c r="I1698" s="15">
        <v>177</v>
      </c>
      <c r="J1698" s="77">
        <v>5</v>
      </c>
      <c r="K1698" s="92"/>
    </row>
    <row r="1699" spans="1:11" ht="30.6" x14ac:dyDescent="0.25">
      <c r="A1699" s="300" t="s">
        <v>1906</v>
      </c>
      <c r="B1699" s="300" t="s">
        <v>6037</v>
      </c>
      <c r="C1699" s="300" t="s">
        <v>6038</v>
      </c>
      <c r="D1699" s="16">
        <v>45098</v>
      </c>
      <c r="E1699" s="16"/>
      <c r="F1699" s="301" t="s">
        <v>5966</v>
      </c>
      <c r="G1699" s="300"/>
      <c r="H1699" s="300" t="s">
        <v>2468</v>
      </c>
      <c r="I1699" s="15">
        <v>200</v>
      </c>
      <c r="J1699" s="77">
        <v>5</v>
      </c>
      <c r="K1699" s="92"/>
    </row>
    <row r="1700" spans="1:11" ht="30.6" x14ac:dyDescent="0.25">
      <c r="A1700" s="300" t="s">
        <v>1906</v>
      </c>
      <c r="B1700" s="300" t="s">
        <v>6039</v>
      </c>
      <c r="C1700" s="300" t="s">
        <v>6040</v>
      </c>
      <c r="D1700" s="16">
        <v>45098</v>
      </c>
      <c r="E1700" s="16"/>
      <c r="F1700" s="301" t="s">
        <v>5966</v>
      </c>
      <c r="G1700" s="300"/>
      <c r="H1700" s="300" t="s">
        <v>3799</v>
      </c>
      <c r="I1700" s="15">
        <v>200</v>
      </c>
      <c r="J1700" s="77">
        <v>5</v>
      </c>
      <c r="K1700" s="92"/>
    </row>
    <row r="1701" spans="1:11" ht="30.6" x14ac:dyDescent="0.25">
      <c r="A1701" s="300" t="s">
        <v>1906</v>
      </c>
      <c r="B1701" s="300" t="s">
        <v>6041</v>
      </c>
      <c r="C1701" s="300" t="s">
        <v>6042</v>
      </c>
      <c r="D1701" s="16">
        <v>45098</v>
      </c>
      <c r="E1701" s="16"/>
      <c r="F1701" s="301" t="s">
        <v>5966</v>
      </c>
      <c r="G1701" s="300"/>
      <c r="H1701" s="300" t="s">
        <v>2471</v>
      </c>
      <c r="I1701" s="15">
        <v>200</v>
      </c>
      <c r="J1701" s="77">
        <v>5</v>
      </c>
      <c r="K1701" s="92"/>
    </row>
    <row r="1702" spans="1:11" ht="30.6" x14ac:dyDescent="0.25">
      <c r="A1702" s="300" t="s">
        <v>1906</v>
      </c>
      <c r="B1702" s="300" t="s">
        <v>6043</v>
      </c>
      <c r="C1702" s="300" t="s">
        <v>6044</v>
      </c>
      <c r="D1702" s="16">
        <v>45098</v>
      </c>
      <c r="E1702" s="16"/>
      <c r="F1702" s="301" t="s">
        <v>5966</v>
      </c>
      <c r="G1702" s="300"/>
      <c r="H1702" s="300" t="s">
        <v>2465</v>
      </c>
      <c r="I1702" s="15">
        <v>200</v>
      </c>
      <c r="J1702" s="77">
        <v>5</v>
      </c>
      <c r="K1702" s="92"/>
    </row>
    <row r="1703" spans="1:11" ht="30.6" x14ac:dyDescent="0.25">
      <c r="A1703" s="300" t="s">
        <v>1906</v>
      </c>
      <c r="B1703" s="300" t="s">
        <v>6045</v>
      </c>
      <c r="C1703" s="300" t="s">
        <v>6046</v>
      </c>
      <c r="D1703" s="16">
        <v>45098</v>
      </c>
      <c r="E1703" s="16"/>
      <c r="F1703" s="301" t="s">
        <v>5966</v>
      </c>
      <c r="G1703" s="300"/>
      <c r="H1703" s="300" t="s">
        <v>5395</v>
      </c>
      <c r="I1703" s="15">
        <v>200</v>
      </c>
      <c r="J1703" s="77">
        <v>5</v>
      </c>
      <c r="K1703" s="92"/>
    </row>
    <row r="1704" spans="1:11" ht="30.6" x14ac:dyDescent="0.25">
      <c r="A1704" s="300" t="s">
        <v>1906</v>
      </c>
      <c r="B1704" s="300" t="s">
        <v>6047</v>
      </c>
      <c r="C1704" s="300" t="s">
        <v>6048</v>
      </c>
      <c r="D1704" s="16">
        <v>45098</v>
      </c>
      <c r="E1704" s="16"/>
      <c r="F1704" s="301" t="s">
        <v>5966</v>
      </c>
      <c r="G1704" s="300"/>
      <c r="H1704" s="300" t="s">
        <v>4063</v>
      </c>
      <c r="I1704" s="15">
        <v>200</v>
      </c>
      <c r="J1704" s="77">
        <v>5</v>
      </c>
      <c r="K1704" s="92"/>
    </row>
    <row r="1705" spans="1:11" ht="30.6" x14ac:dyDescent="0.25">
      <c r="A1705" s="300" t="s">
        <v>1906</v>
      </c>
      <c r="B1705" s="300" t="s">
        <v>6049</v>
      </c>
      <c r="C1705" s="300" t="s">
        <v>6050</v>
      </c>
      <c r="D1705" s="16">
        <v>45098</v>
      </c>
      <c r="E1705" s="16"/>
      <c r="F1705" s="301" t="s">
        <v>5966</v>
      </c>
      <c r="G1705" s="300"/>
      <c r="H1705" s="300" t="s">
        <v>6051</v>
      </c>
      <c r="I1705" s="15">
        <v>234</v>
      </c>
      <c r="J1705" s="77">
        <v>5</v>
      </c>
      <c r="K1705" s="92"/>
    </row>
    <row r="1706" spans="1:11" ht="30.6" x14ac:dyDescent="0.25">
      <c r="A1706" s="300" t="s">
        <v>1906</v>
      </c>
      <c r="B1706" s="300" t="s">
        <v>6052</v>
      </c>
      <c r="C1706" s="300" t="s">
        <v>6053</v>
      </c>
      <c r="D1706" s="16">
        <v>45098</v>
      </c>
      <c r="E1706" s="16"/>
      <c r="F1706" s="301" t="s">
        <v>5966</v>
      </c>
      <c r="G1706" s="300"/>
      <c r="H1706" s="300" t="s">
        <v>2482</v>
      </c>
      <c r="I1706" s="15">
        <v>234</v>
      </c>
      <c r="J1706" s="77">
        <v>5</v>
      </c>
      <c r="K1706" s="92"/>
    </row>
    <row r="1707" spans="1:11" ht="30.6" x14ac:dyDescent="0.25">
      <c r="A1707" s="300" t="s">
        <v>1906</v>
      </c>
      <c r="B1707" s="300" t="s">
        <v>6054</v>
      </c>
      <c r="C1707" s="300" t="s">
        <v>6055</v>
      </c>
      <c r="D1707" s="16">
        <v>45098</v>
      </c>
      <c r="E1707" s="16"/>
      <c r="F1707" s="301" t="s">
        <v>5966</v>
      </c>
      <c r="G1707" s="300"/>
      <c r="H1707" s="300" t="s">
        <v>2764</v>
      </c>
      <c r="I1707" s="15">
        <v>234</v>
      </c>
      <c r="J1707" s="77">
        <v>5</v>
      </c>
      <c r="K1707" s="92"/>
    </row>
    <row r="1708" spans="1:11" ht="30.6" x14ac:dyDescent="0.25">
      <c r="A1708" s="300" t="s">
        <v>1906</v>
      </c>
      <c r="B1708" s="300" t="s">
        <v>6056</v>
      </c>
      <c r="C1708" s="300" t="s">
        <v>6057</v>
      </c>
      <c r="D1708" s="16">
        <v>45098</v>
      </c>
      <c r="E1708" s="16"/>
      <c r="F1708" s="301" t="s">
        <v>5966</v>
      </c>
      <c r="G1708" s="300"/>
      <c r="H1708" s="300" t="s">
        <v>3556</v>
      </c>
      <c r="I1708" s="15">
        <v>234</v>
      </c>
      <c r="J1708" s="77">
        <v>5</v>
      </c>
      <c r="K1708" s="92"/>
    </row>
    <row r="1709" spans="1:11" ht="30.6" x14ac:dyDescent="0.25">
      <c r="A1709" s="300" t="s">
        <v>1906</v>
      </c>
      <c r="B1709" s="300" t="s">
        <v>6058</v>
      </c>
      <c r="C1709" s="300" t="s">
        <v>6059</v>
      </c>
      <c r="D1709" s="16">
        <v>45098</v>
      </c>
      <c r="E1709" s="16"/>
      <c r="F1709" s="301" t="s">
        <v>5966</v>
      </c>
      <c r="G1709" s="300"/>
      <c r="H1709" s="300" t="s">
        <v>6060</v>
      </c>
      <c r="I1709" s="15">
        <v>234</v>
      </c>
      <c r="J1709" s="77">
        <v>5</v>
      </c>
      <c r="K1709" s="92"/>
    </row>
    <row r="1710" spans="1:11" ht="40.799999999999997" x14ac:dyDescent="0.25">
      <c r="A1710" s="300" t="s">
        <v>1906</v>
      </c>
      <c r="B1710" s="300" t="s">
        <v>6061</v>
      </c>
      <c r="C1710" s="300" t="s">
        <v>6062</v>
      </c>
      <c r="D1710" s="16">
        <v>45093</v>
      </c>
      <c r="E1710" s="16"/>
      <c r="F1710" s="300" t="s">
        <v>6063</v>
      </c>
      <c r="G1710" s="300" t="s">
        <v>2394</v>
      </c>
      <c r="H1710" s="300" t="s">
        <v>2395</v>
      </c>
      <c r="I1710" s="15">
        <v>1499</v>
      </c>
      <c r="J1710" s="77">
        <v>5</v>
      </c>
      <c r="K1710" s="92"/>
    </row>
    <row r="1711" spans="1:11" ht="40.799999999999997" x14ac:dyDescent="0.25">
      <c r="A1711" s="300" t="s">
        <v>1906</v>
      </c>
      <c r="B1711" s="300" t="s">
        <v>6064</v>
      </c>
      <c r="C1711" s="300" t="s">
        <v>6065</v>
      </c>
      <c r="D1711" s="16">
        <v>45120</v>
      </c>
      <c r="E1711" s="16"/>
      <c r="F1711" s="300" t="s">
        <v>6066</v>
      </c>
      <c r="G1711" s="300" t="s">
        <v>2105</v>
      </c>
      <c r="H1711" s="300" t="s">
        <v>2106</v>
      </c>
      <c r="I1711" s="15">
        <v>390</v>
      </c>
      <c r="J1711" s="77">
        <v>5</v>
      </c>
      <c r="K1711" s="92"/>
    </row>
    <row r="1712" spans="1:11" ht="30.6" x14ac:dyDescent="0.25">
      <c r="A1712" s="300" t="s">
        <v>1906</v>
      </c>
      <c r="B1712" s="300" t="s">
        <v>6067</v>
      </c>
      <c r="C1712" s="300" t="s">
        <v>6068</v>
      </c>
      <c r="D1712" s="16">
        <v>45082</v>
      </c>
      <c r="E1712" s="16"/>
      <c r="F1712" s="300" t="s">
        <v>13453</v>
      </c>
      <c r="G1712" s="300" t="s">
        <v>2043</v>
      </c>
      <c r="H1712" s="300" t="s">
        <v>2044</v>
      </c>
      <c r="I1712" s="15">
        <v>16565</v>
      </c>
      <c r="J1712" s="77">
        <v>5</v>
      </c>
      <c r="K1712" s="92"/>
    </row>
    <row r="1713" spans="1:11" ht="40.799999999999997" x14ac:dyDescent="0.25">
      <c r="A1713" s="300" t="s">
        <v>1906</v>
      </c>
      <c r="B1713" s="301" t="s">
        <v>6069</v>
      </c>
      <c r="C1713" s="301" t="s">
        <v>6070</v>
      </c>
      <c r="D1713" s="302">
        <v>45121</v>
      </c>
      <c r="E1713" s="302"/>
      <c r="F1713" s="300" t="s">
        <v>6071</v>
      </c>
      <c r="G1713" s="301" t="s">
        <v>2043</v>
      </c>
      <c r="H1713" s="301" t="s">
        <v>2044</v>
      </c>
      <c r="I1713" s="303">
        <v>858</v>
      </c>
      <c r="J1713" s="304">
        <v>5</v>
      </c>
      <c r="K1713" s="92"/>
    </row>
    <row r="1714" spans="1:11" ht="76.2" customHeight="1" x14ac:dyDescent="0.25">
      <c r="A1714" s="300" t="s">
        <v>1906</v>
      </c>
      <c r="B1714" s="300"/>
      <c r="C1714" s="300"/>
      <c r="D1714" s="314"/>
      <c r="E1714" s="16"/>
      <c r="F1714" s="305" t="s">
        <v>6072</v>
      </c>
      <c r="G1714" s="300"/>
      <c r="H1714" s="300"/>
      <c r="I1714" s="15"/>
      <c r="J1714" s="77"/>
      <c r="K1714" s="92"/>
    </row>
    <row r="1715" spans="1:11" ht="20.399999999999999" x14ac:dyDescent="0.25">
      <c r="A1715" s="300" t="s">
        <v>1906</v>
      </c>
      <c r="B1715" s="300" t="s">
        <v>6073</v>
      </c>
      <c r="C1715" s="300" t="s">
        <v>6074</v>
      </c>
      <c r="D1715" s="16">
        <v>45083</v>
      </c>
      <c r="E1715" s="16"/>
      <c r="F1715" s="300" t="s">
        <v>6075</v>
      </c>
      <c r="G1715" s="300" t="s">
        <v>6076</v>
      </c>
      <c r="H1715" s="300" t="s">
        <v>6077</v>
      </c>
      <c r="I1715" s="15">
        <v>450</v>
      </c>
      <c r="J1715" s="77">
        <v>5</v>
      </c>
      <c r="K1715" s="92"/>
    </row>
    <row r="1716" spans="1:11" ht="20.399999999999999" x14ac:dyDescent="0.25">
      <c r="A1716" s="300" t="s">
        <v>1906</v>
      </c>
      <c r="B1716" s="300" t="s">
        <v>6078</v>
      </c>
      <c r="C1716" s="300" t="s">
        <v>6079</v>
      </c>
      <c r="D1716" s="16">
        <v>45100</v>
      </c>
      <c r="E1716" s="16"/>
      <c r="F1716" s="300" t="s">
        <v>6080</v>
      </c>
      <c r="G1716" s="300" t="s">
        <v>5420</v>
      </c>
      <c r="H1716" s="300" t="s">
        <v>2486</v>
      </c>
      <c r="I1716" s="15">
        <v>42.1</v>
      </c>
      <c r="J1716" s="77">
        <v>5</v>
      </c>
      <c r="K1716" s="92"/>
    </row>
    <row r="1717" spans="1:11" ht="20.399999999999999" x14ac:dyDescent="0.25">
      <c r="A1717" s="300" t="s">
        <v>1906</v>
      </c>
      <c r="B1717" s="300" t="s">
        <v>6081</v>
      </c>
      <c r="C1717" s="300" t="s">
        <v>6082</v>
      </c>
      <c r="D1717" s="16">
        <v>45100</v>
      </c>
      <c r="E1717" s="16"/>
      <c r="F1717" s="300" t="s">
        <v>6083</v>
      </c>
      <c r="G1717" s="300" t="s">
        <v>6084</v>
      </c>
      <c r="H1717" s="300" t="s">
        <v>6085</v>
      </c>
      <c r="I1717" s="15">
        <v>2.64</v>
      </c>
      <c r="J1717" s="77">
        <v>5</v>
      </c>
      <c r="K1717" s="92"/>
    </row>
    <row r="1718" spans="1:11" ht="20.399999999999999" x14ac:dyDescent="0.25">
      <c r="A1718" s="300" t="s">
        <v>1906</v>
      </c>
      <c r="B1718" s="300" t="s">
        <v>6086</v>
      </c>
      <c r="C1718" s="300" t="s">
        <v>6087</v>
      </c>
      <c r="D1718" s="16">
        <v>45100</v>
      </c>
      <c r="E1718" s="16"/>
      <c r="F1718" s="300" t="s">
        <v>6080</v>
      </c>
      <c r="G1718" s="300" t="s">
        <v>5420</v>
      </c>
      <c r="H1718" s="300" t="s">
        <v>2486</v>
      </c>
      <c r="I1718" s="15">
        <v>18.3</v>
      </c>
      <c r="J1718" s="77">
        <v>5</v>
      </c>
      <c r="K1718" s="92"/>
    </row>
    <row r="1719" spans="1:11" ht="20.399999999999999" x14ac:dyDescent="0.25">
      <c r="A1719" s="300" t="s">
        <v>1906</v>
      </c>
      <c r="B1719" s="300" t="s">
        <v>6088</v>
      </c>
      <c r="C1719" s="300" t="s">
        <v>6089</v>
      </c>
      <c r="D1719" s="16">
        <v>45100</v>
      </c>
      <c r="E1719" s="16"/>
      <c r="F1719" s="300" t="s">
        <v>6083</v>
      </c>
      <c r="G1719" s="300" t="s">
        <v>5420</v>
      </c>
      <c r="H1719" s="300" t="s">
        <v>2486</v>
      </c>
      <c r="I1719" s="15">
        <v>76.7</v>
      </c>
      <c r="J1719" s="77">
        <v>5</v>
      </c>
      <c r="K1719" s="92"/>
    </row>
    <row r="1720" spans="1:11" ht="30.6" x14ac:dyDescent="0.25">
      <c r="A1720" s="300" t="s">
        <v>1906</v>
      </c>
      <c r="B1720" s="300" t="s">
        <v>6090</v>
      </c>
      <c r="C1720" s="300" t="s">
        <v>2103</v>
      </c>
      <c r="D1720" s="16">
        <v>45111</v>
      </c>
      <c r="E1720" s="16"/>
      <c r="F1720" s="300" t="s">
        <v>6091</v>
      </c>
      <c r="G1720" s="300" t="s">
        <v>2887</v>
      </c>
      <c r="H1720" s="300" t="s">
        <v>2888</v>
      </c>
      <c r="I1720" s="15">
        <v>400</v>
      </c>
      <c r="J1720" s="77">
        <v>5</v>
      </c>
      <c r="K1720" s="92"/>
    </row>
    <row r="1721" spans="1:11" ht="20.399999999999999" x14ac:dyDescent="0.25">
      <c r="A1721" s="300" t="s">
        <v>1906</v>
      </c>
      <c r="B1721" s="300" t="s">
        <v>6092</v>
      </c>
      <c r="C1721" s="300" t="s">
        <v>6093</v>
      </c>
      <c r="D1721" s="16">
        <v>45125</v>
      </c>
      <c r="E1721" s="16"/>
      <c r="F1721" s="300" t="s">
        <v>6094</v>
      </c>
      <c r="G1721" s="300" t="s">
        <v>6095</v>
      </c>
      <c r="H1721" s="300" t="s">
        <v>6096</v>
      </c>
      <c r="I1721" s="15">
        <v>39.1</v>
      </c>
      <c r="J1721" s="77">
        <v>5</v>
      </c>
      <c r="K1721" s="92"/>
    </row>
    <row r="1722" spans="1:11" ht="40.799999999999997" x14ac:dyDescent="0.25">
      <c r="A1722" s="300" t="s">
        <v>1906</v>
      </c>
      <c r="B1722" s="300" t="s">
        <v>6097</v>
      </c>
      <c r="C1722" s="300" t="s">
        <v>6098</v>
      </c>
      <c r="D1722" s="16">
        <v>45100</v>
      </c>
      <c r="E1722" s="16"/>
      <c r="F1722" s="300" t="s">
        <v>6099</v>
      </c>
      <c r="G1722" s="300" t="s">
        <v>6100</v>
      </c>
      <c r="H1722" s="300" t="s">
        <v>6101</v>
      </c>
      <c r="I1722" s="15">
        <v>600</v>
      </c>
      <c r="J1722" s="77">
        <v>5</v>
      </c>
      <c r="K1722" s="92"/>
    </row>
    <row r="1723" spans="1:11" ht="40.799999999999997" x14ac:dyDescent="0.25">
      <c r="A1723" s="300" t="s">
        <v>1906</v>
      </c>
      <c r="B1723" s="300" t="s">
        <v>6102</v>
      </c>
      <c r="C1723" s="300" t="s">
        <v>6103</v>
      </c>
      <c r="D1723" s="16">
        <v>45100</v>
      </c>
      <c r="E1723" s="16"/>
      <c r="F1723" s="300" t="s">
        <v>6104</v>
      </c>
      <c r="G1723" s="300" t="s">
        <v>4978</v>
      </c>
      <c r="H1723" s="300" t="s">
        <v>4979</v>
      </c>
      <c r="I1723" s="15">
        <v>400</v>
      </c>
      <c r="J1723" s="77">
        <v>5</v>
      </c>
      <c r="K1723" s="92"/>
    </row>
    <row r="1724" spans="1:11" ht="61.2" x14ac:dyDescent="0.25">
      <c r="A1724" s="300" t="s">
        <v>1906</v>
      </c>
      <c r="B1724" s="300" t="s">
        <v>6102</v>
      </c>
      <c r="C1724" s="300" t="s">
        <v>6103</v>
      </c>
      <c r="D1724" s="16">
        <v>45065</v>
      </c>
      <c r="E1724" s="16">
        <v>45100</v>
      </c>
      <c r="F1724" s="300" t="s">
        <v>6105</v>
      </c>
      <c r="G1724" s="300" t="s">
        <v>4978</v>
      </c>
      <c r="H1724" s="300" t="s">
        <v>4979</v>
      </c>
      <c r="I1724" s="15">
        <v>21</v>
      </c>
      <c r="J1724" s="77">
        <v>5</v>
      </c>
      <c r="K1724" s="92"/>
    </row>
    <row r="1725" spans="1:11" ht="40.799999999999997" x14ac:dyDescent="0.25">
      <c r="A1725" s="300" t="s">
        <v>1906</v>
      </c>
      <c r="B1725" s="300" t="s">
        <v>6106</v>
      </c>
      <c r="C1725" s="300" t="s">
        <v>6107</v>
      </c>
      <c r="D1725" s="16">
        <v>45100</v>
      </c>
      <c r="E1725" s="16"/>
      <c r="F1725" s="300" t="s">
        <v>6108</v>
      </c>
      <c r="G1725" s="300" t="s">
        <v>6109</v>
      </c>
      <c r="H1725" s="300" t="s">
        <v>6110</v>
      </c>
      <c r="I1725" s="15">
        <v>400</v>
      </c>
      <c r="J1725" s="77">
        <v>5</v>
      </c>
      <c r="K1725" s="92"/>
    </row>
    <row r="1726" spans="1:11" ht="40.799999999999997" x14ac:dyDescent="0.25">
      <c r="A1726" s="300" t="s">
        <v>1906</v>
      </c>
      <c r="B1726" s="300" t="s">
        <v>6111</v>
      </c>
      <c r="C1726" s="300" t="s">
        <v>6112</v>
      </c>
      <c r="D1726" s="16">
        <v>45100</v>
      </c>
      <c r="E1726" s="16"/>
      <c r="F1726" s="300" t="s">
        <v>6113</v>
      </c>
      <c r="G1726" s="300" t="s">
        <v>6095</v>
      </c>
      <c r="H1726" s="300" t="s">
        <v>6096</v>
      </c>
      <c r="I1726" s="15">
        <v>400</v>
      </c>
      <c r="J1726" s="77">
        <v>5</v>
      </c>
      <c r="K1726" s="92"/>
    </row>
    <row r="1727" spans="1:11" ht="51" x14ac:dyDescent="0.25">
      <c r="A1727" s="300" t="s">
        <v>1906</v>
      </c>
      <c r="B1727" s="300" t="s">
        <v>6114</v>
      </c>
      <c r="C1727" s="300" t="s">
        <v>6115</v>
      </c>
      <c r="D1727" s="16">
        <v>45104</v>
      </c>
      <c r="E1727" s="16"/>
      <c r="F1727" s="300" t="s">
        <v>6116</v>
      </c>
      <c r="G1727" s="300" t="s">
        <v>6100</v>
      </c>
      <c r="H1727" s="300" t="s">
        <v>6101</v>
      </c>
      <c r="I1727" s="15">
        <v>400</v>
      </c>
      <c r="J1727" s="77">
        <v>5</v>
      </c>
      <c r="K1727" s="92"/>
    </row>
    <row r="1728" spans="1:11" ht="51" x14ac:dyDescent="0.25">
      <c r="A1728" s="300" t="s">
        <v>1906</v>
      </c>
      <c r="B1728" s="300" t="s">
        <v>6114</v>
      </c>
      <c r="C1728" s="300" t="s">
        <v>6115</v>
      </c>
      <c r="D1728" s="16">
        <v>45071</v>
      </c>
      <c r="E1728" s="16">
        <v>45104</v>
      </c>
      <c r="F1728" s="300" t="s">
        <v>6117</v>
      </c>
      <c r="G1728" s="300" t="s">
        <v>6100</v>
      </c>
      <c r="H1728" s="300" t="s">
        <v>6101</v>
      </c>
      <c r="I1728" s="15">
        <v>38</v>
      </c>
      <c r="J1728" s="77">
        <v>5</v>
      </c>
      <c r="K1728" s="92"/>
    </row>
    <row r="1729" spans="1:11" ht="40.799999999999997" x14ac:dyDescent="0.25">
      <c r="A1729" s="300" t="s">
        <v>1906</v>
      </c>
      <c r="B1729" s="300" t="s">
        <v>6118</v>
      </c>
      <c r="C1729" s="300" t="s">
        <v>6119</v>
      </c>
      <c r="D1729" s="16">
        <v>45104</v>
      </c>
      <c r="E1729" s="16"/>
      <c r="F1729" s="300" t="s">
        <v>6120</v>
      </c>
      <c r="G1729" s="300" t="s">
        <v>2332</v>
      </c>
      <c r="H1729" s="300" t="s">
        <v>2333</v>
      </c>
      <c r="I1729" s="15">
        <v>400</v>
      </c>
      <c r="J1729" s="77">
        <v>5</v>
      </c>
      <c r="K1729" s="92"/>
    </row>
    <row r="1730" spans="1:11" ht="54" customHeight="1" x14ac:dyDescent="0.25">
      <c r="A1730" s="300" t="s">
        <v>1906</v>
      </c>
      <c r="B1730" s="300" t="s">
        <v>6121</v>
      </c>
      <c r="C1730" s="300" t="s">
        <v>6122</v>
      </c>
      <c r="D1730" s="16">
        <v>45064</v>
      </c>
      <c r="E1730" s="16">
        <v>45104</v>
      </c>
      <c r="F1730" s="300" t="s">
        <v>6123</v>
      </c>
      <c r="G1730" s="300" t="s">
        <v>2332</v>
      </c>
      <c r="H1730" s="300" t="s">
        <v>2333</v>
      </c>
      <c r="I1730" s="15">
        <v>40</v>
      </c>
      <c r="J1730" s="77" t="s">
        <v>219</v>
      </c>
      <c r="K1730" s="92"/>
    </row>
    <row r="1731" spans="1:11" ht="51" x14ac:dyDescent="0.25">
      <c r="A1731" s="300" t="s">
        <v>1906</v>
      </c>
      <c r="B1731" s="300" t="s">
        <v>6124</v>
      </c>
      <c r="C1731" s="300" t="s">
        <v>6125</v>
      </c>
      <c r="D1731" s="16">
        <v>45105</v>
      </c>
      <c r="E1731" s="16"/>
      <c r="F1731" s="300" t="s">
        <v>12032</v>
      </c>
      <c r="G1731" s="300" t="s">
        <v>4978</v>
      </c>
      <c r="H1731" s="300" t="s">
        <v>4979</v>
      </c>
      <c r="I1731" s="15">
        <v>400</v>
      </c>
      <c r="J1731" s="77">
        <v>5</v>
      </c>
      <c r="K1731" s="92"/>
    </row>
    <row r="1732" spans="1:11" ht="55.2" customHeight="1" x14ac:dyDescent="0.25">
      <c r="A1732" s="300" t="s">
        <v>1906</v>
      </c>
      <c r="B1732" s="300" t="s">
        <v>6124</v>
      </c>
      <c r="C1732" s="300" t="s">
        <v>6126</v>
      </c>
      <c r="D1732" s="16">
        <v>45058</v>
      </c>
      <c r="E1732" s="16">
        <v>45105</v>
      </c>
      <c r="F1732" s="300" t="s">
        <v>6127</v>
      </c>
      <c r="G1732" s="300" t="s">
        <v>4978</v>
      </c>
      <c r="H1732" s="300" t="s">
        <v>4979</v>
      </c>
      <c r="I1732" s="15">
        <v>9.25</v>
      </c>
      <c r="J1732" s="77">
        <v>5</v>
      </c>
      <c r="K1732" s="92"/>
    </row>
    <row r="1733" spans="1:11" ht="40.799999999999997" x14ac:dyDescent="0.25">
      <c r="A1733" s="300" t="s">
        <v>1906</v>
      </c>
      <c r="B1733" s="300" t="s">
        <v>6128</v>
      </c>
      <c r="C1733" s="300" t="s">
        <v>4263</v>
      </c>
      <c r="D1733" s="16">
        <v>45105</v>
      </c>
      <c r="E1733" s="16"/>
      <c r="F1733" s="300" t="s">
        <v>6129</v>
      </c>
      <c r="G1733" s="300" t="s">
        <v>3713</v>
      </c>
      <c r="H1733" s="300" t="s">
        <v>3714</v>
      </c>
      <c r="I1733" s="15">
        <v>400</v>
      </c>
      <c r="J1733" s="77">
        <v>5</v>
      </c>
      <c r="K1733" s="92"/>
    </row>
    <row r="1734" spans="1:11" ht="51" x14ac:dyDescent="0.25">
      <c r="A1734" s="300" t="s">
        <v>1906</v>
      </c>
      <c r="B1734" s="300" t="s">
        <v>6128</v>
      </c>
      <c r="C1734" s="300" t="s">
        <v>6130</v>
      </c>
      <c r="D1734" s="16">
        <v>45076</v>
      </c>
      <c r="E1734" s="16">
        <v>45105</v>
      </c>
      <c r="F1734" s="300" t="s">
        <v>6131</v>
      </c>
      <c r="G1734" s="300" t="s">
        <v>3713</v>
      </c>
      <c r="H1734" s="300" t="s">
        <v>3714</v>
      </c>
      <c r="I1734" s="15">
        <v>38.450000000000003</v>
      </c>
      <c r="J1734" s="77">
        <v>5</v>
      </c>
      <c r="K1734" s="92"/>
    </row>
    <row r="1735" spans="1:11" ht="30.6" x14ac:dyDescent="0.25">
      <c r="A1735" s="300" t="s">
        <v>1906</v>
      </c>
      <c r="B1735" s="300" t="s">
        <v>6132</v>
      </c>
      <c r="C1735" s="300" t="s">
        <v>6133</v>
      </c>
      <c r="D1735" s="16">
        <v>45106</v>
      </c>
      <c r="E1735" s="16"/>
      <c r="F1735" s="300" t="s">
        <v>6134</v>
      </c>
      <c r="G1735" s="300" t="s">
        <v>2394</v>
      </c>
      <c r="H1735" s="300" t="s">
        <v>2395</v>
      </c>
      <c r="I1735" s="15">
        <v>1900</v>
      </c>
      <c r="J1735" s="77">
        <v>5</v>
      </c>
      <c r="K1735" s="92"/>
    </row>
    <row r="1736" spans="1:11" ht="74.400000000000006" customHeight="1" x14ac:dyDescent="0.25">
      <c r="A1736" s="300" t="s">
        <v>1906</v>
      </c>
      <c r="B1736" s="300"/>
      <c r="C1736" s="300"/>
      <c r="D1736" s="16"/>
      <c r="E1736" s="16"/>
      <c r="F1736" s="305" t="s">
        <v>6135</v>
      </c>
      <c r="G1736" s="300"/>
      <c r="H1736" s="300"/>
      <c r="I1736" s="15"/>
      <c r="J1736" s="77"/>
      <c r="K1736" s="92"/>
    </row>
    <row r="1737" spans="1:11" ht="30.6" x14ac:dyDescent="0.25">
      <c r="A1737" s="300" t="s">
        <v>1906</v>
      </c>
      <c r="B1737" s="300" t="s">
        <v>6136</v>
      </c>
      <c r="C1737" s="300" t="s">
        <v>6137</v>
      </c>
      <c r="D1737" s="16">
        <v>45254</v>
      </c>
      <c r="E1737" s="16"/>
      <c r="F1737" s="300" t="s">
        <v>6138</v>
      </c>
      <c r="G1737" s="300"/>
      <c r="H1737" s="300" t="s">
        <v>4004</v>
      </c>
      <c r="I1737" s="15">
        <v>55</v>
      </c>
      <c r="J1737" s="77">
        <v>5</v>
      </c>
      <c r="K1737" s="92"/>
    </row>
    <row r="1738" spans="1:11" ht="30.6" x14ac:dyDescent="0.25">
      <c r="A1738" s="300" t="s">
        <v>1906</v>
      </c>
      <c r="B1738" s="300" t="s">
        <v>6139</v>
      </c>
      <c r="C1738" s="300" t="s">
        <v>6140</v>
      </c>
      <c r="D1738" s="16">
        <v>45254</v>
      </c>
      <c r="E1738" s="16"/>
      <c r="F1738" s="300" t="s">
        <v>6138</v>
      </c>
      <c r="G1738" s="300"/>
      <c r="H1738" s="300" t="s">
        <v>5044</v>
      </c>
      <c r="I1738" s="15">
        <v>55</v>
      </c>
      <c r="J1738" s="77">
        <v>5</v>
      </c>
      <c r="K1738" s="92"/>
    </row>
    <row r="1739" spans="1:11" ht="30.6" x14ac:dyDescent="0.25">
      <c r="A1739" s="300" t="s">
        <v>1906</v>
      </c>
      <c r="B1739" s="300" t="s">
        <v>6141</v>
      </c>
      <c r="C1739" s="300" t="s">
        <v>6142</v>
      </c>
      <c r="D1739" s="16">
        <v>45254</v>
      </c>
      <c r="E1739" s="16"/>
      <c r="F1739" s="300" t="s">
        <v>6138</v>
      </c>
      <c r="G1739" s="300"/>
      <c r="H1739" s="300" t="s">
        <v>6143</v>
      </c>
      <c r="I1739" s="15">
        <v>55</v>
      </c>
      <c r="J1739" s="77">
        <v>5</v>
      </c>
      <c r="K1739" s="92"/>
    </row>
    <row r="1740" spans="1:11" ht="30.6" x14ac:dyDescent="0.25">
      <c r="A1740" s="300" t="s">
        <v>1906</v>
      </c>
      <c r="B1740" s="300" t="s">
        <v>6144</v>
      </c>
      <c r="C1740" s="300" t="s">
        <v>6145</v>
      </c>
      <c r="D1740" s="16">
        <v>45254</v>
      </c>
      <c r="E1740" s="16"/>
      <c r="F1740" s="300" t="s">
        <v>6138</v>
      </c>
      <c r="G1740" s="300"/>
      <c r="H1740" s="300" t="s">
        <v>6146</v>
      </c>
      <c r="I1740" s="15">
        <v>55</v>
      </c>
      <c r="J1740" s="77">
        <v>5</v>
      </c>
      <c r="K1740" s="92"/>
    </row>
    <row r="1741" spans="1:11" ht="30.6" x14ac:dyDescent="0.25">
      <c r="A1741" s="300" t="s">
        <v>1906</v>
      </c>
      <c r="B1741" s="300" t="s">
        <v>6147</v>
      </c>
      <c r="C1741" s="300" t="s">
        <v>6148</v>
      </c>
      <c r="D1741" s="16">
        <v>45254</v>
      </c>
      <c r="E1741" s="16"/>
      <c r="F1741" s="300" t="s">
        <v>6138</v>
      </c>
      <c r="G1741" s="300"/>
      <c r="H1741" s="300" t="s">
        <v>6149</v>
      </c>
      <c r="I1741" s="15">
        <v>55</v>
      </c>
      <c r="J1741" s="77">
        <v>5</v>
      </c>
      <c r="K1741" s="92"/>
    </row>
    <row r="1742" spans="1:11" ht="30.6" x14ac:dyDescent="0.25">
      <c r="A1742" s="300" t="s">
        <v>1906</v>
      </c>
      <c r="B1742" s="300" t="s">
        <v>6150</v>
      </c>
      <c r="C1742" s="300" t="s">
        <v>6151</v>
      </c>
      <c r="D1742" s="16">
        <v>45254</v>
      </c>
      <c r="E1742" s="16"/>
      <c r="F1742" s="300" t="s">
        <v>6138</v>
      </c>
      <c r="G1742" s="300"/>
      <c r="H1742" s="300" t="s">
        <v>4036</v>
      </c>
      <c r="I1742" s="15">
        <v>55</v>
      </c>
      <c r="J1742" s="77">
        <v>5</v>
      </c>
      <c r="K1742" s="92"/>
    </row>
    <row r="1743" spans="1:11" ht="30.6" x14ac:dyDescent="0.25">
      <c r="A1743" s="300" t="s">
        <v>1906</v>
      </c>
      <c r="B1743" s="300" t="s">
        <v>6152</v>
      </c>
      <c r="C1743" s="300" t="s">
        <v>6153</v>
      </c>
      <c r="D1743" s="16">
        <v>45254</v>
      </c>
      <c r="E1743" s="16"/>
      <c r="F1743" s="300" t="s">
        <v>6138</v>
      </c>
      <c r="G1743" s="300"/>
      <c r="H1743" s="300" t="s">
        <v>2809</v>
      </c>
      <c r="I1743" s="15">
        <v>55</v>
      </c>
      <c r="J1743" s="77">
        <v>5</v>
      </c>
      <c r="K1743" s="92"/>
    </row>
    <row r="1744" spans="1:11" ht="30.6" x14ac:dyDescent="0.25">
      <c r="A1744" s="300" t="s">
        <v>1906</v>
      </c>
      <c r="B1744" s="300" t="s">
        <v>6154</v>
      </c>
      <c r="C1744" s="300" t="s">
        <v>6155</v>
      </c>
      <c r="D1744" s="16">
        <v>45254</v>
      </c>
      <c r="E1744" s="16"/>
      <c r="F1744" s="300" t="s">
        <v>6138</v>
      </c>
      <c r="G1744" s="300"/>
      <c r="H1744" s="300" t="s">
        <v>2785</v>
      </c>
      <c r="I1744" s="15">
        <v>55</v>
      </c>
      <c r="J1744" s="77">
        <v>5</v>
      </c>
      <c r="K1744" s="92"/>
    </row>
    <row r="1745" spans="1:11" ht="30.6" x14ac:dyDescent="0.25">
      <c r="A1745" s="300" t="s">
        <v>1906</v>
      </c>
      <c r="B1745" s="300" t="s">
        <v>6156</v>
      </c>
      <c r="C1745" s="300" t="s">
        <v>6157</v>
      </c>
      <c r="D1745" s="16">
        <v>45254</v>
      </c>
      <c r="E1745" s="16"/>
      <c r="F1745" s="300" t="s">
        <v>6138</v>
      </c>
      <c r="G1745" s="300"/>
      <c r="H1745" s="300" t="s">
        <v>2812</v>
      </c>
      <c r="I1745" s="15">
        <v>55</v>
      </c>
      <c r="J1745" s="77">
        <v>5</v>
      </c>
      <c r="K1745" s="92"/>
    </row>
    <row r="1746" spans="1:11" ht="30.6" x14ac:dyDescent="0.25">
      <c r="A1746" s="300" t="s">
        <v>1906</v>
      </c>
      <c r="B1746" s="300" t="s">
        <v>6158</v>
      </c>
      <c r="C1746" s="300" t="s">
        <v>6159</v>
      </c>
      <c r="D1746" s="16">
        <v>45254</v>
      </c>
      <c r="E1746" s="16"/>
      <c r="F1746" s="300" t="s">
        <v>6138</v>
      </c>
      <c r="G1746" s="300"/>
      <c r="H1746" s="300" t="s">
        <v>3998</v>
      </c>
      <c r="I1746" s="15">
        <v>55</v>
      </c>
      <c r="J1746" s="77">
        <v>5</v>
      </c>
      <c r="K1746" s="92"/>
    </row>
    <row r="1747" spans="1:11" ht="30.6" x14ac:dyDescent="0.25">
      <c r="A1747" s="300" t="s">
        <v>1906</v>
      </c>
      <c r="B1747" s="300" t="s">
        <v>6160</v>
      </c>
      <c r="C1747" s="300" t="s">
        <v>6161</v>
      </c>
      <c r="D1747" s="16">
        <v>45254</v>
      </c>
      <c r="E1747" s="16"/>
      <c r="F1747" s="300" t="s">
        <v>6138</v>
      </c>
      <c r="G1747" s="300"/>
      <c r="H1747" s="300" t="s">
        <v>6162</v>
      </c>
      <c r="I1747" s="15">
        <v>55</v>
      </c>
      <c r="J1747" s="77">
        <v>5</v>
      </c>
      <c r="K1747" s="92"/>
    </row>
    <row r="1748" spans="1:11" ht="30.6" x14ac:dyDescent="0.25">
      <c r="A1748" s="300" t="s">
        <v>1906</v>
      </c>
      <c r="B1748" s="300" t="s">
        <v>6163</v>
      </c>
      <c r="C1748" s="300" t="s">
        <v>6164</v>
      </c>
      <c r="D1748" s="16">
        <v>45254</v>
      </c>
      <c r="E1748" s="16"/>
      <c r="F1748" s="300" t="s">
        <v>6138</v>
      </c>
      <c r="G1748" s="300"/>
      <c r="H1748" s="300" t="s">
        <v>6165</v>
      </c>
      <c r="I1748" s="15">
        <v>55</v>
      </c>
      <c r="J1748" s="77">
        <v>5</v>
      </c>
      <c r="K1748" s="92"/>
    </row>
    <row r="1749" spans="1:11" ht="30.6" x14ac:dyDescent="0.25">
      <c r="A1749" s="300" t="s">
        <v>1906</v>
      </c>
      <c r="B1749" s="300" t="s">
        <v>6166</v>
      </c>
      <c r="C1749" s="300" t="s">
        <v>6167</v>
      </c>
      <c r="D1749" s="16">
        <v>45254</v>
      </c>
      <c r="E1749" s="16"/>
      <c r="F1749" s="300" t="s">
        <v>6138</v>
      </c>
      <c r="G1749" s="300"/>
      <c r="H1749" s="300" t="s">
        <v>2797</v>
      </c>
      <c r="I1749" s="15">
        <v>55</v>
      </c>
      <c r="J1749" s="77">
        <v>5</v>
      </c>
      <c r="K1749" s="92"/>
    </row>
    <row r="1750" spans="1:11" ht="30.6" x14ac:dyDescent="0.25">
      <c r="A1750" s="300" t="s">
        <v>1906</v>
      </c>
      <c r="B1750" s="300" t="s">
        <v>6168</v>
      </c>
      <c r="C1750" s="300" t="s">
        <v>6169</v>
      </c>
      <c r="D1750" s="16">
        <v>45254</v>
      </c>
      <c r="E1750" s="16"/>
      <c r="F1750" s="300" t="s">
        <v>6138</v>
      </c>
      <c r="G1750" s="300"/>
      <c r="H1750" s="300" t="s">
        <v>2788</v>
      </c>
      <c r="I1750" s="15">
        <v>55</v>
      </c>
      <c r="J1750" s="77">
        <v>5</v>
      </c>
      <c r="K1750" s="92"/>
    </row>
    <row r="1751" spans="1:11" ht="30.6" x14ac:dyDescent="0.25">
      <c r="A1751" s="300" t="s">
        <v>1906</v>
      </c>
      <c r="B1751" s="300" t="s">
        <v>6170</v>
      </c>
      <c r="C1751" s="300" t="s">
        <v>6171</v>
      </c>
      <c r="D1751" s="16">
        <v>45254</v>
      </c>
      <c r="E1751" s="16"/>
      <c r="F1751" s="300" t="s">
        <v>6138</v>
      </c>
      <c r="G1751" s="300"/>
      <c r="H1751" s="300" t="s">
        <v>4044</v>
      </c>
      <c r="I1751" s="15">
        <v>70</v>
      </c>
      <c r="J1751" s="77">
        <v>5</v>
      </c>
      <c r="K1751" s="92"/>
    </row>
    <row r="1752" spans="1:11" ht="30.6" x14ac:dyDescent="0.25">
      <c r="A1752" s="300" t="s">
        <v>1906</v>
      </c>
      <c r="B1752" s="300" t="s">
        <v>6172</v>
      </c>
      <c r="C1752" s="300" t="s">
        <v>6173</v>
      </c>
      <c r="D1752" s="16">
        <v>45254</v>
      </c>
      <c r="E1752" s="16"/>
      <c r="F1752" s="300" t="s">
        <v>6138</v>
      </c>
      <c r="G1752" s="300"/>
      <c r="H1752" s="300" t="s">
        <v>2824</v>
      </c>
      <c r="I1752" s="15">
        <v>70</v>
      </c>
      <c r="J1752" s="77">
        <v>5</v>
      </c>
      <c r="K1752" s="92"/>
    </row>
    <row r="1753" spans="1:11" ht="30.6" x14ac:dyDescent="0.25">
      <c r="A1753" s="300" t="s">
        <v>1906</v>
      </c>
      <c r="B1753" s="300" t="s">
        <v>6174</v>
      </c>
      <c r="C1753" s="300" t="s">
        <v>6175</v>
      </c>
      <c r="D1753" s="16">
        <v>45254</v>
      </c>
      <c r="E1753" s="16"/>
      <c r="F1753" s="300" t="s">
        <v>6138</v>
      </c>
      <c r="G1753" s="300"/>
      <c r="H1753" s="300" t="s">
        <v>4063</v>
      </c>
      <c r="I1753" s="15">
        <v>87</v>
      </c>
      <c r="J1753" s="77">
        <v>5</v>
      </c>
      <c r="K1753" s="92"/>
    </row>
    <row r="1754" spans="1:11" ht="30.6" x14ac:dyDescent="0.25">
      <c r="A1754" s="300" t="s">
        <v>1906</v>
      </c>
      <c r="B1754" s="300" t="s">
        <v>6176</v>
      </c>
      <c r="C1754" s="300" t="s">
        <v>6177</v>
      </c>
      <c r="D1754" s="16">
        <v>45254</v>
      </c>
      <c r="E1754" s="16"/>
      <c r="F1754" s="300" t="s">
        <v>6138</v>
      </c>
      <c r="G1754" s="300"/>
      <c r="H1754" s="300" t="s">
        <v>6178</v>
      </c>
      <c r="I1754" s="15">
        <v>87</v>
      </c>
      <c r="J1754" s="77">
        <v>5</v>
      </c>
      <c r="K1754" s="92"/>
    </row>
    <row r="1755" spans="1:11" ht="20.399999999999999" x14ac:dyDescent="0.25">
      <c r="A1755" s="300" t="s">
        <v>1906</v>
      </c>
      <c r="B1755" s="300" t="s">
        <v>6179</v>
      </c>
      <c r="C1755" s="300" t="s">
        <v>6180</v>
      </c>
      <c r="D1755" s="16">
        <v>45257</v>
      </c>
      <c r="E1755" s="16"/>
      <c r="F1755" s="300" t="s">
        <v>6181</v>
      </c>
      <c r="G1755" s="300" t="s">
        <v>6182</v>
      </c>
      <c r="H1755" s="300" t="s">
        <v>6183</v>
      </c>
      <c r="I1755" s="15">
        <v>1000</v>
      </c>
      <c r="J1755" s="77">
        <v>5</v>
      </c>
      <c r="K1755" s="92"/>
    </row>
    <row r="1756" spans="1:11" ht="20.399999999999999" x14ac:dyDescent="0.25">
      <c r="A1756" s="300" t="s">
        <v>1906</v>
      </c>
      <c r="B1756" s="300" t="s">
        <v>6184</v>
      </c>
      <c r="C1756" s="300" t="s">
        <v>6185</v>
      </c>
      <c r="D1756" s="16">
        <v>45265</v>
      </c>
      <c r="E1756" s="16"/>
      <c r="F1756" s="300" t="s">
        <v>6186</v>
      </c>
      <c r="G1756" s="300" t="s">
        <v>3287</v>
      </c>
      <c r="H1756" s="300" t="s">
        <v>3288</v>
      </c>
      <c r="I1756" s="15">
        <v>87.8</v>
      </c>
      <c r="J1756" s="77">
        <v>5</v>
      </c>
      <c r="K1756" s="92"/>
    </row>
    <row r="1757" spans="1:11" ht="40.799999999999997" x14ac:dyDescent="0.25">
      <c r="A1757" s="300" t="s">
        <v>1906</v>
      </c>
      <c r="B1757" s="300" t="s">
        <v>6187</v>
      </c>
      <c r="C1757" s="300" t="s">
        <v>6188</v>
      </c>
      <c r="D1757" s="16">
        <v>45259</v>
      </c>
      <c r="E1757" s="16"/>
      <c r="F1757" s="300" t="s">
        <v>6189</v>
      </c>
      <c r="G1757" s="300" t="s">
        <v>6095</v>
      </c>
      <c r="H1757" s="300" t="s">
        <v>6096</v>
      </c>
      <c r="I1757" s="15">
        <v>400</v>
      </c>
      <c r="J1757" s="77">
        <v>5</v>
      </c>
      <c r="K1757" s="92"/>
    </row>
    <row r="1758" spans="1:11" ht="61.2" x14ac:dyDescent="0.25">
      <c r="A1758" s="300" t="s">
        <v>1906</v>
      </c>
      <c r="B1758" s="300" t="s">
        <v>6190</v>
      </c>
      <c r="C1758" s="300" t="s">
        <v>6191</v>
      </c>
      <c r="D1758" s="16">
        <v>45239</v>
      </c>
      <c r="E1758" s="16">
        <v>45259</v>
      </c>
      <c r="F1758" s="300" t="s">
        <v>12033</v>
      </c>
      <c r="G1758" s="300" t="s">
        <v>6095</v>
      </c>
      <c r="H1758" s="300" t="s">
        <v>6096</v>
      </c>
      <c r="I1758" s="15">
        <v>14</v>
      </c>
      <c r="J1758" s="77">
        <v>5</v>
      </c>
      <c r="K1758" s="92"/>
    </row>
    <row r="1759" spans="1:11" ht="62.4" customHeight="1" x14ac:dyDescent="0.25">
      <c r="A1759" s="300" t="s">
        <v>1906</v>
      </c>
      <c r="B1759" s="300" t="s">
        <v>6190</v>
      </c>
      <c r="C1759" s="300" t="s">
        <v>6191</v>
      </c>
      <c r="D1759" s="16">
        <v>45241</v>
      </c>
      <c r="E1759" s="16">
        <v>45259</v>
      </c>
      <c r="F1759" s="300" t="s">
        <v>12034</v>
      </c>
      <c r="G1759" s="300" t="s">
        <v>6095</v>
      </c>
      <c r="H1759" s="300" t="s">
        <v>6096</v>
      </c>
      <c r="I1759" s="15">
        <v>66</v>
      </c>
      <c r="J1759" s="77">
        <v>5</v>
      </c>
      <c r="K1759" s="92"/>
    </row>
    <row r="1760" spans="1:11" ht="61.2" x14ac:dyDescent="0.25">
      <c r="A1760" s="300" t="s">
        <v>1906</v>
      </c>
      <c r="B1760" s="300" t="s">
        <v>6190</v>
      </c>
      <c r="C1760" s="300" t="s">
        <v>6191</v>
      </c>
      <c r="D1760" s="16">
        <v>45239</v>
      </c>
      <c r="E1760" s="16">
        <v>45259</v>
      </c>
      <c r="F1760" s="300" t="s">
        <v>12035</v>
      </c>
      <c r="G1760" s="300" t="s">
        <v>6095</v>
      </c>
      <c r="H1760" s="300" t="s">
        <v>6096</v>
      </c>
      <c r="I1760" s="15">
        <v>6</v>
      </c>
      <c r="J1760" s="77">
        <v>5</v>
      </c>
      <c r="K1760" s="92"/>
    </row>
    <row r="1761" spans="1:11" ht="87" customHeight="1" x14ac:dyDescent="0.25">
      <c r="A1761" s="300" t="s">
        <v>1906</v>
      </c>
      <c r="B1761" s="300"/>
      <c r="C1761" s="300"/>
      <c r="D1761" s="16"/>
      <c r="E1761" s="16"/>
      <c r="F1761" s="305" t="s">
        <v>6192</v>
      </c>
      <c r="G1761" s="300"/>
      <c r="H1761" s="300"/>
      <c r="I1761" s="15"/>
      <c r="J1761" s="77"/>
      <c r="K1761" s="92"/>
    </row>
    <row r="1762" spans="1:11" ht="30.6" x14ac:dyDescent="0.25">
      <c r="A1762" s="300" t="s">
        <v>1906</v>
      </c>
      <c r="B1762" s="300" t="s">
        <v>6193</v>
      </c>
      <c r="C1762" s="300" t="s">
        <v>6194</v>
      </c>
      <c r="D1762" s="16">
        <v>45098</v>
      </c>
      <c r="E1762" s="16"/>
      <c r="F1762" s="300" t="s">
        <v>6195</v>
      </c>
      <c r="G1762" s="300" t="s">
        <v>2016</v>
      </c>
      <c r="H1762" s="300" t="s">
        <v>2017</v>
      </c>
      <c r="I1762" s="15">
        <v>4901.5200000000004</v>
      </c>
      <c r="J1762" s="77">
        <v>5</v>
      </c>
      <c r="K1762" s="92"/>
    </row>
    <row r="1763" spans="1:11" ht="30.6" x14ac:dyDescent="0.25">
      <c r="A1763" s="300" t="s">
        <v>1906</v>
      </c>
      <c r="B1763" s="300" t="s">
        <v>6196</v>
      </c>
      <c r="C1763" s="300" t="s">
        <v>6197</v>
      </c>
      <c r="D1763" s="16">
        <v>45104</v>
      </c>
      <c r="E1763" s="16"/>
      <c r="F1763" s="300" t="s">
        <v>6198</v>
      </c>
      <c r="G1763" s="300" t="s">
        <v>2016</v>
      </c>
      <c r="H1763" s="300" t="s">
        <v>2017</v>
      </c>
      <c r="I1763" s="15">
        <v>615</v>
      </c>
      <c r="J1763" s="77">
        <v>5</v>
      </c>
      <c r="K1763" s="92"/>
    </row>
    <row r="1764" spans="1:11" ht="30.6" x14ac:dyDescent="0.25">
      <c r="A1764" s="300" t="s">
        <v>1906</v>
      </c>
      <c r="B1764" s="300" t="s">
        <v>6199</v>
      </c>
      <c r="C1764" s="300" t="s">
        <v>6200</v>
      </c>
      <c r="D1764" s="16">
        <v>45104</v>
      </c>
      <c r="E1764" s="16"/>
      <c r="F1764" s="300" t="s">
        <v>6201</v>
      </c>
      <c r="G1764" s="300" t="s">
        <v>2016</v>
      </c>
      <c r="H1764" s="300" t="s">
        <v>2017</v>
      </c>
      <c r="I1764" s="15">
        <v>-15</v>
      </c>
      <c r="J1764" s="77">
        <v>5</v>
      </c>
      <c r="K1764" s="92"/>
    </row>
    <row r="1765" spans="1:11" ht="30.6" x14ac:dyDescent="0.25">
      <c r="A1765" s="300" t="s">
        <v>1906</v>
      </c>
      <c r="B1765" s="300" t="s">
        <v>6202</v>
      </c>
      <c r="C1765" s="300" t="s">
        <v>6203</v>
      </c>
      <c r="D1765" s="16">
        <v>45100</v>
      </c>
      <c r="E1765" s="16"/>
      <c r="F1765" s="301" t="s">
        <v>6204</v>
      </c>
      <c r="G1765" s="300"/>
      <c r="H1765" s="300" t="s">
        <v>6205</v>
      </c>
      <c r="I1765" s="15">
        <v>36</v>
      </c>
      <c r="J1765" s="77">
        <v>5</v>
      </c>
      <c r="K1765" s="92"/>
    </row>
    <row r="1766" spans="1:11" ht="30.6" x14ac:dyDescent="0.25">
      <c r="A1766" s="300" t="s">
        <v>1906</v>
      </c>
      <c r="B1766" s="300" t="s">
        <v>6206</v>
      </c>
      <c r="C1766" s="300" t="s">
        <v>6207</v>
      </c>
      <c r="D1766" s="16">
        <v>45100</v>
      </c>
      <c r="E1766" s="16"/>
      <c r="F1766" s="301" t="s">
        <v>6204</v>
      </c>
      <c r="G1766" s="300"/>
      <c r="H1766" s="300" t="s">
        <v>6208</v>
      </c>
      <c r="I1766" s="15">
        <v>36</v>
      </c>
      <c r="J1766" s="77">
        <v>5</v>
      </c>
      <c r="K1766" s="92"/>
    </row>
    <row r="1767" spans="1:11" ht="30.6" x14ac:dyDescent="0.25">
      <c r="A1767" s="300" t="s">
        <v>1906</v>
      </c>
      <c r="B1767" s="300" t="s">
        <v>6209</v>
      </c>
      <c r="C1767" s="300" t="s">
        <v>6210</v>
      </c>
      <c r="D1767" s="16">
        <v>45100</v>
      </c>
      <c r="E1767" s="16"/>
      <c r="F1767" s="301" t="s">
        <v>6204</v>
      </c>
      <c r="G1767" s="300"/>
      <c r="H1767" s="300" t="s">
        <v>6211</v>
      </c>
      <c r="I1767" s="15">
        <v>36</v>
      </c>
      <c r="J1767" s="77">
        <v>5</v>
      </c>
      <c r="K1767" s="92"/>
    </row>
    <row r="1768" spans="1:11" ht="30.6" x14ac:dyDescent="0.25">
      <c r="A1768" s="300" t="s">
        <v>1906</v>
      </c>
      <c r="B1768" s="300" t="s">
        <v>6212</v>
      </c>
      <c r="C1768" s="300" t="s">
        <v>6213</v>
      </c>
      <c r="D1768" s="16">
        <v>45100</v>
      </c>
      <c r="E1768" s="16"/>
      <c r="F1768" s="301" t="s">
        <v>6204</v>
      </c>
      <c r="G1768" s="300"/>
      <c r="H1768" s="300" t="s">
        <v>6214</v>
      </c>
      <c r="I1768" s="15">
        <v>36</v>
      </c>
      <c r="J1768" s="77">
        <v>5</v>
      </c>
      <c r="K1768" s="92"/>
    </row>
    <row r="1769" spans="1:11" ht="30.6" x14ac:dyDescent="0.25">
      <c r="A1769" s="300" t="s">
        <v>1906</v>
      </c>
      <c r="B1769" s="300" t="s">
        <v>6215</v>
      </c>
      <c r="C1769" s="300" t="s">
        <v>6216</v>
      </c>
      <c r="D1769" s="16">
        <v>45100</v>
      </c>
      <c r="E1769" s="16"/>
      <c r="F1769" s="301" t="s">
        <v>6204</v>
      </c>
      <c r="G1769" s="300"/>
      <c r="H1769" s="300" t="s">
        <v>6217</v>
      </c>
      <c r="I1769" s="15">
        <v>36</v>
      </c>
      <c r="J1769" s="77">
        <v>5</v>
      </c>
      <c r="K1769" s="92"/>
    </row>
    <row r="1770" spans="1:11" ht="30.6" x14ac:dyDescent="0.25">
      <c r="A1770" s="300" t="s">
        <v>1906</v>
      </c>
      <c r="B1770" s="300" t="s">
        <v>6218</v>
      </c>
      <c r="C1770" s="300" t="s">
        <v>6219</v>
      </c>
      <c r="D1770" s="16">
        <v>45100</v>
      </c>
      <c r="E1770" s="16"/>
      <c r="F1770" s="301" t="s">
        <v>6204</v>
      </c>
      <c r="G1770" s="300"/>
      <c r="H1770" s="300" t="s">
        <v>6220</v>
      </c>
      <c r="I1770" s="15">
        <v>36</v>
      </c>
      <c r="J1770" s="77">
        <v>5</v>
      </c>
      <c r="K1770" s="92"/>
    </row>
    <row r="1771" spans="1:11" ht="30.6" x14ac:dyDescent="0.25">
      <c r="A1771" s="300" t="s">
        <v>1906</v>
      </c>
      <c r="B1771" s="300" t="s">
        <v>6221</v>
      </c>
      <c r="C1771" s="300" t="s">
        <v>6222</v>
      </c>
      <c r="D1771" s="16">
        <v>45100</v>
      </c>
      <c r="E1771" s="16"/>
      <c r="F1771" s="301" t="s">
        <v>6204</v>
      </c>
      <c r="G1771" s="300"/>
      <c r="H1771" s="300" t="s">
        <v>6223</v>
      </c>
      <c r="I1771" s="15">
        <v>36</v>
      </c>
      <c r="J1771" s="77">
        <v>5</v>
      </c>
      <c r="K1771" s="92"/>
    </row>
    <row r="1772" spans="1:11" ht="30.6" x14ac:dyDescent="0.25">
      <c r="A1772" s="300" t="s">
        <v>1906</v>
      </c>
      <c r="B1772" s="300" t="s">
        <v>6224</v>
      </c>
      <c r="C1772" s="300" t="s">
        <v>6225</v>
      </c>
      <c r="D1772" s="16">
        <v>45100</v>
      </c>
      <c r="E1772" s="16"/>
      <c r="F1772" s="301" t="s">
        <v>6204</v>
      </c>
      <c r="G1772" s="300"/>
      <c r="H1772" s="300" t="s">
        <v>6226</v>
      </c>
      <c r="I1772" s="15">
        <v>61</v>
      </c>
      <c r="J1772" s="77">
        <v>5</v>
      </c>
      <c r="K1772" s="92"/>
    </row>
    <row r="1773" spans="1:11" ht="30.6" x14ac:dyDescent="0.25">
      <c r="A1773" s="300" t="s">
        <v>1906</v>
      </c>
      <c r="B1773" s="300" t="s">
        <v>6227</v>
      </c>
      <c r="C1773" s="300" t="s">
        <v>6228</v>
      </c>
      <c r="D1773" s="16">
        <v>45100</v>
      </c>
      <c r="E1773" s="16"/>
      <c r="F1773" s="301" t="s">
        <v>6204</v>
      </c>
      <c r="G1773" s="300"/>
      <c r="H1773" s="300" t="s">
        <v>6229</v>
      </c>
      <c r="I1773" s="15">
        <v>61</v>
      </c>
      <c r="J1773" s="77">
        <v>5</v>
      </c>
      <c r="K1773" s="92"/>
    </row>
    <row r="1774" spans="1:11" ht="30.6" x14ac:dyDescent="0.25">
      <c r="A1774" s="300" t="s">
        <v>1906</v>
      </c>
      <c r="B1774" s="300" t="s">
        <v>6230</v>
      </c>
      <c r="C1774" s="300" t="s">
        <v>6231</v>
      </c>
      <c r="D1774" s="16">
        <v>45100</v>
      </c>
      <c r="E1774" s="16"/>
      <c r="F1774" s="301" t="s">
        <v>6204</v>
      </c>
      <c r="G1774" s="300"/>
      <c r="H1774" s="300" t="s">
        <v>6232</v>
      </c>
      <c r="I1774" s="15">
        <v>61</v>
      </c>
      <c r="J1774" s="77">
        <v>5</v>
      </c>
      <c r="K1774" s="92"/>
    </row>
    <row r="1775" spans="1:11" ht="30.6" x14ac:dyDescent="0.25">
      <c r="A1775" s="300" t="s">
        <v>1906</v>
      </c>
      <c r="B1775" s="300" t="s">
        <v>6233</v>
      </c>
      <c r="C1775" s="300" t="s">
        <v>6234</v>
      </c>
      <c r="D1775" s="16">
        <v>45100</v>
      </c>
      <c r="E1775" s="16"/>
      <c r="F1775" s="301" t="s">
        <v>6204</v>
      </c>
      <c r="G1775" s="300"/>
      <c r="H1775" s="300" t="s">
        <v>6235</v>
      </c>
      <c r="I1775" s="15">
        <v>61</v>
      </c>
      <c r="J1775" s="77">
        <v>5</v>
      </c>
      <c r="K1775" s="92"/>
    </row>
    <row r="1776" spans="1:11" ht="30.6" x14ac:dyDescent="0.25">
      <c r="A1776" s="300" t="s">
        <v>1906</v>
      </c>
      <c r="B1776" s="300" t="s">
        <v>6236</v>
      </c>
      <c r="C1776" s="300" t="s">
        <v>6237</v>
      </c>
      <c r="D1776" s="16">
        <v>45100</v>
      </c>
      <c r="E1776" s="16"/>
      <c r="F1776" s="301" t="s">
        <v>6204</v>
      </c>
      <c r="G1776" s="300"/>
      <c r="H1776" s="300" t="s">
        <v>6238</v>
      </c>
      <c r="I1776" s="15">
        <v>61</v>
      </c>
      <c r="J1776" s="77">
        <v>5</v>
      </c>
      <c r="K1776" s="92"/>
    </row>
    <row r="1777" spans="1:11" ht="30.6" x14ac:dyDescent="0.25">
      <c r="A1777" s="300" t="s">
        <v>1906</v>
      </c>
      <c r="B1777" s="300" t="s">
        <v>6239</v>
      </c>
      <c r="C1777" s="300" t="s">
        <v>6240</v>
      </c>
      <c r="D1777" s="16">
        <v>45100</v>
      </c>
      <c r="E1777" s="16"/>
      <c r="F1777" s="301" t="s">
        <v>6204</v>
      </c>
      <c r="G1777" s="300"/>
      <c r="H1777" s="300" t="s">
        <v>3500</v>
      </c>
      <c r="I1777" s="15">
        <v>88</v>
      </c>
      <c r="J1777" s="77">
        <v>5</v>
      </c>
      <c r="K1777" s="92"/>
    </row>
    <row r="1778" spans="1:11" ht="30.6" x14ac:dyDescent="0.25">
      <c r="A1778" s="300" t="s">
        <v>1906</v>
      </c>
      <c r="B1778" s="300" t="s">
        <v>6241</v>
      </c>
      <c r="C1778" s="300" t="s">
        <v>6242</v>
      </c>
      <c r="D1778" s="16">
        <v>45100</v>
      </c>
      <c r="E1778" s="16"/>
      <c r="F1778" s="301" t="s">
        <v>6204</v>
      </c>
      <c r="G1778" s="300"/>
      <c r="H1778" s="300" t="s">
        <v>6243</v>
      </c>
      <c r="I1778" s="15">
        <v>88</v>
      </c>
      <c r="J1778" s="77">
        <v>5</v>
      </c>
      <c r="K1778" s="92"/>
    </row>
    <row r="1779" spans="1:11" ht="30.6" x14ac:dyDescent="0.25">
      <c r="A1779" s="300" t="s">
        <v>1906</v>
      </c>
      <c r="B1779" s="300" t="s">
        <v>6244</v>
      </c>
      <c r="C1779" s="300" t="s">
        <v>6245</v>
      </c>
      <c r="D1779" s="16">
        <v>45100</v>
      </c>
      <c r="E1779" s="16"/>
      <c r="F1779" s="301" t="s">
        <v>6204</v>
      </c>
      <c r="G1779" s="300"/>
      <c r="H1779" s="300" t="s">
        <v>6246</v>
      </c>
      <c r="I1779" s="15">
        <v>88</v>
      </c>
      <c r="J1779" s="77">
        <v>5</v>
      </c>
      <c r="K1779" s="92"/>
    </row>
    <row r="1780" spans="1:11" ht="30.6" x14ac:dyDescent="0.25">
      <c r="A1780" s="300" t="s">
        <v>1906</v>
      </c>
      <c r="B1780" s="300" t="s">
        <v>6247</v>
      </c>
      <c r="C1780" s="300" t="s">
        <v>6248</v>
      </c>
      <c r="D1780" s="16">
        <v>45100</v>
      </c>
      <c r="E1780" s="16"/>
      <c r="F1780" s="301" t="s">
        <v>6204</v>
      </c>
      <c r="G1780" s="300"/>
      <c r="H1780" s="300" t="s">
        <v>6249</v>
      </c>
      <c r="I1780" s="15">
        <v>113</v>
      </c>
      <c r="J1780" s="77">
        <v>5</v>
      </c>
      <c r="K1780" s="92"/>
    </row>
    <row r="1781" spans="1:11" ht="30.6" x14ac:dyDescent="0.25">
      <c r="A1781" s="300" t="s">
        <v>1906</v>
      </c>
      <c r="B1781" s="300" t="s">
        <v>6250</v>
      </c>
      <c r="C1781" s="300" t="s">
        <v>6251</v>
      </c>
      <c r="D1781" s="16">
        <v>45100</v>
      </c>
      <c r="E1781" s="16"/>
      <c r="F1781" s="301" t="s">
        <v>6204</v>
      </c>
      <c r="G1781" s="300"/>
      <c r="H1781" s="300" t="s">
        <v>3518</v>
      </c>
      <c r="I1781" s="15">
        <v>113</v>
      </c>
      <c r="J1781" s="77">
        <v>5</v>
      </c>
      <c r="K1781" s="92"/>
    </row>
    <row r="1782" spans="1:11" ht="30.6" x14ac:dyDescent="0.25">
      <c r="A1782" s="300" t="s">
        <v>1906</v>
      </c>
      <c r="B1782" s="300" t="s">
        <v>6252</v>
      </c>
      <c r="C1782" s="300" t="s">
        <v>6253</v>
      </c>
      <c r="D1782" s="16">
        <v>45100</v>
      </c>
      <c r="E1782" s="16"/>
      <c r="F1782" s="301" t="s">
        <v>6204</v>
      </c>
      <c r="G1782" s="300"/>
      <c r="H1782" s="300" t="s">
        <v>3515</v>
      </c>
      <c r="I1782" s="15">
        <v>113</v>
      </c>
      <c r="J1782" s="77">
        <v>5</v>
      </c>
      <c r="K1782" s="92"/>
    </row>
    <row r="1783" spans="1:11" ht="30.6" x14ac:dyDescent="0.25">
      <c r="A1783" s="300" t="s">
        <v>1906</v>
      </c>
      <c r="B1783" s="300" t="s">
        <v>6254</v>
      </c>
      <c r="C1783" s="300" t="s">
        <v>6255</v>
      </c>
      <c r="D1783" s="16">
        <v>45100</v>
      </c>
      <c r="E1783" s="16"/>
      <c r="F1783" s="301" t="s">
        <v>6204</v>
      </c>
      <c r="G1783" s="300"/>
      <c r="H1783" s="300" t="s">
        <v>3524</v>
      </c>
      <c r="I1783" s="15">
        <v>113</v>
      </c>
      <c r="J1783" s="77">
        <v>5</v>
      </c>
      <c r="K1783" s="92"/>
    </row>
    <row r="1784" spans="1:11" ht="30.6" x14ac:dyDescent="0.25">
      <c r="A1784" s="300" t="s">
        <v>1906</v>
      </c>
      <c r="B1784" s="300" t="s">
        <v>6256</v>
      </c>
      <c r="C1784" s="300" t="s">
        <v>6257</v>
      </c>
      <c r="D1784" s="16">
        <v>45100</v>
      </c>
      <c r="E1784" s="16"/>
      <c r="F1784" s="301" t="s">
        <v>6204</v>
      </c>
      <c r="G1784" s="300"/>
      <c r="H1784" s="300" t="s">
        <v>6258</v>
      </c>
      <c r="I1784" s="15">
        <v>113</v>
      </c>
      <c r="J1784" s="77">
        <v>5</v>
      </c>
      <c r="K1784" s="92"/>
    </row>
    <row r="1785" spans="1:11" ht="30.6" x14ac:dyDescent="0.25">
      <c r="A1785" s="300" t="s">
        <v>1906</v>
      </c>
      <c r="B1785" s="300" t="s">
        <v>6259</v>
      </c>
      <c r="C1785" s="300" t="s">
        <v>6260</v>
      </c>
      <c r="D1785" s="16">
        <v>45100</v>
      </c>
      <c r="E1785" s="16"/>
      <c r="F1785" s="301" t="s">
        <v>6204</v>
      </c>
      <c r="G1785" s="300"/>
      <c r="H1785" s="300" t="s">
        <v>6261</v>
      </c>
      <c r="I1785" s="15">
        <v>113</v>
      </c>
      <c r="J1785" s="77">
        <v>5</v>
      </c>
      <c r="K1785" s="92"/>
    </row>
    <row r="1786" spans="1:11" ht="30.6" x14ac:dyDescent="0.25">
      <c r="A1786" s="300" t="s">
        <v>1906</v>
      </c>
      <c r="B1786" s="300" t="s">
        <v>6262</v>
      </c>
      <c r="C1786" s="300" t="s">
        <v>6263</v>
      </c>
      <c r="D1786" s="16">
        <v>45100</v>
      </c>
      <c r="E1786" s="16"/>
      <c r="F1786" s="301" t="s">
        <v>6204</v>
      </c>
      <c r="G1786" s="300"/>
      <c r="H1786" s="300" t="s">
        <v>6264</v>
      </c>
      <c r="I1786" s="15">
        <v>113</v>
      </c>
      <c r="J1786" s="77">
        <v>5</v>
      </c>
      <c r="K1786" s="92"/>
    </row>
    <row r="1787" spans="1:11" ht="30.6" x14ac:dyDescent="0.25">
      <c r="A1787" s="300" t="s">
        <v>1906</v>
      </c>
      <c r="B1787" s="300" t="s">
        <v>6265</v>
      </c>
      <c r="C1787" s="300" t="s">
        <v>6266</v>
      </c>
      <c r="D1787" s="16">
        <v>45100</v>
      </c>
      <c r="E1787" s="16"/>
      <c r="F1787" s="301" t="s">
        <v>6204</v>
      </c>
      <c r="G1787" s="300"/>
      <c r="H1787" s="300" t="s">
        <v>6267</v>
      </c>
      <c r="I1787" s="15">
        <v>141</v>
      </c>
      <c r="J1787" s="77">
        <v>5</v>
      </c>
      <c r="K1787" s="92"/>
    </row>
    <row r="1788" spans="1:11" ht="30.6" x14ac:dyDescent="0.25">
      <c r="A1788" s="300" t="s">
        <v>1906</v>
      </c>
      <c r="B1788" s="300" t="s">
        <v>6268</v>
      </c>
      <c r="C1788" s="300" t="s">
        <v>6269</v>
      </c>
      <c r="D1788" s="16">
        <v>45100</v>
      </c>
      <c r="E1788" s="16"/>
      <c r="F1788" s="301" t="s">
        <v>6204</v>
      </c>
      <c r="G1788" s="300"/>
      <c r="H1788" s="300" t="s">
        <v>6270</v>
      </c>
      <c r="I1788" s="15">
        <v>141</v>
      </c>
      <c r="J1788" s="77">
        <v>5</v>
      </c>
      <c r="K1788" s="92"/>
    </row>
    <row r="1789" spans="1:11" ht="30.6" x14ac:dyDescent="0.25">
      <c r="A1789" s="300" t="s">
        <v>1906</v>
      </c>
      <c r="B1789" s="300" t="s">
        <v>6271</v>
      </c>
      <c r="C1789" s="300" t="s">
        <v>6272</v>
      </c>
      <c r="D1789" s="16">
        <v>45100</v>
      </c>
      <c r="E1789" s="16"/>
      <c r="F1789" s="301" t="s">
        <v>6204</v>
      </c>
      <c r="G1789" s="300"/>
      <c r="H1789" s="300" t="s">
        <v>6273</v>
      </c>
      <c r="I1789" s="15">
        <v>141</v>
      </c>
      <c r="J1789" s="77">
        <v>5</v>
      </c>
      <c r="K1789" s="92"/>
    </row>
    <row r="1790" spans="1:11" ht="30.6" x14ac:dyDescent="0.25">
      <c r="A1790" s="300" t="s">
        <v>1906</v>
      </c>
      <c r="B1790" s="300" t="s">
        <v>6274</v>
      </c>
      <c r="C1790" s="300" t="s">
        <v>6275</v>
      </c>
      <c r="D1790" s="16">
        <v>45100</v>
      </c>
      <c r="E1790" s="16"/>
      <c r="F1790" s="301" t="s">
        <v>6204</v>
      </c>
      <c r="G1790" s="300"/>
      <c r="H1790" s="300" t="s">
        <v>6276</v>
      </c>
      <c r="I1790" s="15">
        <v>141</v>
      </c>
      <c r="J1790" s="77">
        <v>5</v>
      </c>
      <c r="K1790" s="92"/>
    </row>
    <row r="1791" spans="1:11" ht="30.6" x14ac:dyDescent="0.25">
      <c r="A1791" s="300" t="s">
        <v>1906</v>
      </c>
      <c r="B1791" s="300" t="s">
        <v>6277</v>
      </c>
      <c r="C1791" s="300" t="s">
        <v>6278</v>
      </c>
      <c r="D1791" s="16">
        <v>45100</v>
      </c>
      <c r="E1791" s="16"/>
      <c r="F1791" s="301" t="s">
        <v>6204</v>
      </c>
      <c r="G1791" s="300"/>
      <c r="H1791" s="300" t="s">
        <v>3512</v>
      </c>
      <c r="I1791" s="15">
        <v>160</v>
      </c>
      <c r="J1791" s="77">
        <v>5</v>
      </c>
      <c r="K1791" s="92"/>
    </row>
    <row r="1792" spans="1:11" ht="30.6" x14ac:dyDescent="0.25">
      <c r="A1792" s="300" t="s">
        <v>1906</v>
      </c>
      <c r="B1792" s="300" t="s">
        <v>6279</v>
      </c>
      <c r="C1792" s="300" t="s">
        <v>6280</v>
      </c>
      <c r="D1792" s="16">
        <v>45100</v>
      </c>
      <c r="E1792" s="16"/>
      <c r="F1792" s="301" t="s">
        <v>6204</v>
      </c>
      <c r="G1792" s="300"/>
      <c r="H1792" s="300" t="s">
        <v>3509</v>
      </c>
      <c r="I1792" s="15">
        <v>160</v>
      </c>
      <c r="J1792" s="77">
        <v>5</v>
      </c>
      <c r="K1792" s="92"/>
    </row>
    <row r="1793" spans="1:11" ht="30.6" x14ac:dyDescent="0.25">
      <c r="A1793" s="300" t="s">
        <v>1906</v>
      </c>
      <c r="B1793" s="300" t="s">
        <v>6281</v>
      </c>
      <c r="C1793" s="300" t="s">
        <v>6282</v>
      </c>
      <c r="D1793" s="16">
        <v>45100</v>
      </c>
      <c r="E1793" s="16"/>
      <c r="F1793" s="301" t="s">
        <v>6204</v>
      </c>
      <c r="G1793" s="300"/>
      <c r="H1793" s="300" t="s">
        <v>6283</v>
      </c>
      <c r="I1793" s="15">
        <v>160</v>
      </c>
      <c r="J1793" s="77">
        <v>5</v>
      </c>
      <c r="K1793" s="92"/>
    </row>
    <row r="1794" spans="1:11" ht="30.6" x14ac:dyDescent="0.25">
      <c r="A1794" s="300" t="s">
        <v>1906</v>
      </c>
      <c r="B1794" s="300" t="s">
        <v>6284</v>
      </c>
      <c r="C1794" s="300" t="s">
        <v>6285</v>
      </c>
      <c r="D1794" s="16">
        <v>45100</v>
      </c>
      <c r="E1794" s="16"/>
      <c r="F1794" s="301" t="s">
        <v>6204</v>
      </c>
      <c r="G1794" s="300"/>
      <c r="H1794" s="300" t="s">
        <v>6286</v>
      </c>
      <c r="I1794" s="15">
        <v>189</v>
      </c>
      <c r="J1794" s="77">
        <v>5</v>
      </c>
      <c r="K1794" s="92"/>
    </row>
    <row r="1795" spans="1:11" ht="30.6" x14ac:dyDescent="0.25">
      <c r="A1795" s="300" t="s">
        <v>1906</v>
      </c>
      <c r="B1795" s="300" t="s">
        <v>6287</v>
      </c>
      <c r="C1795" s="300" t="s">
        <v>6288</v>
      </c>
      <c r="D1795" s="16">
        <v>45111</v>
      </c>
      <c r="E1795" s="16"/>
      <c r="F1795" s="301" t="s">
        <v>6204</v>
      </c>
      <c r="G1795" s="300"/>
      <c r="H1795" s="300" t="s">
        <v>3506</v>
      </c>
      <c r="I1795" s="15">
        <v>141</v>
      </c>
      <c r="J1795" s="77">
        <v>5</v>
      </c>
      <c r="K1795" s="92"/>
    </row>
    <row r="1796" spans="1:11" ht="20.399999999999999" x14ac:dyDescent="0.25">
      <c r="A1796" s="300" t="s">
        <v>1906</v>
      </c>
      <c r="B1796" s="300" t="s">
        <v>6289</v>
      </c>
      <c r="C1796" s="300" t="s">
        <v>6290</v>
      </c>
      <c r="D1796" s="16">
        <v>45099</v>
      </c>
      <c r="E1796" s="16"/>
      <c r="F1796" s="300" t="s">
        <v>6291</v>
      </c>
      <c r="G1796" s="300" t="s">
        <v>1957</v>
      </c>
      <c r="H1796" s="300" t="s">
        <v>1958</v>
      </c>
      <c r="I1796" s="15">
        <v>560</v>
      </c>
      <c r="J1796" s="77">
        <v>5</v>
      </c>
      <c r="K1796" s="92"/>
    </row>
    <row r="1797" spans="1:11" ht="20.399999999999999" x14ac:dyDescent="0.25">
      <c r="A1797" s="300" t="s">
        <v>1906</v>
      </c>
      <c r="B1797" s="300" t="s">
        <v>6292</v>
      </c>
      <c r="C1797" s="300" t="s">
        <v>6293</v>
      </c>
      <c r="D1797" s="16">
        <v>45100</v>
      </c>
      <c r="E1797" s="16"/>
      <c r="F1797" s="300" t="s">
        <v>6294</v>
      </c>
      <c r="G1797" s="300" t="s">
        <v>2105</v>
      </c>
      <c r="H1797" s="300" t="s">
        <v>2106</v>
      </c>
      <c r="I1797" s="15">
        <v>48</v>
      </c>
      <c r="J1797" s="77">
        <v>5</v>
      </c>
      <c r="K1797" s="92"/>
    </row>
    <row r="1798" spans="1:11" ht="30.6" x14ac:dyDescent="0.25">
      <c r="A1798" s="300" t="s">
        <v>1906</v>
      </c>
      <c r="B1798" s="300" t="s">
        <v>6295</v>
      </c>
      <c r="C1798" s="300" t="s">
        <v>6296</v>
      </c>
      <c r="D1798" s="16">
        <v>45100</v>
      </c>
      <c r="E1798" s="16"/>
      <c r="F1798" s="300" t="s">
        <v>6297</v>
      </c>
      <c r="G1798" s="300" t="s">
        <v>6298</v>
      </c>
      <c r="H1798" s="300" t="s">
        <v>6299</v>
      </c>
      <c r="I1798" s="15">
        <v>55.8</v>
      </c>
      <c r="J1798" s="77">
        <v>5</v>
      </c>
      <c r="K1798" s="92"/>
    </row>
    <row r="1799" spans="1:11" ht="30.6" x14ac:dyDescent="0.25">
      <c r="A1799" s="300" t="s">
        <v>1906</v>
      </c>
      <c r="B1799" s="300" t="s">
        <v>6300</v>
      </c>
      <c r="C1799" s="300" t="s">
        <v>6301</v>
      </c>
      <c r="D1799" s="16">
        <v>45100</v>
      </c>
      <c r="E1799" s="16"/>
      <c r="F1799" s="300" t="s">
        <v>6302</v>
      </c>
      <c r="G1799" s="300" t="s">
        <v>6298</v>
      </c>
      <c r="H1799" s="300" t="s">
        <v>6299</v>
      </c>
      <c r="I1799" s="15">
        <v>176.4</v>
      </c>
      <c r="J1799" s="77">
        <v>5</v>
      </c>
      <c r="K1799" s="92"/>
    </row>
    <row r="1800" spans="1:11" ht="94.2" customHeight="1" x14ac:dyDescent="0.25">
      <c r="A1800" s="300" t="s">
        <v>1906</v>
      </c>
      <c r="B1800" s="300"/>
      <c r="C1800" s="300"/>
      <c r="D1800" s="16"/>
      <c r="E1800" s="16"/>
      <c r="F1800" s="14" t="s">
        <v>6303</v>
      </c>
      <c r="G1800" s="300"/>
      <c r="H1800" s="300"/>
      <c r="I1800" s="15"/>
      <c r="J1800" s="77"/>
      <c r="K1800" s="92"/>
    </row>
    <row r="1801" spans="1:11" ht="13.2" x14ac:dyDescent="0.25">
      <c r="A1801" s="300" t="s">
        <v>1906</v>
      </c>
      <c r="B1801" s="300" t="s">
        <v>6304</v>
      </c>
      <c r="C1801" s="300" t="s">
        <v>6305</v>
      </c>
      <c r="D1801" s="16">
        <v>45106</v>
      </c>
      <c r="E1801" s="16"/>
      <c r="F1801" s="300" t="s">
        <v>6306</v>
      </c>
      <c r="G1801" s="300" t="s">
        <v>6307</v>
      </c>
      <c r="H1801" s="300" t="s">
        <v>6308</v>
      </c>
      <c r="I1801" s="15">
        <v>585</v>
      </c>
      <c r="J1801" s="77">
        <v>5</v>
      </c>
      <c r="K1801" s="92"/>
    </row>
    <row r="1802" spans="1:11" ht="20.399999999999999" x14ac:dyDescent="0.25">
      <c r="A1802" s="300" t="s">
        <v>1906</v>
      </c>
      <c r="B1802" s="300" t="s">
        <v>6309</v>
      </c>
      <c r="C1802" s="300" t="s">
        <v>6310</v>
      </c>
      <c r="D1802" s="16">
        <v>45098</v>
      </c>
      <c r="E1802" s="16"/>
      <c r="F1802" s="300" t="s">
        <v>6311</v>
      </c>
      <c r="G1802" s="300" t="s">
        <v>1963</v>
      </c>
      <c r="H1802" s="300" t="s">
        <v>1964</v>
      </c>
      <c r="I1802" s="15">
        <v>436.89</v>
      </c>
      <c r="J1802" s="77">
        <v>5</v>
      </c>
      <c r="K1802" s="92"/>
    </row>
    <row r="1803" spans="1:11" ht="94.2" customHeight="1" x14ac:dyDescent="0.25">
      <c r="A1803" s="300" t="s">
        <v>1906</v>
      </c>
      <c r="B1803" s="300"/>
      <c r="C1803" s="300"/>
      <c r="D1803" s="16"/>
      <c r="E1803" s="16"/>
      <c r="F1803" s="14" t="s">
        <v>6312</v>
      </c>
      <c r="G1803" s="300"/>
      <c r="H1803" s="300"/>
      <c r="I1803" s="15"/>
      <c r="J1803" s="77"/>
      <c r="K1803" s="92"/>
    </row>
    <row r="1804" spans="1:11" ht="20.399999999999999" x14ac:dyDescent="0.25">
      <c r="A1804" s="300" t="s">
        <v>1906</v>
      </c>
      <c r="B1804" s="300" t="s">
        <v>6313</v>
      </c>
      <c r="C1804" s="300" t="s">
        <v>6314</v>
      </c>
      <c r="D1804" s="16">
        <v>45098</v>
      </c>
      <c r="E1804" s="16"/>
      <c r="F1804" s="300" t="s">
        <v>6315</v>
      </c>
      <c r="G1804" s="300" t="s">
        <v>1963</v>
      </c>
      <c r="H1804" s="300" t="s">
        <v>1964</v>
      </c>
      <c r="I1804" s="15">
        <v>292.33</v>
      </c>
      <c r="J1804" s="77">
        <v>5</v>
      </c>
      <c r="K1804" s="92"/>
    </row>
    <row r="1805" spans="1:11" ht="61.2" x14ac:dyDescent="0.25">
      <c r="A1805" s="300" t="s">
        <v>6316</v>
      </c>
      <c r="B1805" s="300" t="s">
        <v>6317</v>
      </c>
      <c r="C1805" s="300" t="s">
        <v>6318</v>
      </c>
      <c r="D1805" s="16">
        <v>45055</v>
      </c>
      <c r="E1805" s="16">
        <v>45105</v>
      </c>
      <c r="F1805" s="300" t="s">
        <v>6319</v>
      </c>
      <c r="G1805" s="300"/>
      <c r="H1805" s="300" t="s">
        <v>6320</v>
      </c>
      <c r="I1805" s="15">
        <v>50</v>
      </c>
      <c r="J1805" s="316"/>
      <c r="K1805" s="92"/>
    </row>
    <row r="1806" spans="1:11" ht="61.2" x14ac:dyDescent="0.25">
      <c r="A1806" s="300" t="s">
        <v>6316</v>
      </c>
      <c r="B1806" s="300" t="s">
        <v>6317</v>
      </c>
      <c r="C1806" s="300" t="s">
        <v>6321</v>
      </c>
      <c r="D1806" s="16">
        <v>45068</v>
      </c>
      <c r="E1806" s="16">
        <v>45105</v>
      </c>
      <c r="F1806" s="300" t="s">
        <v>6319</v>
      </c>
      <c r="G1806" s="300"/>
      <c r="H1806" s="300" t="s">
        <v>6320</v>
      </c>
      <c r="I1806" s="15">
        <v>50</v>
      </c>
      <c r="J1806" s="316"/>
      <c r="K1806" s="92"/>
    </row>
    <row r="1807" spans="1:11" ht="61.2" x14ac:dyDescent="0.25">
      <c r="A1807" s="300" t="s">
        <v>6316</v>
      </c>
      <c r="B1807" s="300" t="s">
        <v>6317</v>
      </c>
      <c r="C1807" s="300" t="s">
        <v>6322</v>
      </c>
      <c r="D1807" s="16">
        <v>45075</v>
      </c>
      <c r="E1807" s="16">
        <v>45105</v>
      </c>
      <c r="F1807" s="300" t="s">
        <v>6319</v>
      </c>
      <c r="G1807" s="300"/>
      <c r="H1807" s="300" t="s">
        <v>6320</v>
      </c>
      <c r="I1807" s="15">
        <v>50</v>
      </c>
      <c r="J1807" s="316"/>
      <c r="K1807" s="92"/>
    </row>
    <row r="1808" spans="1:11" ht="61.2" x14ac:dyDescent="0.25">
      <c r="A1808" s="300" t="s">
        <v>6316</v>
      </c>
      <c r="B1808" s="300" t="s">
        <v>6323</v>
      </c>
      <c r="C1808" s="300" t="s">
        <v>6324</v>
      </c>
      <c r="D1808" s="16">
        <v>45103</v>
      </c>
      <c r="E1808" s="16">
        <v>45105</v>
      </c>
      <c r="F1808" s="300" t="s">
        <v>6325</v>
      </c>
      <c r="G1808" s="300"/>
      <c r="H1808" s="300" t="s">
        <v>6320</v>
      </c>
      <c r="I1808" s="15">
        <v>95</v>
      </c>
      <c r="J1808" s="316"/>
      <c r="K1808" s="92"/>
    </row>
    <row r="1809" spans="1:11" ht="61.2" x14ac:dyDescent="0.25">
      <c r="A1809" s="300" t="s">
        <v>6316</v>
      </c>
      <c r="B1809" s="300" t="s">
        <v>6326</v>
      </c>
      <c r="C1809" s="300" t="s">
        <v>6327</v>
      </c>
      <c r="D1809" s="16">
        <v>45071</v>
      </c>
      <c r="E1809" s="16">
        <v>45105</v>
      </c>
      <c r="F1809" s="300" t="s">
        <v>6328</v>
      </c>
      <c r="G1809" s="300"/>
      <c r="H1809" s="300" t="s">
        <v>6320</v>
      </c>
      <c r="I1809" s="15">
        <v>100</v>
      </c>
      <c r="J1809" s="316"/>
      <c r="K1809" s="92"/>
    </row>
    <row r="1810" spans="1:11" ht="40.799999999999997" x14ac:dyDescent="0.25">
      <c r="A1810" s="300" t="s">
        <v>6329</v>
      </c>
      <c r="B1810" s="300" t="s">
        <v>6330</v>
      </c>
      <c r="C1810" s="300" t="s">
        <v>6331</v>
      </c>
      <c r="D1810" s="16">
        <v>45100</v>
      </c>
      <c r="E1810" s="16"/>
      <c r="F1810" s="300" t="s">
        <v>6332</v>
      </c>
      <c r="G1810" s="300" t="s">
        <v>6333</v>
      </c>
      <c r="H1810" s="300" t="s">
        <v>6334</v>
      </c>
      <c r="I1810" s="15">
        <v>1248.58</v>
      </c>
      <c r="J1810" s="316"/>
      <c r="K1810" s="92"/>
    </row>
    <row r="1811" spans="1:11" ht="96.6" customHeight="1" x14ac:dyDescent="0.25">
      <c r="A1811" s="300" t="s">
        <v>1906</v>
      </c>
      <c r="B1811" s="300"/>
      <c r="C1811" s="300"/>
      <c r="D1811" s="16"/>
      <c r="E1811" s="16"/>
      <c r="F1811" s="14" t="s">
        <v>6335</v>
      </c>
      <c r="G1811" s="300"/>
      <c r="H1811" s="300"/>
      <c r="I1811" s="15"/>
      <c r="J1811" s="77"/>
      <c r="K1811" s="92"/>
    </row>
    <row r="1812" spans="1:11" ht="30.6" x14ac:dyDescent="0.25">
      <c r="A1812" s="300" t="s">
        <v>1906</v>
      </c>
      <c r="B1812" s="300" t="s">
        <v>6336</v>
      </c>
      <c r="C1812" s="300" t="s">
        <v>6337</v>
      </c>
      <c r="D1812" s="16">
        <v>45133</v>
      </c>
      <c r="E1812" s="16"/>
      <c r="F1812" s="300" t="s">
        <v>6338</v>
      </c>
      <c r="G1812" s="300" t="s">
        <v>6339</v>
      </c>
      <c r="H1812" s="300" t="s">
        <v>6340</v>
      </c>
      <c r="I1812" s="15">
        <v>525</v>
      </c>
      <c r="J1812" s="77">
        <v>5</v>
      </c>
      <c r="K1812" s="92"/>
    </row>
    <row r="1813" spans="1:11" ht="77.400000000000006" customHeight="1" x14ac:dyDescent="0.25">
      <c r="A1813" s="300" t="s">
        <v>1906</v>
      </c>
      <c r="B1813" s="300"/>
      <c r="C1813" s="300"/>
      <c r="D1813" s="16"/>
      <c r="E1813" s="16"/>
      <c r="F1813" s="305" t="s">
        <v>6341</v>
      </c>
      <c r="G1813" s="300"/>
      <c r="H1813" s="300"/>
      <c r="I1813" s="15"/>
      <c r="J1813" s="77"/>
      <c r="K1813" s="92"/>
    </row>
    <row r="1814" spans="1:11" ht="20.399999999999999" x14ac:dyDescent="0.25">
      <c r="A1814" s="300" t="s">
        <v>1906</v>
      </c>
      <c r="B1814" s="300" t="s">
        <v>6342</v>
      </c>
      <c r="C1814" s="300" t="s">
        <v>6343</v>
      </c>
      <c r="D1814" s="16">
        <v>45079</v>
      </c>
      <c r="E1814" s="16"/>
      <c r="F1814" s="301" t="s">
        <v>6344</v>
      </c>
      <c r="G1814" s="300"/>
      <c r="H1814" s="300" t="s">
        <v>2202</v>
      </c>
      <c r="I1814" s="15">
        <v>88</v>
      </c>
      <c r="J1814" s="77">
        <v>5</v>
      </c>
      <c r="K1814" s="92"/>
    </row>
    <row r="1815" spans="1:11" ht="20.399999999999999" x14ac:dyDescent="0.25">
      <c r="A1815" s="300" t="s">
        <v>1906</v>
      </c>
      <c r="B1815" s="300" t="s">
        <v>6345</v>
      </c>
      <c r="C1815" s="300" t="s">
        <v>6346</v>
      </c>
      <c r="D1815" s="16">
        <v>45079</v>
      </c>
      <c r="E1815" s="16"/>
      <c r="F1815" s="301" t="s">
        <v>6344</v>
      </c>
      <c r="G1815" s="300"/>
      <c r="H1815" s="300" t="s">
        <v>2682</v>
      </c>
      <c r="I1815" s="15">
        <v>88</v>
      </c>
      <c r="J1815" s="77">
        <v>5</v>
      </c>
      <c r="K1815" s="92"/>
    </row>
    <row r="1816" spans="1:11" ht="20.399999999999999" x14ac:dyDescent="0.25">
      <c r="A1816" s="300" t="s">
        <v>1906</v>
      </c>
      <c r="B1816" s="300" t="s">
        <v>14127</v>
      </c>
      <c r="C1816" s="300" t="s">
        <v>14128</v>
      </c>
      <c r="D1816" s="16">
        <v>45063</v>
      </c>
      <c r="E1816" s="16"/>
      <c r="F1816" s="301" t="s">
        <v>14129</v>
      </c>
      <c r="G1816" s="300" t="s">
        <v>14131</v>
      </c>
      <c r="H1816" s="300" t="s">
        <v>14130</v>
      </c>
      <c r="I1816" s="15">
        <v>43.5</v>
      </c>
      <c r="J1816" s="77">
        <v>5</v>
      </c>
      <c r="K1816" s="92"/>
    </row>
    <row r="1817" spans="1:11" ht="73.2" customHeight="1" x14ac:dyDescent="0.25">
      <c r="A1817" s="300" t="s">
        <v>1906</v>
      </c>
      <c r="B1817" s="300"/>
      <c r="C1817" s="300"/>
      <c r="D1817" s="16"/>
      <c r="E1817" s="16"/>
      <c r="F1817" s="305" t="s">
        <v>6347</v>
      </c>
      <c r="G1817" s="300"/>
      <c r="H1817" s="300"/>
      <c r="I1817" s="15"/>
      <c r="J1817" s="77"/>
      <c r="K1817" s="92"/>
    </row>
    <row r="1818" spans="1:11" ht="20.399999999999999" x14ac:dyDescent="0.25">
      <c r="A1818" s="300" t="s">
        <v>1906</v>
      </c>
      <c r="B1818" s="300" t="s">
        <v>6348</v>
      </c>
      <c r="C1818" s="300" t="s">
        <v>6349</v>
      </c>
      <c r="D1818" s="16">
        <v>45079</v>
      </c>
      <c r="E1818" s="16"/>
      <c r="F1818" s="301" t="s">
        <v>6350</v>
      </c>
      <c r="G1818" s="300"/>
      <c r="H1818" s="300" t="s">
        <v>2562</v>
      </c>
      <c r="I1818" s="15">
        <v>88</v>
      </c>
      <c r="J1818" s="77">
        <v>5</v>
      </c>
      <c r="K1818" s="92"/>
    </row>
    <row r="1819" spans="1:11" ht="20.399999999999999" x14ac:dyDescent="0.25">
      <c r="A1819" s="300" t="s">
        <v>1906</v>
      </c>
      <c r="B1819" s="300" t="s">
        <v>6351</v>
      </c>
      <c r="C1819" s="300" t="s">
        <v>6352</v>
      </c>
      <c r="D1819" s="16">
        <v>45079</v>
      </c>
      <c r="E1819" s="16"/>
      <c r="F1819" s="301" t="s">
        <v>6350</v>
      </c>
      <c r="G1819" s="300"/>
      <c r="H1819" s="300" t="s">
        <v>2559</v>
      </c>
      <c r="I1819" s="15">
        <v>88</v>
      </c>
      <c r="J1819" s="77">
        <v>5</v>
      </c>
      <c r="K1819" s="92"/>
    </row>
    <row r="1820" spans="1:11" ht="77.400000000000006" customHeight="1" x14ac:dyDescent="0.25">
      <c r="A1820" s="300" t="s">
        <v>1906</v>
      </c>
      <c r="B1820" s="300"/>
      <c r="C1820" s="300"/>
      <c r="D1820" s="16"/>
      <c r="E1820" s="16"/>
      <c r="F1820" s="305" t="s">
        <v>14673</v>
      </c>
      <c r="G1820" s="300"/>
      <c r="H1820" s="300"/>
      <c r="I1820" s="15"/>
      <c r="J1820" s="77"/>
      <c r="K1820" s="92"/>
    </row>
    <row r="1821" spans="1:11" ht="20.399999999999999" x14ac:dyDescent="0.25">
      <c r="A1821" s="300" t="s">
        <v>1906</v>
      </c>
      <c r="B1821" s="300" t="s">
        <v>6353</v>
      </c>
      <c r="C1821" s="300" t="s">
        <v>6354</v>
      </c>
      <c r="D1821" s="16">
        <v>45079</v>
      </c>
      <c r="E1821" s="16"/>
      <c r="F1821" s="301" t="s">
        <v>6355</v>
      </c>
      <c r="G1821" s="300"/>
      <c r="H1821" s="300" t="s">
        <v>2695</v>
      </c>
      <c r="I1821" s="15">
        <v>138</v>
      </c>
      <c r="J1821" s="77">
        <v>5</v>
      </c>
      <c r="K1821" s="92"/>
    </row>
    <row r="1822" spans="1:11" ht="20.399999999999999" x14ac:dyDescent="0.25">
      <c r="A1822" s="300" t="s">
        <v>1906</v>
      </c>
      <c r="B1822" s="300" t="s">
        <v>6356</v>
      </c>
      <c r="C1822" s="300" t="s">
        <v>6357</v>
      </c>
      <c r="D1822" s="16">
        <v>45079</v>
      </c>
      <c r="E1822" s="16"/>
      <c r="F1822" s="301" t="s">
        <v>6355</v>
      </c>
      <c r="G1822" s="300"/>
      <c r="H1822" s="300" t="s">
        <v>2667</v>
      </c>
      <c r="I1822" s="15">
        <v>162</v>
      </c>
      <c r="J1822" s="77">
        <v>5</v>
      </c>
      <c r="K1822" s="92"/>
    </row>
    <row r="1823" spans="1:11" ht="20.399999999999999" x14ac:dyDescent="0.25">
      <c r="A1823" s="300" t="s">
        <v>1906</v>
      </c>
      <c r="B1823" s="300" t="s">
        <v>6358</v>
      </c>
      <c r="C1823" s="300" t="s">
        <v>6359</v>
      </c>
      <c r="D1823" s="16">
        <v>45079</v>
      </c>
      <c r="E1823" s="16"/>
      <c r="F1823" s="301" t="s">
        <v>6355</v>
      </c>
      <c r="G1823" s="300"/>
      <c r="H1823" s="300" t="s">
        <v>2670</v>
      </c>
      <c r="I1823" s="15">
        <v>162</v>
      </c>
      <c r="J1823" s="77">
        <v>5</v>
      </c>
      <c r="K1823" s="92"/>
    </row>
    <row r="1824" spans="1:11" ht="20.399999999999999" x14ac:dyDescent="0.25">
      <c r="A1824" s="300" t="s">
        <v>1906</v>
      </c>
      <c r="B1824" s="300" t="s">
        <v>6360</v>
      </c>
      <c r="C1824" s="300" t="s">
        <v>6361</v>
      </c>
      <c r="D1824" s="16">
        <v>45079</v>
      </c>
      <c r="E1824" s="16"/>
      <c r="F1824" s="301" t="s">
        <v>6355</v>
      </c>
      <c r="G1824" s="300"/>
      <c r="H1824" s="300" t="s">
        <v>2179</v>
      </c>
      <c r="I1824" s="15">
        <v>162</v>
      </c>
      <c r="J1824" s="77">
        <v>5</v>
      </c>
      <c r="K1824" s="92"/>
    </row>
    <row r="1825" spans="1:11" ht="20.399999999999999" x14ac:dyDescent="0.25">
      <c r="A1825" s="300" t="s">
        <v>1906</v>
      </c>
      <c r="B1825" s="307" t="s">
        <v>6362</v>
      </c>
      <c r="C1825" s="307" t="s">
        <v>6363</v>
      </c>
      <c r="D1825" s="302">
        <v>45079</v>
      </c>
      <c r="E1825" s="302"/>
      <c r="F1825" s="301" t="s">
        <v>6355</v>
      </c>
      <c r="G1825" s="307"/>
      <c r="H1825" s="307" t="s">
        <v>2176</v>
      </c>
      <c r="I1825" s="303">
        <v>162</v>
      </c>
      <c r="J1825" s="304">
        <v>5</v>
      </c>
      <c r="K1825" s="92"/>
    </row>
    <row r="1826" spans="1:11" ht="96.6" customHeight="1" x14ac:dyDescent="0.25">
      <c r="A1826" s="300" t="s">
        <v>1906</v>
      </c>
      <c r="B1826" s="300"/>
      <c r="C1826" s="300"/>
      <c r="D1826" s="16"/>
      <c r="E1826" s="16"/>
      <c r="F1826" s="300" t="s">
        <v>14674</v>
      </c>
      <c r="G1826" s="300"/>
      <c r="H1826" s="300"/>
      <c r="I1826" s="15"/>
      <c r="J1826" s="77"/>
      <c r="K1826" s="92"/>
    </row>
    <row r="1827" spans="1:11" ht="13.2" x14ac:dyDescent="0.25">
      <c r="A1827" s="300" t="s">
        <v>1906</v>
      </c>
      <c r="B1827" s="300" t="s">
        <v>4113</v>
      </c>
      <c r="C1827" s="300"/>
      <c r="D1827" s="16">
        <v>45106</v>
      </c>
      <c r="E1827" s="16"/>
      <c r="F1827" s="300" t="s">
        <v>6364</v>
      </c>
      <c r="G1827" s="300"/>
      <c r="H1827" s="300" t="s">
        <v>6365</v>
      </c>
      <c r="I1827" s="15">
        <v>500</v>
      </c>
      <c r="J1827" s="77">
        <v>3</v>
      </c>
      <c r="K1827" s="92"/>
    </row>
    <row r="1828" spans="1:11" ht="40.799999999999997" x14ac:dyDescent="0.25">
      <c r="A1828" s="300" t="s">
        <v>1906</v>
      </c>
      <c r="B1828" s="300" t="s">
        <v>6366</v>
      </c>
      <c r="C1828" s="300" t="s">
        <v>6367</v>
      </c>
      <c r="D1828" s="16">
        <v>45119</v>
      </c>
      <c r="E1828" s="16"/>
      <c r="F1828" s="300" t="s">
        <v>6368</v>
      </c>
      <c r="G1828" s="300"/>
      <c r="H1828" s="300" t="s">
        <v>6369</v>
      </c>
      <c r="I1828" s="15">
        <v>0</v>
      </c>
      <c r="J1828" s="77">
        <v>3</v>
      </c>
      <c r="K1828" s="92"/>
    </row>
    <row r="1829" spans="1:11" ht="40.799999999999997" x14ac:dyDescent="0.25">
      <c r="A1829" s="300" t="s">
        <v>1906</v>
      </c>
      <c r="B1829" s="300" t="s">
        <v>6370</v>
      </c>
      <c r="C1829" s="300" t="s">
        <v>6371</v>
      </c>
      <c r="D1829" s="16">
        <v>45119</v>
      </c>
      <c r="E1829" s="16"/>
      <c r="F1829" s="300" t="s">
        <v>6372</v>
      </c>
      <c r="G1829" s="300"/>
      <c r="H1829" s="300" t="s">
        <v>6373</v>
      </c>
      <c r="I1829" s="15">
        <v>0</v>
      </c>
      <c r="J1829" s="77">
        <v>3</v>
      </c>
      <c r="K1829" s="92"/>
    </row>
    <row r="1830" spans="1:11" ht="20.399999999999999" x14ac:dyDescent="0.25">
      <c r="A1830" s="300" t="s">
        <v>1906</v>
      </c>
      <c r="B1830" s="300" t="s">
        <v>4269</v>
      </c>
      <c r="C1830" s="300"/>
      <c r="D1830" s="16">
        <v>45118</v>
      </c>
      <c r="E1830" s="16"/>
      <c r="F1830" s="300" t="s">
        <v>6374</v>
      </c>
      <c r="G1830" s="300"/>
      <c r="H1830" s="300" t="s">
        <v>6365</v>
      </c>
      <c r="I1830" s="15">
        <v>-277.2</v>
      </c>
      <c r="J1830" s="77">
        <v>3</v>
      </c>
      <c r="K1830" s="92"/>
    </row>
    <row r="1831" spans="1:11" ht="20.399999999999999" x14ac:dyDescent="0.25">
      <c r="A1831" s="300" t="s">
        <v>1906</v>
      </c>
      <c r="B1831" s="300" t="s">
        <v>6375</v>
      </c>
      <c r="C1831" s="300" t="s">
        <v>6376</v>
      </c>
      <c r="D1831" s="16">
        <v>45119</v>
      </c>
      <c r="E1831" s="16"/>
      <c r="F1831" s="300" t="s">
        <v>6377</v>
      </c>
      <c r="G1831" s="300" t="s">
        <v>1963</v>
      </c>
      <c r="H1831" s="300" t="s">
        <v>1964</v>
      </c>
      <c r="I1831" s="15">
        <v>140</v>
      </c>
      <c r="J1831" s="77">
        <v>3</v>
      </c>
      <c r="K1831" s="92"/>
    </row>
    <row r="1832" spans="1:11" ht="30.6" x14ac:dyDescent="0.25">
      <c r="A1832" s="300" t="s">
        <v>1906</v>
      </c>
      <c r="B1832" s="300" t="s">
        <v>6378</v>
      </c>
      <c r="C1832" s="300" t="s">
        <v>6379</v>
      </c>
      <c r="D1832" s="16">
        <v>45121</v>
      </c>
      <c r="E1832" s="16"/>
      <c r="F1832" s="300" t="s">
        <v>6380</v>
      </c>
      <c r="G1832" s="300" t="s">
        <v>6381</v>
      </c>
      <c r="H1832" s="300" t="s">
        <v>6382</v>
      </c>
      <c r="I1832" s="15">
        <v>20.9</v>
      </c>
      <c r="J1832" s="77">
        <v>3</v>
      </c>
      <c r="K1832" s="92"/>
    </row>
    <row r="1833" spans="1:11" ht="30.6" x14ac:dyDescent="0.25">
      <c r="A1833" s="300" t="s">
        <v>1906</v>
      </c>
      <c r="B1833" s="300" t="s">
        <v>6383</v>
      </c>
      <c r="C1833" s="300" t="s">
        <v>6384</v>
      </c>
      <c r="D1833" s="16">
        <v>45124</v>
      </c>
      <c r="E1833" s="16"/>
      <c r="F1833" s="300" t="s">
        <v>6385</v>
      </c>
      <c r="G1833" s="300" t="s">
        <v>2247</v>
      </c>
      <c r="H1833" s="300" t="s">
        <v>2248</v>
      </c>
      <c r="I1833" s="15">
        <v>555.5</v>
      </c>
      <c r="J1833" s="77">
        <v>3</v>
      </c>
      <c r="K1833" s="92"/>
    </row>
    <row r="1834" spans="1:11" ht="30.6" x14ac:dyDescent="0.25">
      <c r="A1834" s="300" t="s">
        <v>1906</v>
      </c>
      <c r="B1834" s="300" t="s">
        <v>6386</v>
      </c>
      <c r="C1834" s="300" t="s">
        <v>6387</v>
      </c>
      <c r="D1834" s="16">
        <v>45131</v>
      </c>
      <c r="E1834" s="16"/>
      <c r="F1834" s="300" t="s">
        <v>6388</v>
      </c>
      <c r="G1834" s="300" t="s">
        <v>2255</v>
      </c>
      <c r="H1834" s="300" t="s">
        <v>2256</v>
      </c>
      <c r="I1834" s="15">
        <v>660</v>
      </c>
      <c r="J1834" s="77">
        <v>3</v>
      </c>
      <c r="K1834" s="92"/>
    </row>
    <row r="1835" spans="1:11" ht="20.399999999999999" x14ac:dyDescent="0.25">
      <c r="A1835" s="300" t="s">
        <v>1906</v>
      </c>
      <c r="B1835" s="300" t="s">
        <v>6389</v>
      </c>
      <c r="C1835" s="300" t="s">
        <v>6390</v>
      </c>
      <c r="D1835" s="16">
        <v>45092</v>
      </c>
      <c r="E1835" s="16"/>
      <c r="F1835" s="300" t="s">
        <v>6391</v>
      </c>
      <c r="G1835" s="300" t="s">
        <v>1963</v>
      </c>
      <c r="H1835" s="300" t="s">
        <v>1964</v>
      </c>
      <c r="I1835" s="15">
        <v>5262.4</v>
      </c>
      <c r="J1835" s="77">
        <v>3</v>
      </c>
      <c r="K1835" s="92"/>
    </row>
    <row r="1836" spans="1:11" ht="75.599999999999994" customHeight="1" x14ac:dyDescent="0.25">
      <c r="A1836" s="300" t="s">
        <v>1906</v>
      </c>
      <c r="B1836" s="300"/>
      <c r="C1836" s="300"/>
      <c r="D1836" s="16"/>
      <c r="E1836" s="16"/>
      <c r="F1836" s="305" t="s">
        <v>6392</v>
      </c>
      <c r="G1836" s="300"/>
      <c r="H1836" s="300"/>
      <c r="I1836" s="15"/>
      <c r="J1836" s="77"/>
      <c r="K1836" s="92"/>
    </row>
    <row r="1837" spans="1:11" ht="20.399999999999999" x14ac:dyDescent="0.25">
      <c r="A1837" s="300" t="s">
        <v>1906</v>
      </c>
      <c r="B1837" s="300" t="s">
        <v>6393</v>
      </c>
      <c r="C1837" s="300" t="s">
        <v>6394</v>
      </c>
      <c r="D1837" s="16">
        <v>45092</v>
      </c>
      <c r="E1837" s="16"/>
      <c r="F1837" s="300" t="s">
        <v>6395</v>
      </c>
      <c r="G1837" s="300" t="s">
        <v>5149</v>
      </c>
      <c r="H1837" s="300" t="s">
        <v>5150</v>
      </c>
      <c r="I1837" s="15">
        <v>81</v>
      </c>
      <c r="J1837" s="77">
        <v>5</v>
      </c>
      <c r="K1837" s="92"/>
    </row>
    <row r="1838" spans="1:11" ht="30.6" x14ac:dyDescent="0.25">
      <c r="A1838" s="300" t="s">
        <v>1906</v>
      </c>
      <c r="B1838" s="300" t="s">
        <v>6396</v>
      </c>
      <c r="C1838" s="300" t="s">
        <v>6397</v>
      </c>
      <c r="D1838" s="16">
        <v>45119</v>
      </c>
      <c r="E1838" s="16"/>
      <c r="F1838" s="301" t="s">
        <v>6398</v>
      </c>
      <c r="G1838" s="300"/>
      <c r="H1838" s="300" t="s">
        <v>2682</v>
      </c>
      <c r="I1838" s="15">
        <v>162</v>
      </c>
      <c r="J1838" s="77">
        <v>5</v>
      </c>
      <c r="K1838" s="92"/>
    </row>
    <row r="1839" spans="1:11" ht="30.6" x14ac:dyDescent="0.25">
      <c r="A1839" s="300" t="s">
        <v>1906</v>
      </c>
      <c r="B1839" s="300" t="s">
        <v>6399</v>
      </c>
      <c r="C1839" s="300" t="s">
        <v>6400</v>
      </c>
      <c r="D1839" s="16">
        <v>45119</v>
      </c>
      <c r="E1839" s="16"/>
      <c r="F1839" s="301" t="s">
        <v>6398</v>
      </c>
      <c r="G1839" s="300"/>
      <c r="H1839" s="300" t="s">
        <v>2202</v>
      </c>
      <c r="I1839" s="15">
        <v>162</v>
      </c>
      <c r="J1839" s="77">
        <v>5</v>
      </c>
      <c r="K1839" s="92"/>
    </row>
    <row r="1840" spans="1:11" ht="76.2" customHeight="1" x14ac:dyDescent="0.25">
      <c r="A1840" s="300" t="s">
        <v>1906</v>
      </c>
      <c r="B1840" s="300"/>
      <c r="C1840" s="300"/>
      <c r="D1840" s="16"/>
      <c r="E1840" s="16"/>
      <c r="F1840" s="305" t="s">
        <v>6401</v>
      </c>
      <c r="G1840" s="300"/>
      <c r="H1840" s="300"/>
      <c r="I1840" s="15"/>
      <c r="J1840" s="77"/>
      <c r="K1840" s="92"/>
    </row>
    <row r="1841" spans="1:11" ht="20.399999999999999" x14ac:dyDescent="0.25">
      <c r="A1841" s="300" t="s">
        <v>1906</v>
      </c>
      <c r="B1841" s="300" t="s">
        <v>6402</v>
      </c>
      <c r="C1841" s="300" t="s">
        <v>6403</v>
      </c>
      <c r="D1841" s="16">
        <v>45092</v>
      </c>
      <c r="E1841" s="16"/>
      <c r="F1841" s="300" t="s">
        <v>6404</v>
      </c>
      <c r="G1841" s="300" t="s">
        <v>5149</v>
      </c>
      <c r="H1841" s="300" t="s">
        <v>5150</v>
      </c>
      <c r="I1841" s="15">
        <v>81</v>
      </c>
      <c r="J1841" s="77">
        <v>5</v>
      </c>
      <c r="K1841" s="92"/>
    </row>
    <row r="1842" spans="1:11" ht="30.6" x14ac:dyDescent="0.25">
      <c r="A1842" s="300" t="s">
        <v>1906</v>
      </c>
      <c r="B1842" s="300" t="s">
        <v>6405</v>
      </c>
      <c r="C1842" s="300" t="s">
        <v>6406</v>
      </c>
      <c r="D1842" s="16">
        <v>45111</v>
      </c>
      <c r="E1842" s="16"/>
      <c r="F1842" s="301" t="s">
        <v>6407</v>
      </c>
      <c r="G1842" s="300"/>
      <c r="H1842" s="300" t="s">
        <v>3838</v>
      </c>
      <c r="I1842" s="15">
        <v>138</v>
      </c>
      <c r="J1842" s="77">
        <v>5</v>
      </c>
      <c r="K1842" s="92"/>
    </row>
    <row r="1843" spans="1:11" ht="30.6" x14ac:dyDescent="0.25">
      <c r="A1843" s="300" t="s">
        <v>1906</v>
      </c>
      <c r="B1843" s="300" t="s">
        <v>6408</v>
      </c>
      <c r="C1843" s="300" t="s">
        <v>6409</v>
      </c>
      <c r="D1843" s="16">
        <v>45111</v>
      </c>
      <c r="E1843" s="16"/>
      <c r="F1843" s="301" t="s">
        <v>6407</v>
      </c>
      <c r="G1843" s="300"/>
      <c r="H1843" s="300" t="s">
        <v>2559</v>
      </c>
      <c r="I1843" s="15">
        <v>109</v>
      </c>
      <c r="J1843" s="77">
        <v>5</v>
      </c>
      <c r="K1843" s="92"/>
    </row>
    <row r="1844" spans="1:11" ht="30.6" x14ac:dyDescent="0.25">
      <c r="A1844" s="300" t="s">
        <v>1906</v>
      </c>
      <c r="B1844" s="300" t="s">
        <v>6410</v>
      </c>
      <c r="C1844" s="300" t="s">
        <v>6411</v>
      </c>
      <c r="D1844" s="16">
        <v>45111</v>
      </c>
      <c r="E1844" s="16"/>
      <c r="F1844" s="301" t="s">
        <v>6407</v>
      </c>
      <c r="G1844" s="300"/>
      <c r="H1844" s="300" t="s">
        <v>2670</v>
      </c>
      <c r="I1844" s="15">
        <v>123</v>
      </c>
      <c r="J1844" s="77">
        <v>5</v>
      </c>
      <c r="K1844" s="92"/>
    </row>
    <row r="1845" spans="1:11" ht="75" customHeight="1" x14ac:dyDescent="0.25">
      <c r="A1845" s="300" t="s">
        <v>1906</v>
      </c>
      <c r="B1845" s="300"/>
      <c r="C1845" s="300"/>
      <c r="D1845" s="16"/>
      <c r="E1845" s="16"/>
      <c r="F1845" s="305" t="s">
        <v>6412</v>
      </c>
      <c r="G1845" s="300"/>
      <c r="H1845" s="300"/>
      <c r="I1845" s="15"/>
      <c r="J1845" s="77"/>
      <c r="K1845" s="92"/>
    </row>
    <row r="1846" spans="1:11" ht="20.399999999999999" x14ac:dyDescent="0.25">
      <c r="A1846" s="300" t="s">
        <v>1906</v>
      </c>
      <c r="B1846" s="300" t="s">
        <v>6413</v>
      </c>
      <c r="C1846" s="300" t="s">
        <v>6414</v>
      </c>
      <c r="D1846" s="16">
        <v>45092</v>
      </c>
      <c r="E1846" s="16"/>
      <c r="F1846" s="300" t="s">
        <v>6415</v>
      </c>
      <c r="G1846" s="300" t="s">
        <v>2168</v>
      </c>
      <c r="H1846" s="300" t="s">
        <v>2169</v>
      </c>
      <c r="I1846" s="15">
        <v>107.5</v>
      </c>
      <c r="J1846" s="77">
        <v>5</v>
      </c>
      <c r="K1846" s="92"/>
    </row>
    <row r="1847" spans="1:11" ht="20.399999999999999" x14ac:dyDescent="0.25">
      <c r="A1847" s="300" t="s">
        <v>1906</v>
      </c>
      <c r="B1847" s="300" t="s">
        <v>6416</v>
      </c>
      <c r="C1847" s="300" t="s">
        <v>6417</v>
      </c>
      <c r="D1847" s="16">
        <v>45111</v>
      </c>
      <c r="E1847" s="16"/>
      <c r="F1847" s="301" t="s">
        <v>6418</v>
      </c>
      <c r="G1847" s="300"/>
      <c r="H1847" s="300" t="s">
        <v>2670</v>
      </c>
      <c r="I1847" s="15">
        <v>108</v>
      </c>
      <c r="J1847" s="77">
        <v>5</v>
      </c>
      <c r="K1847" s="92"/>
    </row>
    <row r="1848" spans="1:11" ht="20.399999999999999" x14ac:dyDescent="0.25">
      <c r="A1848" s="300" t="s">
        <v>1906</v>
      </c>
      <c r="B1848" s="300" t="s">
        <v>6419</v>
      </c>
      <c r="C1848" s="300" t="s">
        <v>6420</v>
      </c>
      <c r="D1848" s="16">
        <v>45111</v>
      </c>
      <c r="E1848" s="16"/>
      <c r="F1848" s="301" t="s">
        <v>6418</v>
      </c>
      <c r="G1848" s="300"/>
      <c r="H1848" s="300" t="s">
        <v>2676</v>
      </c>
      <c r="I1848" s="15">
        <v>108</v>
      </c>
      <c r="J1848" s="77">
        <v>5</v>
      </c>
      <c r="K1848" s="92"/>
    </row>
    <row r="1849" spans="1:11" ht="20.399999999999999" x14ac:dyDescent="0.25">
      <c r="A1849" s="300" t="s">
        <v>1906</v>
      </c>
      <c r="B1849" s="300" t="s">
        <v>6421</v>
      </c>
      <c r="C1849" s="300" t="s">
        <v>6422</v>
      </c>
      <c r="D1849" s="16">
        <v>45111</v>
      </c>
      <c r="E1849" s="16"/>
      <c r="F1849" s="301" t="s">
        <v>6418</v>
      </c>
      <c r="G1849" s="300"/>
      <c r="H1849" s="300" t="s">
        <v>2173</v>
      </c>
      <c r="I1849" s="15">
        <v>88</v>
      </c>
      <c r="J1849" s="77">
        <v>5</v>
      </c>
      <c r="K1849" s="92"/>
    </row>
    <row r="1850" spans="1:11" ht="73.95" customHeight="1" x14ac:dyDescent="0.25">
      <c r="A1850" s="300" t="s">
        <v>1906</v>
      </c>
      <c r="B1850" s="300"/>
      <c r="C1850" s="300"/>
      <c r="D1850" s="16"/>
      <c r="E1850" s="16"/>
      <c r="F1850" s="305" t="s">
        <v>6423</v>
      </c>
      <c r="G1850" s="300"/>
      <c r="H1850" s="300"/>
      <c r="I1850" s="15"/>
      <c r="J1850" s="77"/>
      <c r="K1850" s="92"/>
    </row>
    <row r="1851" spans="1:11" ht="20.399999999999999" x14ac:dyDescent="0.25">
      <c r="A1851" s="300" t="s">
        <v>1906</v>
      </c>
      <c r="B1851" s="300" t="s">
        <v>6424</v>
      </c>
      <c r="C1851" s="300" t="s">
        <v>6425</v>
      </c>
      <c r="D1851" s="16">
        <v>45092</v>
      </c>
      <c r="E1851" s="16"/>
      <c r="F1851" s="300" t="s">
        <v>6426</v>
      </c>
      <c r="G1851" s="300" t="s">
        <v>2168</v>
      </c>
      <c r="H1851" s="300" t="s">
        <v>2169</v>
      </c>
      <c r="I1851" s="15">
        <v>137.5</v>
      </c>
      <c r="J1851" s="77">
        <v>5</v>
      </c>
      <c r="K1851" s="92"/>
    </row>
    <row r="1852" spans="1:11" ht="20.399999999999999" x14ac:dyDescent="0.25">
      <c r="A1852" s="300" t="s">
        <v>1906</v>
      </c>
      <c r="B1852" s="300" t="s">
        <v>6427</v>
      </c>
      <c r="C1852" s="300" t="s">
        <v>6428</v>
      </c>
      <c r="D1852" s="16">
        <v>45119</v>
      </c>
      <c r="E1852" s="16"/>
      <c r="F1852" s="301" t="s">
        <v>6429</v>
      </c>
      <c r="G1852" s="300"/>
      <c r="H1852" s="300" t="s">
        <v>2173</v>
      </c>
      <c r="I1852" s="15">
        <v>88</v>
      </c>
      <c r="J1852" s="77">
        <v>5</v>
      </c>
      <c r="K1852" s="92"/>
    </row>
    <row r="1853" spans="1:11" ht="20.399999999999999" x14ac:dyDescent="0.25">
      <c r="A1853" s="300" t="s">
        <v>1906</v>
      </c>
      <c r="B1853" s="300" t="s">
        <v>6430</v>
      </c>
      <c r="C1853" s="300" t="s">
        <v>6431</v>
      </c>
      <c r="D1853" s="16">
        <v>45119</v>
      </c>
      <c r="E1853" s="16"/>
      <c r="F1853" s="301" t="s">
        <v>6429</v>
      </c>
      <c r="G1853" s="300"/>
      <c r="H1853" s="300" t="s">
        <v>2695</v>
      </c>
      <c r="I1853" s="15">
        <v>88</v>
      </c>
      <c r="J1853" s="77">
        <v>5</v>
      </c>
      <c r="K1853" s="92"/>
    </row>
    <row r="1854" spans="1:11" ht="20.399999999999999" x14ac:dyDescent="0.25">
      <c r="A1854" s="300" t="s">
        <v>1906</v>
      </c>
      <c r="B1854" s="300" t="s">
        <v>6432</v>
      </c>
      <c r="C1854" s="300" t="s">
        <v>6433</v>
      </c>
      <c r="D1854" s="16">
        <v>45119</v>
      </c>
      <c r="E1854" s="16"/>
      <c r="F1854" s="301" t="s">
        <v>6429</v>
      </c>
      <c r="G1854" s="300"/>
      <c r="H1854" s="300" t="s">
        <v>2559</v>
      </c>
      <c r="I1854" s="15">
        <v>108</v>
      </c>
      <c r="J1854" s="77">
        <v>5</v>
      </c>
      <c r="K1854" s="92"/>
    </row>
    <row r="1855" spans="1:11" ht="76.95" customHeight="1" x14ac:dyDescent="0.25">
      <c r="A1855" s="300" t="s">
        <v>1906</v>
      </c>
      <c r="B1855" s="300"/>
      <c r="C1855" s="300"/>
      <c r="D1855" s="16"/>
      <c r="E1855" s="16"/>
      <c r="F1855" s="305" t="s">
        <v>6434</v>
      </c>
      <c r="G1855" s="300"/>
      <c r="H1855" s="300"/>
      <c r="I1855" s="15"/>
      <c r="J1855" s="77"/>
      <c r="K1855" s="92"/>
    </row>
    <row r="1856" spans="1:11" ht="20.399999999999999" x14ac:dyDescent="0.25">
      <c r="A1856" s="300" t="s">
        <v>1906</v>
      </c>
      <c r="B1856" s="300" t="s">
        <v>6435</v>
      </c>
      <c r="C1856" s="300" t="s">
        <v>6436</v>
      </c>
      <c r="D1856" s="16">
        <v>45092</v>
      </c>
      <c r="E1856" s="16"/>
      <c r="F1856" s="300" t="s">
        <v>6437</v>
      </c>
      <c r="G1856" s="300" t="s">
        <v>2021</v>
      </c>
      <c r="H1856" s="300" t="s">
        <v>2022</v>
      </c>
      <c r="I1856" s="15">
        <v>71.7</v>
      </c>
      <c r="J1856" s="77">
        <v>5</v>
      </c>
      <c r="K1856" s="92"/>
    </row>
    <row r="1857" spans="1:11" ht="20.399999999999999" x14ac:dyDescent="0.25">
      <c r="A1857" s="300" t="s">
        <v>1906</v>
      </c>
      <c r="B1857" s="300" t="s">
        <v>6438</v>
      </c>
      <c r="C1857" s="300" t="s">
        <v>6439</v>
      </c>
      <c r="D1857" s="16">
        <v>45097</v>
      </c>
      <c r="E1857" s="16"/>
      <c r="F1857" s="301" t="s">
        <v>6440</v>
      </c>
      <c r="G1857" s="300"/>
      <c r="H1857" s="300" t="s">
        <v>2756</v>
      </c>
      <c r="I1857" s="15">
        <v>88</v>
      </c>
      <c r="J1857" s="77">
        <v>5</v>
      </c>
      <c r="K1857" s="92"/>
    </row>
    <row r="1858" spans="1:11" ht="20.399999999999999" x14ac:dyDescent="0.25">
      <c r="A1858" s="300" t="s">
        <v>1906</v>
      </c>
      <c r="B1858" s="300" t="s">
        <v>6441</v>
      </c>
      <c r="C1858" s="300" t="s">
        <v>6442</v>
      </c>
      <c r="D1858" s="16">
        <v>45097</v>
      </c>
      <c r="E1858" s="16"/>
      <c r="F1858" s="301" t="s">
        <v>6440</v>
      </c>
      <c r="G1858" s="300"/>
      <c r="H1858" s="300" t="s">
        <v>2751</v>
      </c>
      <c r="I1858" s="15">
        <v>88</v>
      </c>
      <c r="J1858" s="77">
        <v>5</v>
      </c>
      <c r="K1858" s="92"/>
    </row>
    <row r="1859" spans="1:11" ht="20.399999999999999" x14ac:dyDescent="0.25">
      <c r="A1859" s="300" t="s">
        <v>1906</v>
      </c>
      <c r="B1859" s="300" t="s">
        <v>6443</v>
      </c>
      <c r="C1859" s="300" t="s">
        <v>6444</v>
      </c>
      <c r="D1859" s="16">
        <v>45097</v>
      </c>
      <c r="E1859" s="16"/>
      <c r="F1859" s="301" t="s">
        <v>6440</v>
      </c>
      <c r="G1859" s="300"/>
      <c r="H1859" s="300" t="s">
        <v>2205</v>
      </c>
      <c r="I1859" s="15">
        <v>108</v>
      </c>
      <c r="J1859" s="77">
        <v>5</v>
      </c>
      <c r="K1859" s="92"/>
    </row>
    <row r="1860" spans="1:11" ht="76.2" customHeight="1" x14ac:dyDescent="0.25">
      <c r="A1860" s="300" t="s">
        <v>1906</v>
      </c>
      <c r="B1860" s="300"/>
      <c r="C1860" s="300"/>
      <c r="D1860" s="16"/>
      <c r="E1860" s="16"/>
      <c r="F1860" s="305" t="s">
        <v>6445</v>
      </c>
      <c r="G1860" s="300"/>
      <c r="H1860" s="300"/>
      <c r="I1860" s="15"/>
      <c r="J1860" s="77"/>
      <c r="K1860" s="92"/>
    </row>
    <row r="1861" spans="1:11" ht="20.399999999999999" x14ac:dyDescent="0.25">
      <c r="A1861" s="300" t="s">
        <v>1906</v>
      </c>
      <c r="B1861" s="300" t="s">
        <v>6446</v>
      </c>
      <c r="C1861" s="300" t="s">
        <v>4191</v>
      </c>
      <c r="D1861" s="16">
        <v>45149</v>
      </c>
      <c r="E1861" s="16"/>
      <c r="F1861" s="300" t="s">
        <v>6447</v>
      </c>
      <c r="G1861" s="300" t="s">
        <v>3381</v>
      </c>
      <c r="H1861" s="300" t="s">
        <v>3382</v>
      </c>
      <c r="I1861" s="15">
        <v>104</v>
      </c>
      <c r="J1861" s="77">
        <v>5</v>
      </c>
      <c r="K1861" s="92"/>
    </row>
    <row r="1862" spans="1:11" ht="20.399999999999999" x14ac:dyDescent="0.25">
      <c r="A1862" s="300" t="s">
        <v>1906</v>
      </c>
      <c r="B1862" s="300" t="s">
        <v>6448</v>
      </c>
      <c r="C1862" s="300" t="s">
        <v>6449</v>
      </c>
      <c r="D1862" s="16">
        <v>45111</v>
      </c>
      <c r="E1862" s="16"/>
      <c r="F1862" s="301" t="s">
        <v>6450</v>
      </c>
      <c r="G1862" s="300"/>
      <c r="H1862" s="300" t="s">
        <v>2673</v>
      </c>
      <c r="I1862" s="15">
        <v>123</v>
      </c>
      <c r="J1862" s="77">
        <v>5</v>
      </c>
      <c r="K1862" s="92"/>
    </row>
    <row r="1863" spans="1:11" ht="20.399999999999999" x14ac:dyDescent="0.25">
      <c r="A1863" s="300" t="s">
        <v>1906</v>
      </c>
      <c r="B1863" s="300" t="s">
        <v>6451</v>
      </c>
      <c r="C1863" s="300" t="s">
        <v>6452</v>
      </c>
      <c r="D1863" s="16">
        <v>45111</v>
      </c>
      <c r="E1863" s="16"/>
      <c r="F1863" s="301" t="s">
        <v>6450</v>
      </c>
      <c r="G1863" s="300"/>
      <c r="H1863" s="300" t="s">
        <v>2676</v>
      </c>
      <c r="I1863" s="15">
        <v>123</v>
      </c>
      <c r="J1863" s="77">
        <v>5</v>
      </c>
      <c r="K1863" s="92"/>
    </row>
    <row r="1864" spans="1:11" ht="20.399999999999999" x14ac:dyDescent="0.25">
      <c r="A1864" s="300" t="s">
        <v>1906</v>
      </c>
      <c r="B1864" s="300" t="s">
        <v>6453</v>
      </c>
      <c r="C1864" s="300" t="s">
        <v>6454</v>
      </c>
      <c r="D1864" s="16">
        <v>45111</v>
      </c>
      <c r="E1864" s="16"/>
      <c r="F1864" s="301" t="s">
        <v>6450</v>
      </c>
      <c r="G1864" s="300"/>
      <c r="H1864" s="300" t="s">
        <v>2695</v>
      </c>
      <c r="I1864" s="15">
        <v>123</v>
      </c>
      <c r="J1864" s="77">
        <v>5</v>
      </c>
      <c r="K1864" s="92"/>
    </row>
    <row r="1865" spans="1:11" ht="74.400000000000006" customHeight="1" x14ac:dyDescent="0.25">
      <c r="A1865" s="300" t="s">
        <v>1906</v>
      </c>
      <c r="B1865" s="300"/>
      <c r="C1865" s="300"/>
      <c r="D1865" s="16"/>
      <c r="E1865" s="16"/>
      <c r="F1865" s="305" t="s">
        <v>6455</v>
      </c>
      <c r="G1865" s="300"/>
      <c r="H1865" s="300"/>
      <c r="I1865" s="15"/>
      <c r="J1865" s="77"/>
      <c r="K1865" s="92"/>
    </row>
    <row r="1866" spans="1:11" ht="20.399999999999999" x14ac:dyDescent="0.25">
      <c r="A1866" s="300" t="s">
        <v>1906</v>
      </c>
      <c r="B1866" s="300" t="s">
        <v>6456</v>
      </c>
      <c r="C1866" s="300" t="s">
        <v>6457</v>
      </c>
      <c r="D1866" s="16">
        <v>45093</v>
      </c>
      <c r="E1866" s="16"/>
      <c r="F1866" s="300" t="s">
        <v>6458</v>
      </c>
      <c r="G1866" s="300" t="s">
        <v>5149</v>
      </c>
      <c r="H1866" s="300" t="s">
        <v>5150</v>
      </c>
      <c r="I1866" s="15">
        <v>138</v>
      </c>
      <c r="J1866" s="77">
        <v>5</v>
      </c>
      <c r="K1866" s="92"/>
    </row>
    <row r="1867" spans="1:11" ht="20.399999999999999" x14ac:dyDescent="0.25">
      <c r="A1867" s="300" t="s">
        <v>1906</v>
      </c>
      <c r="B1867" s="300" t="s">
        <v>6459</v>
      </c>
      <c r="C1867" s="300" t="s">
        <v>6460</v>
      </c>
      <c r="D1867" s="16">
        <v>45111</v>
      </c>
      <c r="E1867" s="16"/>
      <c r="F1867" s="301" t="s">
        <v>6461</v>
      </c>
      <c r="G1867" s="300"/>
      <c r="H1867" s="300" t="s">
        <v>2660</v>
      </c>
      <c r="I1867" s="15">
        <v>142</v>
      </c>
      <c r="J1867" s="77">
        <v>5</v>
      </c>
      <c r="K1867" s="92"/>
    </row>
    <row r="1868" spans="1:11" ht="20.399999999999999" x14ac:dyDescent="0.25">
      <c r="A1868" s="300" t="s">
        <v>1906</v>
      </c>
      <c r="B1868" s="300" t="s">
        <v>6462</v>
      </c>
      <c r="C1868" s="300" t="s">
        <v>6463</v>
      </c>
      <c r="D1868" s="16">
        <v>45111</v>
      </c>
      <c r="E1868" s="16"/>
      <c r="F1868" s="301" t="s">
        <v>6461</v>
      </c>
      <c r="G1868" s="300"/>
      <c r="H1868" s="300" t="s">
        <v>2685</v>
      </c>
      <c r="I1868" s="15">
        <v>142</v>
      </c>
      <c r="J1868" s="77">
        <v>5</v>
      </c>
      <c r="K1868" s="92"/>
    </row>
    <row r="1869" spans="1:11" ht="20.399999999999999" x14ac:dyDescent="0.25">
      <c r="A1869" s="300" t="s">
        <v>1906</v>
      </c>
      <c r="B1869" s="300" t="s">
        <v>6464</v>
      </c>
      <c r="C1869" s="300" t="s">
        <v>6465</v>
      </c>
      <c r="D1869" s="16">
        <v>45111</v>
      </c>
      <c r="E1869" s="16"/>
      <c r="F1869" s="301" t="s">
        <v>6461</v>
      </c>
      <c r="G1869" s="300"/>
      <c r="H1869" s="300" t="s">
        <v>2179</v>
      </c>
      <c r="I1869" s="15">
        <v>142</v>
      </c>
      <c r="J1869" s="77">
        <v>5</v>
      </c>
      <c r="K1869" s="92"/>
    </row>
    <row r="1870" spans="1:11" ht="20.399999999999999" x14ac:dyDescent="0.25">
      <c r="A1870" s="300" t="s">
        <v>1906</v>
      </c>
      <c r="B1870" s="300" t="s">
        <v>6466</v>
      </c>
      <c r="C1870" s="300" t="s">
        <v>6467</v>
      </c>
      <c r="D1870" s="16">
        <v>45111</v>
      </c>
      <c r="E1870" s="16"/>
      <c r="F1870" s="301" t="s">
        <v>6461</v>
      </c>
      <c r="G1870" s="300"/>
      <c r="H1870" s="300" t="s">
        <v>2673</v>
      </c>
      <c r="I1870" s="15">
        <v>142</v>
      </c>
      <c r="J1870" s="77">
        <v>5</v>
      </c>
      <c r="K1870" s="92"/>
    </row>
    <row r="1871" spans="1:11" ht="75" customHeight="1" x14ac:dyDescent="0.25">
      <c r="A1871" s="300" t="s">
        <v>1906</v>
      </c>
      <c r="B1871" s="300"/>
      <c r="C1871" s="300"/>
      <c r="D1871" s="16"/>
      <c r="E1871" s="16"/>
      <c r="F1871" s="305" t="s">
        <v>6468</v>
      </c>
      <c r="G1871" s="300"/>
      <c r="H1871" s="300"/>
      <c r="I1871" s="15"/>
      <c r="J1871" s="77"/>
      <c r="K1871" s="92"/>
    </row>
    <row r="1872" spans="1:11" ht="20.399999999999999" x14ac:dyDescent="0.25">
      <c r="A1872" s="300" t="s">
        <v>1906</v>
      </c>
      <c r="B1872" s="300" t="s">
        <v>6469</v>
      </c>
      <c r="C1872" s="300" t="s">
        <v>6470</v>
      </c>
      <c r="D1872" s="16">
        <v>45093</v>
      </c>
      <c r="E1872" s="16"/>
      <c r="F1872" s="300" t="s">
        <v>6471</v>
      </c>
      <c r="G1872" s="300" t="s">
        <v>6472</v>
      </c>
      <c r="H1872" s="300" t="s">
        <v>6473</v>
      </c>
      <c r="I1872" s="15">
        <v>49.9</v>
      </c>
      <c r="J1872" s="77">
        <v>5</v>
      </c>
      <c r="K1872" s="92"/>
    </row>
    <row r="1873" spans="1:11" ht="20.399999999999999" x14ac:dyDescent="0.25">
      <c r="A1873" s="300" t="s">
        <v>1906</v>
      </c>
      <c r="B1873" s="300" t="s">
        <v>6474</v>
      </c>
      <c r="C1873" s="300" t="s">
        <v>6475</v>
      </c>
      <c r="D1873" s="16">
        <v>45119</v>
      </c>
      <c r="E1873" s="16"/>
      <c r="F1873" s="301" t="s">
        <v>6476</v>
      </c>
      <c r="G1873" s="300"/>
      <c r="H1873" s="300" t="s">
        <v>2657</v>
      </c>
      <c r="I1873" s="15">
        <v>91</v>
      </c>
      <c r="J1873" s="77">
        <v>5</v>
      </c>
      <c r="K1873" s="92"/>
    </row>
    <row r="1874" spans="1:11" ht="20.399999999999999" x14ac:dyDescent="0.25">
      <c r="A1874" s="300" t="s">
        <v>1906</v>
      </c>
      <c r="B1874" s="300" t="s">
        <v>6477</v>
      </c>
      <c r="C1874" s="300" t="s">
        <v>6478</v>
      </c>
      <c r="D1874" s="16">
        <v>45119</v>
      </c>
      <c r="E1874" s="16"/>
      <c r="F1874" s="301" t="s">
        <v>6476</v>
      </c>
      <c r="G1874" s="300"/>
      <c r="H1874" s="300" t="s">
        <v>2689</v>
      </c>
      <c r="I1874" s="15">
        <v>91</v>
      </c>
      <c r="J1874" s="77">
        <v>5</v>
      </c>
      <c r="K1874" s="92"/>
    </row>
    <row r="1875" spans="1:11" ht="20.399999999999999" x14ac:dyDescent="0.25">
      <c r="A1875" s="300" t="s">
        <v>1906</v>
      </c>
      <c r="B1875" s="300" t="s">
        <v>6479</v>
      </c>
      <c r="C1875" s="300" t="s">
        <v>6480</v>
      </c>
      <c r="D1875" s="16">
        <v>45119</v>
      </c>
      <c r="E1875" s="16"/>
      <c r="F1875" s="301" t="s">
        <v>6476</v>
      </c>
      <c r="G1875" s="300"/>
      <c r="H1875" s="300" t="s">
        <v>2695</v>
      </c>
      <c r="I1875" s="15">
        <v>138</v>
      </c>
      <c r="J1875" s="77">
        <v>5</v>
      </c>
      <c r="K1875" s="92"/>
    </row>
    <row r="1876" spans="1:11" ht="20.399999999999999" x14ac:dyDescent="0.25">
      <c r="A1876" s="300" t="s">
        <v>1906</v>
      </c>
      <c r="B1876" s="300" t="s">
        <v>6481</v>
      </c>
      <c r="C1876" s="300" t="s">
        <v>6482</v>
      </c>
      <c r="D1876" s="16">
        <v>45119</v>
      </c>
      <c r="E1876" s="16"/>
      <c r="F1876" s="301" t="s">
        <v>6476</v>
      </c>
      <c r="G1876" s="300"/>
      <c r="H1876" s="300" t="s">
        <v>2692</v>
      </c>
      <c r="I1876" s="15">
        <v>162</v>
      </c>
      <c r="J1876" s="77">
        <v>5</v>
      </c>
      <c r="K1876" s="92"/>
    </row>
    <row r="1877" spans="1:11" ht="20.399999999999999" x14ac:dyDescent="0.25">
      <c r="A1877" s="300" t="s">
        <v>1906</v>
      </c>
      <c r="B1877" s="300" t="s">
        <v>6483</v>
      </c>
      <c r="C1877" s="300" t="s">
        <v>6484</v>
      </c>
      <c r="D1877" s="16">
        <v>45119</v>
      </c>
      <c r="E1877" s="16"/>
      <c r="F1877" s="301" t="s">
        <v>6476</v>
      </c>
      <c r="G1877" s="300"/>
      <c r="H1877" s="300" t="s">
        <v>2205</v>
      </c>
      <c r="I1877" s="15">
        <v>162</v>
      </c>
      <c r="J1877" s="77">
        <v>5</v>
      </c>
      <c r="K1877" s="92"/>
    </row>
    <row r="1878" spans="1:11" ht="20.399999999999999" x14ac:dyDescent="0.25">
      <c r="A1878" s="300" t="s">
        <v>1906</v>
      </c>
      <c r="B1878" s="300" t="s">
        <v>6485</v>
      </c>
      <c r="C1878" s="300" t="s">
        <v>6486</v>
      </c>
      <c r="D1878" s="16">
        <v>45119</v>
      </c>
      <c r="E1878" s="16"/>
      <c r="F1878" s="301" t="s">
        <v>6476</v>
      </c>
      <c r="G1878" s="300"/>
      <c r="H1878" s="300" t="s">
        <v>3411</v>
      </c>
      <c r="I1878" s="15">
        <v>162</v>
      </c>
      <c r="J1878" s="77">
        <v>5</v>
      </c>
      <c r="K1878" s="92"/>
    </row>
    <row r="1879" spans="1:11" ht="74.400000000000006" customHeight="1" x14ac:dyDescent="0.25">
      <c r="A1879" s="300" t="s">
        <v>1906</v>
      </c>
      <c r="B1879" s="300"/>
      <c r="C1879" s="300"/>
      <c r="D1879" s="16"/>
      <c r="E1879" s="16"/>
      <c r="F1879" s="305" t="s">
        <v>6487</v>
      </c>
      <c r="G1879" s="300"/>
      <c r="H1879" s="300"/>
      <c r="I1879" s="15"/>
      <c r="J1879" s="77"/>
      <c r="K1879" s="92"/>
    </row>
    <row r="1880" spans="1:11" ht="30.6" x14ac:dyDescent="0.25">
      <c r="A1880" s="300" t="s">
        <v>1906</v>
      </c>
      <c r="B1880" s="300" t="s">
        <v>6488</v>
      </c>
      <c r="C1880" s="300" t="s">
        <v>3060</v>
      </c>
      <c r="D1880" s="16">
        <v>45093</v>
      </c>
      <c r="E1880" s="16"/>
      <c r="F1880" s="300" t="s">
        <v>6489</v>
      </c>
      <c r="G1880" s="300" t="s">
        <v>2212</v>
      </c>
      <c r="H1880" s="300" t="s">
        <v>2213</v>
      </c>
      <c r="I1880" s="15">
        <v>20</v>
      </c>
      <c r="J1880" s="77">
        <v>5</v>
      </c>
      <c r="K1880" s="92"/>
    </row>
    <row r="1881" spans="1:11" ht="20.399999999999999" x14ac:dyDescent="0.25">
      <c r="A1881" s="300" t="s">
        <v>1906</v>
      </c>
      <c r="B1881" s="300" t="s">
        <v>6490</v>
      </c>
      <c r="C1881" s="300" t="s">
        <v>6491</v>
      </c>
      <c r="D1881" s="16">
        <v>45111</v>
      </c>
      <c r="E1881" s="16"/>
      <c r="F1881" s="301" t="s">
        <v>6492</v>
      </c>
      <c r="G1881" s="300"/>
      <c r="H1881" s="300" t="s">
        <v>2663</v>
      </c>
      <c r="I1881" s="15">
        <v>108</v>
      </c>
      <c r="J1881" s="77">
        <v>5</v>
      </c>
      <c r="K1881" s="92"/>
    </row>
    <row r="1882" spans="1:11" ht="20.399999999999999" x14ac:dyDescent="0.25">
      <c r="A1882" s="300" t="s">
        <v>1906</v>
      </c>
      <c r="B1882" s="300" t="s">
        <v>6493</v>
      </c>
      <c r="C1882" s="300" t="s">
        <v>6494</v>
      </c>
      <c r="D1882" s="16">
        <v>45111</v>
      </c>
      <c r="E1882" s="16"/>
      <c r="F1882" s="301" t="s">
        <v>6492</v>
      </c>
      <c r="G1882" s="300"/>
      <c r="H1882" s="300" t="s">
        <v>2660</v>
      </c>
      <c r="I1882" s="15">
        <v>108</v>
      </c>
      <c r="J1882" s="77">
        <v>5</v>
      </c>
      <c r="K1882" s="92"/>
    </row>
    <row r="1883" spans="1:11" ht="20.399999999999999" x14ac:dyDescent="0.25">
      <c r="A1883" s="300" t="s">
        <v>1906</v>
      </c>
      <c r="B1883" s="300" t="s">
        <v>6495</v>
      </c>
      <c r="C1883" s="300" t="s">
        <v>6496</v>
      </c>
      <c r="D1883" s="16">
        <v>45111</v>
      </c>
      <c r="E1883" s="16"/>
      <c r="F1883" s="301" t="s">
        <v>6492</v>
      </c>
      <c r="G1883" s="300"/>
      <c r="H1883" s="300" t="s">
        <v>2842</v>
      </c>
      <c r="I1883" s="15">
        <v>88</v>
      </c>
      <c r="J1883" s="77">
        <v>5</v>
      </c>
      <c r="K1883" s="92"/>
    </row>
    <row r="1884" spans="1:11" ht="97.2" customHeight="1" x14ac:dyDescent="0.25">
      <c r="A1884" s="300" t="s">
        <v>1906</v>
      </c>
      <c r="B1884" s="300"/>
      <c r="C1884" s="300"/>
      <c r="D1884" s="16"/>
      <c r="E1884" s="16"/>
      <c r="F1884" s="14" t="s">
        <v>6497</v>
      </c>
      <c r="G1884" s="300"/>
      <c r="H1884" s="300"/>
      <c r="I1884" s="15"/>
      <c r="J1884" s="77"/>
      <c r="K1884" s="92"/>
    </row>
    <row r="1885" spans="1:11" ht="20.399999999999999" x14ac:dyDescent="0.25">
      <c r="A1885" s="300" t="s">
        <v>1906</v>
      </c>
      <c r="B1885" s="300" t="s">
        <v>6498</v>
      </c>
      <c r="C1885" s="300" t="s">
        <v>6499</v>
      </c>
      <c r="D1885" s="16">
        <v>45090</v>
      </c>
      <c r="E1885" s="16"/>
      <c r="F1885" s="300" t="s">
        <v>6500</v>
      </c>
      <c r="G1885" s="300" t="s">
        <v>6501</v>
      </c>
      <c r="H1885" s="300" t="s">
        <v>6502</v>
      </c>
      <c r="I1885" s="15">
        <v>211.46</v>
      </c>
      <c r="J1885" s="77">
        <v>2</v>
      </c>
      <c r="K1885" s="92"/>
    </row>
    <row r="1886" spans="1:11" ht="40.799999999999997" x14ac:dyDescent="0.25">
      <c r="A1886" s="300" t="s">
        <v>1906</v>
      </c>
      <c r="B1886" s="300" t="s">
        <v>6503</v>
      </c>
      <c r="C1886" s="300" t="s">
        <v>4742</v>
      </c>
      <c r="D1886" s="16">
        <v>45090</v>
      </c>
      <c r="E1886" s="16"/>
      <c r="F1886" s="300" t="s">
        <v>6504</v>
      </c>
      <c r="G1886" s="300" t="s">
        <v>4542</v>
      </c>
      <c r="H1886" s="300" t="s">
        <v>4543</v>
      </c>
      <c r="I1886" s="15">
        <v>1330.88</v>
      </c>
      <c r="J1886" s="77">
        <v>2</v>
      </c>
      <c r="K1886" s="92"/>
    </row>
    <row r="1887" spans="1:11" ht="20.399999999999999" x14ac:dyDescent="0.25">
      <c r="A1887" s="300" t="s">
        <v>1906</v>
      </c>
      <c r="B1887" s="300" t="s">
        <v>6505</v>
      </c>
      <c r="C1887" s="300" t="s">
        <v>6506</v>
      </c>
      <c r="D1887" s="16">
        <v>45106</v>
      </c>
      <c r="E1887" s="16"/>
      <c r="F1887" s="300" t="s">
        <v>6507</v>
      </c>
      <c r="G1887" s="300" t="s">
        <v>6508</v>
      </c>
      <c r="H1887" s="300" t="s">
        <v>6509</v>
      </c>
      <c r="I1887" s="15">
        <v>300</v>
      </c>
      <c r="J1887" s="77">
        <v>2</v>
      </c>
      <c r="K1887" s="92"/>
    </row>
    <row r="1888" spans="1:11" ht="20.399999999999999" x14ac:dyDescent="0.25">
      <c r="A1888" s="300" t="s">
        <v>1906</v>
      </c>
      <c r="B1888" s="300" t="s">
        <v>6510</v>
      </c>
      <c r="C1888" s="300" t="s">
        <v>6511</v>
      </c>
      <c r="D1888" s="16">
        <v>45086</v>
      </c>
      <c r="E1888" s="16"/>
      <c r="F1888" s="300" t="s">
        <v>6512</v>
      </c>
      <c r="G1888" s="300"/>
      <c r="H1888" s="300" t="s">
        <v>6513</v>
      </c>
      <c r="I1888" s="15">
        <v>118.83</v>
      </c>
      <c r="J1888" s="77">
        <v>2</v>
      </c>
      <c r="K1888" s="92"/>
    </row>
    <row r="1889" spans="1:11" ht="106.95" customHeight="1" x14ac:dyDescent="0.25">
      <c r="A1889" s="300" t="s">
        <v>1906</v>
      </c>
      <c r="B1889" s="300"/>
      <c r="C1889" s="300"/>
      <c r="D1889" s="16"/>
      <c r="E1889" s="16"/>
      <c r="F1889" s="14" t="s">
        <v>14675</v>
      </c>
      <c r="G1889" s="300"/>
      <c r="H1889" s="300"/>
      <c r="I1889" s="15"/>
      <c r="J1889" s="77"/>
      <c r="K1889" s="92"/>
    </row>
    <row r="1890" spans="1:11" ht="30.6" x14ac:dyDescent="0.25">
      <c r="A1890" s="300" t="s">
        <v>1906</v>
      </c>
      <c r="B1890" s="300" t="s">
        <v>6514</v>
      </c>
      <c r="C1890" s="300" t="s">
        <v>6515</v>
      </c>
      <c r="D1890" s="16">
        <v>45097</v>
      </c>
      <c r="E1890" s="16"/>
      <c r="F1890" s="300" t="s">
        <v>6516</v>
      </c>
      <c r="G1890" s="300"/>
      <c r="H1890" s="300" t="s">
        <v>6517</v>
      </c>
      <c r="I1890" s="15">
        <v>7720</v>
      </c>
      <c r="J1890" s="77">
        <v>3</v>
      </c>
      <c r="K1890" s="92"/>
    </row>
    <row r="1891" spans="1:11" ht="30.6" x14ac:dyDescent="0.25">
      <c r="A1891" s="300" t="s">
        <v>1906</v>
      </c>
      <c r="B1891" s="300" t="s">
        <v>6518</v>
      </c>
      <c r="C1891" s="300" t="s">
        <v>6519</v>
      </c>
      <c r="D1891" s="16">
        <v>45097</v>
      </c>
      <c r="E1891" s="16"/>
      <c r="F1891" s="300" t="s">
        <v>6520</v>
      </c>
      <c r="G1891" s="300" t="s">
        <v>6521</v>
      </c>
      <c r="H1891" s="300" t="s">
        <v>6522</v>
      </c>
      <c r="I1891" s="15">
        <v>717</v>
      </c>
      <c r="J1891" s="77">
        <v>3</v>
      </c>
      <c r="K1891" s="92"/>
    </row>
    <row r="1892" spans="1:11" ht="20.399999999999999" x14ac:dyDescent="0.25">
      <c r="A1892" s="300" t="s">
        <v>1906</v>
      </c>
      <c r="B1892" s="300" t="s">
        <v>6523</v>
      </c>
      <c r="C1892" s="300" t="s">
        <v>6524</v>
      </c>
      <c r="D1892" s="16">
        <v>45104</v>
      </c>
      <c r="E1892" s="16"/>
      <c r="F1892" s="300" t="s">
        <v>6525</v>
      </c>
      <c r="G1892" s="300" t="s">
        <v>1963</v>
      </c>
      <c r="H1892" s="300" t="s">
        <v>1964</v>
      </c>
      <c r="I1892" s="15">
        <v>5648</v>
      </c>
      <c r="J1892" s="77">
        <v>3</v>
      </c>
      <c r="K1892" s="92"/>
    </row>
    <row r="1893" spans="1:11" ht="20.399999999999999" x14ac:dyDescent="0.25">
      <c r="A1893" s="300" t="s">
        <v>1906</v>
      </c>
      <c r="B1893" s="300" t="s">
        <v>6526</v>
      </c>
      <c r="C1893" s="300" t="s">
        <v>6527</v>
      </c>
      <c r="D1893" s="16">
        <v>45098</v>
      </c>
      <c r="E1893" s="16"/>
      <c r="F1893" s="300" t="s">
        <v>6528</v>
      </c>
      <c r="G1893" s="300" t="s">
        <v>2289</v>
      </c>
      <c r="H1893" s="300" t="s">
        <v>2232</v>
      </c>
      <c r="I1893" s="15">
        <v>340</v>
      </c>
      <c r="J1893" s="77">
        <v>3</v>
      </c>
      <c r="K1893" s="92"/>
    </row>
    <row r="1894" spans="1:11" ht="30.6" x14ac:dyDescent="0.25">
      <c r="A1894" s="300" t="s">
        <v>1906</v>
      </c>
      <c r="B1894" s="300" t="s">
        <v>6529</v>
      </c>
      <c r="C1894" s="300" t="s">
        <v>6530</v>
      </c>
      <c r="D1894" s="16">
        <v>45169</v>
      </c>
      <c r="E1894" s="16"/>
      <c r="F1894" s="300" t="s">
        <v>6531</v>
      </c>
      <c r="G1894" s="300" t="s">
        <v>6532</v>
      </c>
      <c r="H1894" s="300" t="s">
        <v>6533</v>
      </c>
      <c r="I1894" s="15">
        <v>467.78</v>
      </c>
      <c r="J1894" s="77">
        <v>3</v>
      </c>
      <c r="K1894" s="92"/>
    </row>
    <row r="1895" spans="1:11" ht="30.6" x14ac:dyDescent="0.25">
      <c r="A1895" s="300" t="s">
        <v>1906</v>
      </c>
      <c r="B1895" s="300" t="s">
        <v>6534</v>
      </c>
      <c r="C1895" s="300" t="s">
        <v>6535</v>
      </c>
      <c r="D1895" s="16">
        <v>45127</v>
      </c>
      <c r="E1895" s="16"/>
      <c r="F1895" s="300" t="s">
        <v>6536</v>
      </c>
      <c r="G1895" s="300" t="s">
        <v>2168</v>
      </c>
      <c r="H1895" s="300" t="s">
        <v>2169</v>
      </c>
      <c r="I1895" s="15">
        <v>327.5</v>
      </c>
      <c r="J1895" s="77">
        <v>3</v>
      </c>
      <c r="K1895" s="92"/>
    </row>
    <row r="1896" spans="1:11" ht="30.6" x14ac:dyDescent="0.25">
      <c r="A1896" s="300" t="s">
        <v>1906</v>
      </c>
      <c r="B1896" s="300" t="s">
        <v>6537</v>
      </c>
      <c r="C1896" s="300" t="s">
        <v>6538</v>
      </c>
      <c r="D1896" s="16">
        <v>45128</v>
      </c>
      <c r="E1896" s="16"/>
      <c r="F1896" s="300" t="s">
        <v>6539</v>
      </c>
      <c r="G1896" s="300" t="s">
        <v>5762</v>
      </c>
      <c r="H1896" s="300" t="s">
        <v>5763</v>
      </c>
      <c r="I1896" s="15">
        <v>48.95</v>
      </c>
      <c r="J1896" s="77">
        <v>3</v>
      </c>
      <c r="K1896" s="92"/>
    </row>
    <row r="1897" spans="1:11" ht="30.6" x14ac:dyDescent="0.25">
      <c r="A1897" s="300" t="s">
        <v>1906</v>
      </c>
      <c r="B1897" s="300" t="s">
        <v>6540</v>
      </c>
      <c r="C1897" s="300" t="s">
        <v>6541</v>
      </c>
      <c r="D1897" s="16">
        <v>45128</v>
      </c>
      <c r="E1897" s="16"/>
      <c r="F1897" s="300" t="s">
        <v>6542</v>
      </c>
      <c r="G1897" s="300" t="s">
        <v>6543</v>
      </c>
      <c r="H1897" s="300" t="s">
        <v>6544</v>
      </c>
      <c r="I1897" s="15">
        <v>26.09</v>
      </c>
      <c r="J1897" s="77">
        <v>3</v>
      </c>
      <c r="K1897" s="92"/>
    </row>
    <row r="1898" spans="1:11" ht="20.399999999999999" x14ac:dyDescent="0.25">
      <c r="A1898" s="300" t="s">
        <v>1906</v>
      </c>
      <c r="B1898" s="300" t="s">
        <v>6545</v>
      </c>
      <c r="C1898" s="300" t="s">
        <v>6546</v>
      </c>
      <c r="D1898" s="16">
        <v>45128</v>
      </c>
      <c r="E1898" s="16"/>
      <c r="F1898" s="300" t="s">
        <v>6547</v>
      </c>
      <c r="G1898" s="300" t="s">
        <v>1963</v>
      </c>
      <c r="H1898" s="300" t="s">
        <v>1964</v>
      </c>
      <c r="I1898" s="15">
        <v>140</v>
      </c>
      <c r="J1898" s="77">
        <v>3</v>
      </c>
      <c r="K1898" s="92"/>
    </row>
    <row r="1899" spans="1:11" ht="20.399999999999999" x14ac:dyDescent="0.25">
      <c r="A1899" s="300" t="s">
        <v>1906</v>
      </c>
      <c r="B1899" s="300" t="s">
        <v>6548</v>
      </c>
      <c r="C1899" s="300" t="s">
        <v>6549</v>
      </c>
      <c r="D1899" s="16">
        <v>45128</v>
      </c>
      <c r="E1899" s="16"/>
      <c r="F1899" s="300" t="s">
        <v>6550</v>
      </c>
      <c r="G1899" s="300" t="s">
        <v>5778</v>
      </c>
      <c r="H1899" s="300" t="s">
        <v>5779</v>
      </c>
      <c r="I1899" s="15">
        <v>390</v>
      </c>
      <c r="J1899" s="77">
        <v>3</v>
      </c>
      <c r="K1899" s="92"/>
    </row>
    <row r="1900" spans="1:11" ht="30.6" x14ac:dyDescent="0.25">
      <c r="A1900" s="300" t="s">
        <v>1906</v>
      </c>
      <c r="B1900" s="300" t="s">
        <v>6551</v>
      </c>
      <c r="C1900" s="300" t="s">
        <v>6552</v>
      </c>
      <c r="D1900" s="16">
        <v>45133</v>
      </c>
      <c r="E1900" s="16"/>
      <c r="F1900" s="300" t="s">
        <v>6553</v>
      </c>
      <c r="G1900" s="300" t="s">
        <v>6554</v>
      </c>
      <c r="H1900" s="300" t="s">
        <v>6555</v>
      </c>
      <c r="I1900" s="15">
        <v>97.5</v>
      </c>
      <c r="J1900" s="77">
        <v>3</v>
      </c>
      <c r="K1900" s="92"/>
    </row>
    <row r="1901" spans="1:11" ht="20.399999999999999" x14ac:dyDescent="0.25">
      <c r="A1901" s="300" t="s">
        <v>1906</v>
      </c>
      <c r="B1901" s="300" t="s">
        <v>6556</v>
      </c>
      <c r="C1901" s="300" t="s">
        <v>6557</v>
      </c>
      <c r="D1901" s="16">
        <v>45132</v>
      </c>
      <c r="E1901" s="16"/>
      <c r="F1901" s="300" t="s">
        <v>6558</v>
      </c>
      <c r="G1901" s="300"/>
      <c r="H1901" s="300" t="s">
        <v>6559</v>
      </c>
      <c r="I1901" s="15">
        <v>45.26</v>
      </c>
      <c r="J1901" s="77">
        <v>3</v>
      </c>
      <c r="K1901" s="92"/>
    </row>
    <row r="1902" spans="1:11" ht="20.399999999999999" x14ac:dyDescent="0.25">
      <c r="A1902" s="300" t="s">
        <v>1906</v>
      </c>
      <c r="B1902" s="300" t="s">
        <v>6560</v>
      </c>
      <c r="C1902" s="300" t="s">
        <v>6561</v>
      </c>
      <c r="D1902" s="16">
        <v>45138</v>
      </c>
      <c r="E1902" s="16"/>
      <c r="F1902" s="300" t="s">
        <v>6562</v>
      </c>
      <c r="G1902" s="300" t="s">
        <v>6543</v>
      </c>
      <c r="H1902" s="300" t="s">
        <v>6544</v>
      </c>
      <c r="I1902" s="15">
        <v>25.99</v>
      </c>
      <c r="J1902" s="77">
        <v>3</v>
      </c>
      <c r="K1902" s="92"/>
    </row>
    <row r="1903" spans="1:11" ht="20.399999999999999" x14ac:dyDescent="0.25">
      <c r="A1903" s="300" t="s">
        <v>1906</v>
      </c>
      <c r="B1903" s="300" t="s">
        <v>6563</v>
      </c>
      <c r="C1903" s="300" t="s">
        <v>6564</v>
      </c>
      <c r="D1903" s="16">
        <v>45138</v>
      </c>
      <c r="E1903" s="16"/>
      <c r="F1903" s="300" t="s">
        <v>6565</v>
      </c>
      <c r="G1903" s="300" t="s">
        <v>5762</v>
      </c>
      <c r="H1903" s="300" t="s">
        <v>5763</v>
      </c>
      <c r="I1903" s="15">
        <v>48.95</v>
      </c>
      <c r="J1903" s="77">
        <v>3</v>
      </c>
      <c r="K1903" s="92"/>
    </row>
    <row r="1904" spans="1:11" ht="30.6" x14ac:dyDescent="0.25">
      <c r="A1904" s="300" t="s">
        <v>1906</v>
      </c>
      <c r="B1904" s="300" t="s">
        <v>6566</v>
      </c>
      <c r="C1904" s="300" t="s">
        <v>6567</v>
      </c>
      <c r="D1904" s="16">
        <v>45173</v>
      </c>
      <c r="E1904" s="16"/>
      <c r="F1904" s="300" t="s">
        <v>6568</v>
      </c>
      <c r="G1904" s="300" t="s">
        <v>6569</v>
      </c>
      <c r="H1904" s="300" t="s">
        <v>6570</v>
      </c>
      <c r="I1904" s="15">
        <v>1.5</v>
      </c>
      <c r="J1904" s="77">
        <v>3</v>
      </c>
      <c r="K1904" s="92"/>
    </row>
    <row r="1905" spans="1:11" ht="30.6" x14ac:dyDescent="0.25">
      <c r="A1905" s="300" t="s">
        <v>1906</v>
      </c>
      <c r="B1905" s="300" t="s">
        <v>6571</v>
      </c>
      <c r="C1905" s="300" t="s">
        <v>6572</v>
      </c>
      <c r="D1905" s="16">
        <v>45173</v>
      </c>
      <c r="E1905" s="16"/>
      <c r="F1905" s="300" t="s">
        <v>6573</v>
      </c>
      <c r="G1905" s="300" t="s">
        <v>6574</v>
      </c>
      <c r="H1905" s="300" t="s">
        <v>6575</v>
      </c>
      <c r="I1905" s="15">
        <v>9.9</v>
      </c>
      <c r="J1905" s="77">
        <v>3</v>
      </c>
      <c r="K1905" s="92"/>
    </row>
    <row r="1906" spans="1:11" ht="30.6" x14ac:dyDescent="0.25">
      <c r="A1906" s="300" t="s">
        <v>1906</v>
      </c>
      <c r="B1906" s="300" t="s">
        <v>6576</v>
      </c>
      <c r="C1906" s="300" t="s">
        <v>6577</v>
      </c>
      <c r="D1906" s="16">
        <v>45173</v>
      </c>
      <c r="E1906" s="16"/>
      <c r="F1906" s="300" t="s">
        <v>6578</v>
      </c>
      <c r="G1906" s="300" t="s">
        <v>6579</v>
      </c>
      <c r="H1906" s="300" t="s">
        <v>6580</v>
      </c>
      <c r="I1906" s="15">
        <v>26.5</v>
      </c>
      <c r="J1906" s="77">
        <v>3</v>
      </c>
      <c r="K1906" s="92"/>
    </row>
    <row r="1907" spans="1:11" ht="30.6" x14ac:dyDescent="0.25">
      <c r="A1907" s="300" t="s">
        <v>1906</v>
      </c>
      <c r="B1907" s="300" t="s">
        <v>6581</v>
      </c>
      <c r="C1907" s="300" t="s">
        <v>6582</v>
      </c>
      <c r="D1907" s="16">
        <v>45173</v>
      </c>
      <c r="E1907" s="16"/>
      <c r="F1907" s="300" t="s">
        <v>6583</v>
      </c>
      <c r="G1907" s="300" t="s">
        <v>5420</v>
      </c>
      <c r="H1907" s="300" t="s">
        <v>2486</v>
      </c>
      <c r="I1907" s="15">
        <v>6.98</v>
      </c>
      <c r="J1907" s="77">
        <v>3</v>
      </c>
      <c r="K1907" s="92"/>
    </row>
    <row r="1908" spans="1:11" ht="30.6" x14ac:dyDescent="0.25">
      <c r="A1908" s="300" t="s">
        <v>1906</v>
      </c>
      <c r="B1908" s="300" t="s">
        <v>6584</v>
      </c>
      <c r="C1908" s="300" t="s">
        <v>6585</v>
      </c>
      <c r="D1908" s="16">
        <v>45173</v>
      </c>
      <c r="E1908" s="16"/>
      <c r="F1908" s="300" t="s">
        <v>6586</v>
      </c>
      <c r="G1908" s="300" t="s">
        <v>6587</v>
      </c>
      <c r="H1908" s="300" t="s">
        <v>6588</v>
      </c>
      <c r="I1908" s="15">
        <v>3.95</v>
      </c>
      <c r="J1908" s="77">
        <v>3</v>
      </c>
      <c r="K1908" s="92"/>
    </row>
    <row r="1909" spans="1:11" ht="30.6" x14ac:dyDescent="0.25">
      <c r="A1909" s="300" t="s">
        <v>1906</v>
      </c>
      <c r="B1909" s="300" t="s">
        <v>6589</v>
      </c>
      <c r="C1909" s="300" t="s">
        <v>6590</v>
      </c>
      <c r="D1909" s="16">
        <v>45173</v>
      </c>
      <c r="E1909" s="16"/>
      <c r="F1909" s="300" t="s">
        <v>6591</v>
      </c>
      <c r="G1909" s="300" t="s">
        <v>6592</v>
      </c>
      <c r="H1909" s="300" t="s">
        <v>6593</v>
      </c>
      <c r="I1909" s="15">
        <v>2.7</v>
      </c>
      <c r="J1909" s="77">
        <v>3</v>
      </c>
      <c r="K1909" s="92"/>
    </row>
    <row r="1910" spans="1:11" ht="30.6" x14ac:dyDescent="0.25">
      <c r="A1910" s="300" t="s">
        <v>1906</v>
      </c>
      <c r="B1910" s="300" t="s">
        <v>6594</v>
      </c>
      <c r="C1910" s="300" t="s">
        <v>6595</v>
      </c>
      <c r="D1910" s="16">
        <v>45173</v>
      </c>
      <c r="E1910" s="16"/>
      <c r="F1910" s="300" t="s">
        <v>6596</v>
      </c>
      <c r="G1910" s="300" t="s">
        <v>6597</v>
      </c>
      <c r="H1910" s="300" t="s">
        <v>6598</v>
      </c>
      <c r="I1910" s="15">
        <v>5.0999999999999996</v>
      </c>
      <c r="J1910" s="77">
        <v>3</v>
      </c>
      <c r="K1910" s="92"/>
    </row>
    <row r="1911" spans="1:11" ht="30.6" x14ac:dyDescent="0.25">
      <c r="A1911" s="300" t="s">
        <v>1906</v>
      </c>
      <c r="B1911" s="300" t="s">
        <v>6599</v>
      </c>
      <c r="C1911" s="300" t="s">
        <v>6600</v>
      </c>
      <c r="D1911" s="16">
        <v>45173</v>
      </c>
      <c r="E1911" s="16"/>
      <c r="F1911" s="300" t="s">
        <v>6601</v>
      </c>
      <c r="G1911" s="300" t="s">
        <v>5762</v>
      </c>
      <c r="H1911" s="300" t="s">
        <v>5763</v>
      </c>
      <c r="I1911" s="15">
        <v>48.95</v>
      </c>
      <c r="J1911" s="77">
        <v>3</v>
      </c>
      <c r="K1911" s="92"/>
    </row>
    <row r="1912" spans="1:11" ht="20.399999999999999" x14ac:dyDescent="0.25">
      <c r="A1912" s="300" t="s">
        <v>1906</v>
      </c>
      <c r="B1912" s="300" t="s">
        <v>6602</v>
      </c>
      <c r="C1912" s="300" t="s">
        <v>6603</v>
      </c>
      <c r="D1912" s="16">
        <v>45175</v>
      </c>
      <c r="E1912" s="16"/>
      <c r="F1912" s="300" t="s">
        <v>6604</v>
      </c>
      <c r="G1912" s="300"/>
      <c r="H1912" s="300" t="s">
        <v>6605</v>
      </c>
      <c r="I1912" s="15">
        <v>22.15</v>
      </c>
      <c r="J1912" s="77">
        <v>3</v>
      </c>
      <c r="K1912" s="92"/>
    </row>
    <row r="1913" spans="1:11" ht="98.4" customHeight="1" x14ac:dyDescent="0.25">
      <c r="A1913" s="300" t="s">
        <v>1906</v>
      </c>
      <c r="B1913" s="300"/>
      <c r="C1913" s="300"/>
      <c r="D1913" s="16"/>
      <c r="E1913" s="16"/>
      <c r="F1913" s="14" t="s">
        <v>6606</v>
      </c>
      <c r="G1913" s="300"/>
      <c r="H1913" s="300"/>
      <c r="I1913" s="15"/>
      <c r="J1913" s="77"/>
      <c r="K1913" s="92"/>
    </row>
    <row r="1914" spans="1:11" ht="20.399999999999999" x14ac:dyDescent="0.25">
      <c r="A1914" s="300" t="s">
        <v>1906</v>
      </c>
      <c r="B1914" s="300" t="s">
        <v>6607</v>
      </c>
      <c r="C1914" s="300" t="s">
        <v>6608</v>
      </c>
      <c r="D1914" s="16">
        <v>45098</v>
      </c>
      <c r="E1914" s="16"/>
      <c r="F1914" s="300" t="s">
        <v>6609</v>
      </c>
      <c r="G1914" s="300" t="s">
        <v>2332</v>
      </c>
      <c r="H1914" s="300" t="s">
        <v>2333</v>
      </c>
      <c r="I1914" s="15">
        <v>528</v>
      </c>
      <c r="J1914" s="77">
        <v>2</v>
      </c>
      <c r="K1914" s="92"/>
    </row>
    <row r="1915" spans="1:11" ht="20.399999999999999" x14ac:dyDescent="0.25">
      <c r="A1915" s="300" t="s">
        <v>1906</v>
      </c>
      <c r="B1915" s="300" t="s">
        <v>6610</v>
      </c>
      <c r="C1915" s="300" t="s">
        <v>6611</v>
      </c>
      <c r="D1915" s="16">
        <v>45098</v>
      </c>
      <c r="E1915" s="16"/>
      <c r="F1915" s="300" t="s">
        <v>6612</v>
      </c>
      <c r="G1915" s="300" t="s">
        <v>4569</v>
      </c>
      <c r="H1915" s="300" t="s">
        <v>4570</v>
      </c>
      <c r="I1915" s="15">
        <v>338</v>
      </c>
      <c r="J1915" s="77">
        <v>2</v>
      </c>
      <c r="K1915" s="92"/>
    </row>
    <row r="1916" spans="1:11" ht="20.399999999999999" x14ac:dyDescent="0.25">
      <c r="A1916" s="300" t="s">
        <v>1906</v>
      </c>
      <c r="B1916" s="300" t="s">
        <v>6613</v>
      </c>
      <c r="C1916" s="300" t="s">
        <v>6614</v>
      </c>
      <c r="D1916" s="16">
        <v>45098</v>
      </c>
      <c r="E1916" s="16"/>
      <c r="F1916" s="300" t="s">
        <v>6615</v>
      </c>
      <c r="G1916" s="300" t="s">
        <v>5473</v>
      </c>
      <c r="H1916" s="300" t="s">
        <v>5474</v>
      </c>
      <c r="I1916" s="15">
        <v>120</v>
      </c>
      <c r="J1916" s="77">
        <v>2</v>
      </c>
      <c r="K1916" s="92"/>
    </row>
    <row r="1917" spans="1:11" ht="20.399999999999999" x14ac:dyDescent="0.25">
      <c r="A1917" s="300" t="s">
        <v>1906</v>
      </c>
      <c r="B1917" s="300" t="s">
        <v>6616</v>
      </c>
      <c r="C1917" s="300" t="s">
        <v>6617</v>
      </c>
      <c r="D1917" s="16">
        <v>45098</v>
      </c>
      <c r="E1917" s="16"/>
      <c r="F1917" s="300" t="s">
        <v>6615</v>
      </c>
      <c r="G1917" s="300" t="s">
        <v>6501</v>
      </c>
      <c r="H1917" s="300" t="s">
        <v>6502</v>
      </c>
      <c r="I1917" s="15">
        <v>180</v>
      </c>
      <c r="J1917" s="77">
        <v>2</v>
      </c>
      <c r="K1917" s="92"/>
    </row>
    <row r="1918" spans="1:11" ht="20.399999999999999" x14ac:dyDescent="0.25">
      <c r="A1918" s="300" t="s">
        <v>1906</v>
      </c>
      <c r="B1918" s="300" t="s">
        <v>6618</v>
      </c>
      <c r="C1918" s="300" t="s">
        <v>6619</v>
      </c>
      <c r="D1918" s="16">
        <v>45106</v>
      </c>
      <c r="E1918" s="16"/>
      <c r="F1918" s="300" t="s">
        <v>6620</v>
      </c>
      <c r="G1918" s="300" t="s">
        <v>6621</v>
      </c>
      <c r="H1918" s="300" t="s">
        <v>6622</v>
      </c>
      <c r="I1918" s="15">
        <v>546</v>
      </c>
      <c r="J1918" s="77">
        <v>2</v>
      </c>
      <c r="K1918" s="92"/>
    </row>
    <row r="1919" spans="1:11" ht="20.399999999999999" x14ac:dyDescent="0.25">
      <c r="A1919" s="300" t="s">
        <v>1906</v>
      </c>
      <c r="B1919" s="300" t="s">
        <v>6623</v>
      </c>
      <c r="C1919" s="300" t="s">
        <v>6624</v>
      </c>
      <c r="D1919" s="16">
        <v>45098</v>
      </c>
      <c r="E1919" s="16"/>
      <c r="F1919" s="300" t="s">
        <v>6625</v>
      </c>
      <c r="G1919" s="300" t="s">
        <v>4564</v>
      </c>
      <c r="H1919" s="300" t="s">
        <v>4565</v>
      </c>
      <c r="I1919" s="15">
        <v>20</v>
      </c>
      <c r="J1919" s="77">
        <v>2</v>
      </c>
      <c r="K1919" s="92"/>
    </row>
    <row r="1920" spans="1:11" ht="20.399999999999999" x14ac:dyDescent="0.25">
      <c r="A1920" s="300" t="s">
        <v>1906</v>
      </c>
      <c r="B1920" s="300" t="s">
        <v>6626</v>
      </c>
      <c r="C1920" s="300" t="s">
        <v>6627</v>
      </c>
      <c r="D1920" s="16">
        <v>45120</v>
      </c>
      <c r="E1920" s="16"/>
      <c r="F1920" s="300" t="s">
        <v>6628</v>
      </c>
      <c r="G1920" s="300" t="s">
        <v>6501</v>
      </c>
      <c r="H1920" s="300" t="s">
        <v>6502</v>
      </c>
      <c r="I1920" s="15">
        <v>180</v>
      </c>
      <c r="J1920" s="77">
        <v>2</v>
      </c>
      <c r="K1920" s="92"/>
    </row>
    <row r="1921" spans="1:11" ht="20.399999999999999" x14ac:dyDescent="0.25">
      <c r="A1921" s="300" t="s">
        <v>1906</v>
      </c>
      <c r="B1921" s="300" t="s">
        <v>6629</v>
      </c>
      <c r="C1921" s="300" t="s">
        <v>6630</v>
      </c>
      <c r="D1921" s="16">
        <v>45120</v>
      </c>
      <c r="E1921" s="16"/>
      <c r="F1921" s="300" t="s">
        <v>6628</v>
      </c>
      <c r="G1921" s="300" t="s">
        <v>5473</v>
      </c>
      <c r="H1921" s="300" t="s">
        <v>5474</v>
      </c>
      <c r="I1921" s="15">
        <v>120</v>
      </c>
      <c r="J1921" s="77">
        <v>2</v>
      </c>
      <c r="K1921" s="92"/>
    </row>
    <row r="1922" spans="1:11" ht="96" customHeight="1" x14ac:dyDescent="0.25">
      <c r="A1922" s="300" t="s">
        <v>1906</v>
      </c>
      <c r="B1922" s="300"/>
      <c r="C1922" s="300"/>
      <c r="D1922" s="16"/>
      <c r="E1922" s="16"/>
      <c r="F1922" s="14" t="s">
        <v>6631</v>
      </c>
      <c r="G1922" s="300"/>
      <c r="H1922" s="300"/>
      <c r="I1922" s="15"/>
      <c r="J1922" s="77"/>
      <c r="K1922" s="92"/>
    </row>
    <row r="1923" spans="1:11" ht="30.6" x14ac:dyDescent="0.25">
      <c r="A1923" s="300" t="s">
        <v>1906</v>
      </c>
      <c r="B1923" s="300" t="s">
        <v>6632</v>
      </c>
      <c r="C1923" s="300" t="s">
        <v>6633</v>
      </c>
      <c r="D1923" s="16">
        <v>45098</v>
      </c>
      <c r="E1923" s="16"/>
      <c r="F1923" s="300" t="s">
        <v>6634</v>
      </c>
      <c r="G1923" s="300" t="s">
        <v>4534</v>
      </c>
      <c r="H1923" s="300" t="s">
        <v>4535</v>
      </c>
      <c r="I1923" s="15">
        <v>2800</v>
      </c>
      <c r="J1923" s="77">
        <v>3</v>
      </c>
      <c r="K1923" s="92"/>
    </row>
    <row r="1924" spans="1:11" ht="30.6" x14ac:dyDescent="0.25">
      <c r="A1924" s="300" t="s">
        <v>1906</v>
      </c>
      <c r="B1924" s="300" t="s">
        <v>6635</v>
      </c>
      <c r="C1924" s="300" t="s">
        <v>4745</v>
      </c>
      <c r="D1924" s="16">
        <v>45111</v>
      </c>
      <c r="E1924" s="16"/>
      <c r="F1924" s="300" t="s">
        <v>6636</v>
      </c>
      <c r="G1924" s="300" t="s">
        <v>5715</v>
      </c>
      <c r="H1924" s="300" t="s">
        <v>5716</v>
      </c>
      <c r="I1924" s="15">
        <v>571.58000000000004</v>
      </c>
      <c r="J1924" s="77">
        <v>3</v>
      </c>
      <c r="K1924" s="92"/>
    </row>
    <row r="1925" spans="1:11" ht="98.4" customHeight="1" x14ac:dyDescent="0.25">
      <c r="A1925" s="300" t="s">
        <v>1906</v>
      </c>
      <c r="B1925" s="300"/>
      <c r="C1925" s="300"/>
      <c r="D1925" s="16"/>
      <c r="E1925" s="16"/>
      <c r="F1925" s="14" t="s">
        <v>6637</v>
      </c>
      <c r="G1925" s="300"/>
      <c r="H1925" s="300"/>
      <c r="I1925" s="15"/>
      <c r="J1925" s="77"/>
      <c r="K1925" s="92"/>
    </row>
    <row r="1926" spans="1:11" ht="30.6" x14ac:dyDescent="0.25">
      <c r="A1926" s="300" t="s">
        <v>1906</v>
      </c>
      <c r="B1926" s="300" t="s">
        <v>6638</v>
      </c>
      <c r="C1926" s="300" t="s">
        <v>6639</v>
      </c>
      <c r="D1926" s="16">
        <v>45090</v>
      </c>
      <c r="E1926" s="16"/>
      <c r="F1926" s="300" t="s">
        <v>13454</v>
      </c>
      <c r="G1926" s="300" t="s">
        <v>1963</v>
      </c>
      <c r="H1926" s="300" t="s">
        <v>1964</v>
      </c>
      <c r="I1926" s="15">
        <v>9775.17</v>
      </c>
      <c r="J1926" s="77">
        <v>3</v>
      </c>
      <c r="K1926" s="92"/>
    </row>
    <row r="1927" spans="1:11" ht="13.2" x14ac:dyDescent="0.25">
      <c r="A1927" s="300" t="s">
        <v>1906</v>
      </c>
      <c r="B1927" s="300" t="s">
        <v>4113</v>
      </c>
      <c r="C1927" s="300"/>
      <c r="D1927" s="16">
        <v>45091</v>
      </c>
      <c r="E1927" s="16"/>
      <c r="F1927" s="300" t="s">
        <v>6640</v>
      </c>
      <c r="G1927" s="300"/>
      <c r="H1927" s="300" t="s">
        <v>1953</v>
      </c>
      <c r="I1927" s="15">
        <v>20</v>
      </c>
      <c r="J1927" s="77">
        <v>3</v>
      </c>
      <c r="K1927" s="92"/>
    </row>
    <row r="1928" spans="1:11" ht="40.799999999999997" x14ac:dyDescent="0.25">
      <c r="A1928" s="300" t="s">
        <v>1906</v>
      </c>
      <c r="B1928" s="300" t="s">
        <v>6641</v>
      </c>
      <c r="C1928" s="300" t="s">
        <v>6642</v>
      </c>
      <c r="D1928" s="16">
        <v>45183</v>
      </c>
      <c r="E1928" s="16"/>
      <c r="F1928" s="300" t="s">
        <v>6643</v>
      </c>
      <c r="G1928" s="300" t="s">
        <v>1963</v>
      </c>
      <c r="H1928" s="300" t="s">
        <v>1964</v>
      </c>
      <c r="I1928" s="15">
        <v>0</v>
      </c>
      <c r="J1928" s="77">
        <v>3</v>
      </c>
      <c r="K1928" s="92"/>
    </row>
    <row r="1929" spans="1:11" ht="30.6" x14ac:dyDescent="0.25">
      <c r="A1929" s="300" t="s">
        <v>1906</v>
      </c>
      <c r="B1929" s="300" t="s">
        <v>6644</v>
      </c>
      <c r="C1929" s="300" t="s">
        <v>6645</v>
      </c>
      <c r="D1929" s="16">
        <v>45090</v>
      </c>
      <c r="E1929" s="16"/>
      <c r="F1929" s="300" t="s">
        <v>13455</v>
      </c>
      <c r="G1929" s="300"/>
      <c r="H1929" s="300" t="s">
        <v>6646</v>
      </c>
      <c r="I1929" s="15">
        <v>9120</v>
      </c>
      <c r="J1929" s="77">
        <v>3</v>
      </c>
      <c r="K1929" s="92"/>
    </row>
    <row r="1930" spans="1:11" ht="40.799999999999997" x14ac:dyDescent="0.25">
      <c r="A1930" s="300" t="s">
        <v>1906</v>
      </c>
      <c r="B1930" s="300" t="s">
        <v>6647</v>
      </c>
      <c r="C1930" s="300" t="s">
        <v>6648</v>
      </c>
      <c r="D1930" s="16">
        <v>45291</v>
      </c>
      <c r="E1930" s="16"/>
      <c r="F1930" s="300" t="s">
        <v>6649</v>
      </c>
      <c r="G1930" s="300"/>
      <c r="H1930" s="300" t="s">
        <v>6646</v>
      </c>
      <c r="I1930" s="15">
        <v>0</v>
      </c>
      <c r="J1930" s="77">
        <v>3</v>
      </c>
      <c r="K1930" s="92"/>
    </row>
    <row r="1931" spans="1:11" ht="20.399999999999999" x14ac:dyDescent="0.25">
      <c r="A1931" s="300" t="s">
        <v>1906</v>
      </c>
      <c r="B1931" s="300" t="s">
        <v>6650</v>
      </c>
      <c r="C1931" s="300" t="s">
        <v>6651</v>
      </c>
      <c r="D1931" s="16">
        <v>45105</v>
      </c>
      <c r="E1931" s="16"/>
      <c r="F1931" s="300" t="s">
        <v>6652</v>
      </c>
      <c r="G1931" s="300" t="s">
        <v>1963</v>
      </c>
      <c r="H1931" s="300" t="s">
        <v>1964</v>
      </c>
      <c r="I1931" s="15">
        <v>537.01</v>
      </c>
      <c r="J1931" s="77">
        <v>3</v>
      </c>
      <c r="K1931" s="92"/>
    </row>
    <row r="1932" spans="1:11" ht="96.6" customHeight="1" x14ac:dyDescent="0.25">
      <c r="A1932" s="300" t="s">
        <v>1906</v>
      </c>
      <c r="B1932" s="300"/>
      <c r="C1932" s="300"/>
      <c r="D1932" s="16"/>
      <c r="E1932" s="16"/>
      <c r="F1932" s="14" t="s">
        <v>6653</v>
      </c>
      <c r="G1932" s="300"/>
      <c r="H1932" s="300"/>
      <c r="I1932" s="15"/>
      <c r="J1932" s="77"/>
      <c r="K1932" s="92"/>
    </row>
    <row r="1933" spans="1:11" ht="20.399999999999999" x14ac:dyDescent="0.25">
      <c r="A1933" s="300" t="s">
        <v>1906</v>
      </c>
      <c r="B1933" s="300" t="s">
        <v>6654</v>
      </c>
      <c r="C1933" s="300" t="s">
        <v>6655</v>
      </c>
      <c r="D1933" s="16">
        <v>45106</v>
      </c>
      <c r="E1933" s="16"/>
      <c r="F1933" s="300" t="s">
        <v>6656</v>
      </c>
      <c r="G1933" s="300" t="s">
        <v>6621</v>
      </c>
      <c r="H1933" s="300" t="s">
        <v>6622</v>
      </c>
      <c r="I1933" s="15">
        <v>1969.5</v>
      </c>
      <c r="J1933" s="77">
        <v>2</v>
      </c>
      <c r="K1933" s="92"/>
    </row>
    <row r="1934" spans="1:11" ht="20.399999999999999" x14ac:dyDescent="0.25">
      <c r="A1934" s="300" t="s">
        <v>1906</v>
      </c>
      <c r="B1934" s="300" t="s">
        <v>6657</v>
      </c>
      <c r="C1934" s="300" t="s">
        <v>6658</v>
      </c>
      <c r="D1934" s="16">
        <v>45128</v>
      </c>
      <c r="E1934" s="16"/>
      <c r="F1934" s="300" t="s">
        <v>6659</v>
      </c>
      <c r="G1934" s="300"/>
      <c r="H1934" s="300" t="s">
        <v>5478</v>
      </c>
      <c r="I1934" s="15">
        <v>112.94</v>
      </c>
      <c r="J1934" s="77">
        <v>2</v>
      </c>
      <c r="K1934" s="92"/>
    </row>
    <row r="1935" spans="1:11" ht="20.399999999999999" x14ac:dyDescent="0.25">
      <c r="A1935" s="300" t="s">
        <v>1906</v>
      </c>
      <c r="B1935" s="300" t="s">
        <v>6660</v>
      </c>
      <c r="C1935" s="300" t="s">
        <v>6661</v>
      </c>
      <c r="D1935" s="16">
        <v>45086</v>
      </c>
      <c r="E1935" s="16"/>
      <c r="F1935" s="300" t="s">
        <v>6662</v>
      </c>
      <c r="G1935" s="300"/>
      <c r="H1935" s="300" t="s">
        <v>6513</v>
      </c>
      <c r="I1935" s="15">
        <v>103.4</v>
      </c>
      <c r="J1935" s="77">
        <v>2</v>
      </c>
      <c r="K1935" s="92"/>
    </row>
    <row r="1936" spans="1:11" ht="30.6" x14ac:dyDescent="0.25">
      <c r="A1936" s="300" t="s">
        <v>1906</v>
      </c>
      <c r="B1936" s="300" t="s">
        <v>6663</v>
      </c>
      <c r="C1936" s="300" t="s">
        <v>6664</v>
      </c>
      <c r="D1936" s="16">
        <v>45175</v>
      </c>
      <c r="E1936" s="16"/>
      <c r="F1936" s="300" t="s">
        <v>6665</v>
      </c>
      <c r="G1936" s="300"/>
      <c r="H1936" s="300" t="s">
        <v>6605</v>
      </c>
      <c r="I1936" s="15">
        <v>24.84</v>
      </c>
      <c r="J1936" s="77">
        <v>3</v>
      </c>
      <c r="K1936" s="92"/>
    </row>
    <row r="1937" spans="1:11" ht="96.6" customHeight="1" x14ac:dyDescent="0.25">
      <c r="A1937" s="300" t="s">
        <v>1906</v>
      </c>
      <c r="B1937" s="300"/>
      <c r="C1937" s="300"/>
      <c r="D1937" s="16"/>
      <c r="E1937" s="16"/>
      <c r="F1937" s="14" t="s">
        <v>6666</v>
      </c>
      <c r="G1937" s="300"/>
      <c r="H1937" s="300"/>
      <c r="I1937" s="15"/>
      <c r="J1937" s="77"/>
      <c r="K1937" s="92"/>
    </row>
    <row r="1938" spans="1:11" ht="20.399999999999999" x14ac:dyDescent="0.25">
      <c r="A1938" s="300" t="s">
        <v>1906</v>
      </c>
      <c r="B1938" s="300" t="s">
        <v>6667</v>
      </c>
      <c r="C1938" s="300" t="s">
        <v>6668</v>
      </c>
      <c r="D1938" s="16">
        <v>45106</v>
      </c>
      <c r="E1938" s="16"/>
      <c r="F1938" s="300" t="s">
        <v>6669</v>
      </c>
      <c r="G1938" s="300" t="s">
        <v>6670</v>
      </c>
      <c r="H1938" s="300" t="s">
        <v>6671</v>
      </c>
      <c r="I1938" s="15">
        <v>450</v>
      </c>
      <c r="J1938" s="77">
        <v>3</v>
      </c>
      <c r="K1938" s="92"/>
    </row>
    <row r="1939" spans="1:11" ht="20.399999999999999" x14ac:dyDescent="0.25">
      <c r="A1939" s="300" t="s">
        <v>1906</v>
      </c>
      <c r="B1939" s="300" t="s">
        <v>6672</v>
      </c>
      <c r="C1939" s="300" t="s">
        <v>6673</v>
      </c>
      <c r="D1939" s="16">
        <v>45106</v>
      </c>
      <c r="E1939" s="16"/>
      <c r="F1939" s="300" t="s">
        <v>6674</v>
      </c>
      <c r="G1939" s="300" t="s">
        <v>6675</v>
      </c>
      <c r="H1939" s="300" t="s">
        <v>6676</v>
      </c>
      <c r="I1939" s="15">
        <v>776</v>
      </c>
      <c r="J1939" s="77">
        <v>3</v>
      </c>
      <c r="K1939" s="92"/>
    </row>
    <row r="1940" spans="1:11" ht="20.399999999999999" x14ac:dyDescent="0.25">
      <c r="A1940" s="300" t="s">
        <v>1906</v>
      </c>
      <c r="B1940" s="300" t="s">
        <v>6677</v>
      </c>
      <c r="C1940" s="300" t="s">
        <v>6678</v>
      </c>
      <c r="D1940" s="16">
        <v>45121</v>
      </c>
      <c r="E1940" s="16"/>
      <c r="F1940" s="300" t="s">
        <v>6679</v>
      </c>
      <c r="G1940" s="300" t="s">
        <v>6508</v>
      </c>
      <c r="H1940" s="300" t="s">
        <v>6509</v>
      </c>
      <c r="I1940" s="15">
        <v>500</v>
      </c>
      <c r="J1940" s="77">
        <v>3</v>
      </c>
      <c r="K1940" s="92"/>
    </row>
    <row r="1941" spans="1:11" ht="20.399999999999999" x14ac:dyDescent="0.25">
      <c r="A1941" s="300" t="s">
        <v>1906</v>
      </c>
      <c r="B1941" s="300" t="s">
        <v>6680</v>
      </c>
      <c r="C1941" s="300" t="s">
        <v>4558</v>
      </c>
      <c r="D1941" s="16">
        <v>45133</v>
      </c>
      <c r="E1941" s="16"/>
      <c r="F1941" s="300" t="s">
        <v>6681</v>
      </c>
      <c r="G1941" s="300" t="s">
        <v>4542</v>
      </c>
      <c r="H1941" s="300" t="s">
        <v>4543</v>
      </c>
      <c r="I1941" s="15">
        <v>1062.0999999999999</v>
      </c>
      <c r="J1941" s="77">
        <v>3</v>
      </c>
      <c r="K1941" s="92"/>
    </row>
    <row r="1942" spans="1:11" ht="98.4" customHeight="1" x14ac:dyDescent="0.25">
      <c r="A1942" s="300" t="s">
        <v>1906</v>
      </c>
      <c r="B1942" s="300"/>
      <c r="C1942" s="300"/>
      <c r="D1942" s="16"/>
      <c r="E1942" s="16"/>
      <c r="F1942" s="14" t="s">
        <v>6682</v>
      </c>
      <c r="G1942" s="300"/>
      <c r="H1942" s="300"/>
      <c r="I1942" s="15"/>
      <c r="J1942" s="77"/>
      <c r="K1942" s="92"/>
    </row>
    <row r="1943" spans="1:11" ht="20.399999999999999" x14ac:dyDescent="0.25">
      <c r="A1943" s="300" t="s">
        <v>1906</v>
      </c>
      <c r="B1943" s="300" t="s">
        <v>6683</v>
      </c>
      <c r="C1943" s="300" t="s">
        <v>6684</v>
      </c>
      <c r="D1943" s="16">
        <v>45106</v>
      </c>
      <c r="E1943" s="16"/>
      <c r="F1943" s="300" t="s">
        <v>6685</v>
      </c>
      <c r="G1943" s="300" t="s">
        <v>6686</v>
      </c>
      <c r="H1943" s="300" t="s">
        <v>6687</v>
      </c>
      <c r="I1943" s="15">
        <v>520</v>
      </c>
      <c r="J1943" s="77">
        <v>2</v>
      </c>
      <c r="K1943" s="92"/>
    </row>
    <row r="1944" spans="1:11" ht="20.399999999999999" x14ac:dyDescent="0.25">
      <c r="A1944" s="300" t="s">
        <v>1906</v>
      </c>
      <c r="B1944" s="300" t="s">
        <v>6688</v>
      </c>
      <c r="C1944" s="300" t="s">
        <v>6689</v>
      </c>
      <c r="D1944" s="16">
        <v>45106</v>
      </c>
      <c r="E1944" s="16"/>
      <c r="F1944" s="300" t="s">
        <v>6690</v>
      </c>
      <c r="G1944" s="300" t="s">
        <v>6670</v>
      </c>
      <c r="H1944" s="300" t="s">
        <v>6671</v>
      </c>
      <c r="I1944" s="15">
        <v>507</v>
      </c>
      <c r="J1944" s="77">
        <v>2</v>
      </c>
      <c r="K1944" s="92"/>
    </row>
    <row r="1945" spans="1:11" ht="20.399999999999999" x14ac:dyDescent="0.25">
      <c r="A1945" s="300" t="s">
        <v>1906</v>
      </c>
      <c r="B1945" s="300" t="s">
        <v>6691</v>
      </c>
      <c r="C1945" s="300" t="s">
        <v>6692</v>
      </c>
      <c r="D1945" s="16">
        <v>45106</v>
      </c>
      <c r="E1945" s="16"/>
      <c r="F1945" s="300" t="s">
        <v>6693</v>
      </c>
      <c r="G1945" s="300" t="s">
        <v>6508</v>
      </c>
      <c r="H1945" s="300" t="s">
        <v>6509</v>
      </c>
      <c r="I1945" s="15">
        <v>300</v>
      </c>
      <c r="J1945" s="77">
        <v>2</v>
      </c>
      <c r="K1945" s="92"/>
    </row>
    <row r="1946" spans="1:11" ht="98.4" customHeight="1" x14ac:dyDescent="0.25">
      <c r="A1946" s="300" t="s">
        <v>1906</v>
      </c>
      <c r="B1946" s="300"/>
      <c r="C1946" s="300"/>
      <c r="D1946" s="16"/>
      <c r="E1946" s="16"/>
      <c r="F1946" s="14" t="s">
        <v>6694</v>
      </c>
      <c r="G1946" s="300"/>
      <c r="H1946" s="300"/>
      <c r="I1946" s="15"/>
      <c r="J1946" s="77"/>
      <c r="K1946" s="92"/>
    </row>
    <row r="1947" spans="1:11" ht="20.399999999999999" x14ac:dyDescent="0.25">
      <c r="A1947" s="300" t="s">
        <v>1906</v>
      </c>
      <c r="B1947" s="300" t="s">
        <v>6695</v>
      </c>
      <c r="C1947" s="300" t="s">
        <v>4073</v>
      </c>
      <c r="D1947" s="16">
        <v>45106</v>
      </c>
      <c r="E1947" s="16"/>
      <c r="F1947" s="300" t="s">
        <v>6507</v>
      </c>
      <c r="G1947" s="300" t="s">
        <v>6696</v>
      </c>
      <c r="H1947" s="300" t="s">
        <v>6697</v>
      </c>
      <c r="I1947" s="15">
        <v>400</v>
      </c>
      <c r="J1947" s="77">
        <v>3</v>
      </c>
      <c r="K1947" s="92"/>
    </row>
    <row r="1948" spans="1:11" ht="20.399999999999999" x14ac:dyDescent="0.25">
      <c r="A1948" s="300" t="s">
        <v>1906</v>
      </c>
      <c r="B1948" s="300" t="s">
        <v>6698</v>
      </c>
      <c r="C1948" s="300" t="s">
        <v>6699</v>
      </c>
      <c r="D1948" s="16">
        <v>45106</v>
      </c>
      <c r="E1948" s="16"/>
      <c r="F1948" s="300" t="s">
        <v>6700</v>
      </c>
      <c r="G1948" s="300" t="s">
        <v>6701</v>
      </c>
      <c r="H1948" s="300" t="s">
        <v>6702</v>
      </c>
      <c r="I1948" s="15">
        <v>1042.5</v>
      </c>
      <c r="J1948" s="77">
        <v>3</v>
      </c>
      <c r="K1948" s="92"/>
    </row>
    <row r="1949" spans="1:11" ht="20.399999999999999" x14ac:dyDescent="0.25">
      <c r="A1949" s="300" t="s">
        <v>1906</v>
      </c>
      <c r="B1949" s="300" t="s">
        <v>6703</v>
      </c>
      <c r="C1949" s="300" t="s">
        <v>6704</v>
      </c>
      <c r="D1949" s="16">
        <v>45177</v>
      </c>
      <c r="E1949" s="16"/>
      <c r="F1949" s="300" t="s">
        <v>6705</v>
      </c>
      <c r="G1949" s="300" t="s">
        <v>6706</v>
      </c>
      <c r="H1949" s="300" t="s">
        <v>6707</v>
      </c>
      <c r="I1949" s="15">
        <v>233.89</v>
      </c>
      <c r="J1949" s="77">
        <v>3</v>
      </c>
      <c r="K1949" s="92"/>
    </row>
    <row r="1950" spans="1:11" ht="96.6" customHeight="1" x14ac:dyDescent="0.25">
      <c r="A1950" s="300" t="s">
        <v>1906</v>
      </c>
      <c r="B1950" s="300"/>
      <c r="C1950" s="300"/>
      <c r="D1950" s="16"/>
      <c r="E1950" s="16"/>
      <c r="F1950" s="14" t="s">
        <v>6708</v>
      </c>
      <c r="G1950" s="300"/>
      <c r="H1950" s="300"/>
      <c r="I1950" s="15"/>
      <c r="J1950" s="77"/>
      <c r="K1950" s="92"/>
    </row>
    <row r="1951" spans="1:11" ht="20.399999999999999" x14ac:dyDescent="0.25">
      <c r="A1951" s="300" t="s">
        <v>1906</v>
      </c>
      <c r="B1951" s="300" t="s">
        <v>6709</v>
      </c>
      <c r="C1951" s="300" t="s">
        <v>6710</v>
      </c>
      <c r="D1951" s="16">
        <v>45106</v>
      </c>
      <c r="E1951" s="16"/>
      <c r="F1951" s="300" t="s">
        <v>6711</v>
      </c>
      <c r="G1951" s="300" t="s">
        <v>2168</v>
      </c>
      <c r="H1951" s="300" t="s">
        <v>2169</v>
      </c>
      <c r="I1951" s="15">
        <v>435</v>
      </c>
      <c r="J1951" s="77">
        <v>2</v>
      </c>
      <c r="K1951" s="92"/>
    </row>
    <row r="1952" spans="1:11" ht="20.399999999999999" x14ac:dyDescent="0.25">
      <c r="A1952" s="300" t="s">
        <v>1906</v>
      </c>
      <c r="B1952" s="300" t="s">
        <v>6712</v>
      </c>
      <c r="C1952" s="300" t="s">
        <v>6713</v>
      </c>
      <c r="D1952" s="16">
        <v>45090</v>
      </c>
      <c r="E1952" s="16"/>
      <c r="F1952" s="300" t="s">
        <v>6714</v>
      </c>
      <c r="G1952" s="300" t="s">
        <v>2368</v>
      </c>
      <c r="H1952" s="300" t="s">
        <v>2369</v>
      </c>
      <c r="I1952" s="15">
        <v>1000</v>
      </c>
      <c r="J1952" s="77">
        <v>3</v>
      </c>
      <c r="K1952" s="92"/>
    </row>
    <row r="1953" spans="1:11" ht="20.399999999999999" x14ac:dyDescent="0.25">
      <c r="A1953" s="300" t="s">
        <v>1906</v>
      </c>
      <c r="B1953" s="300" t="s">
        <v>6715</v>
      </c>
      <c r="C1953" s="300" t="s">
        <v>6716</v>
      </c>
      <c r="D1953" s="16">
        <v>45092</v>
      </c>
      <c r="E1953" s="16"/>
      <c r="F1953" s="300" t="s">
        <v>6717</v>
      </c>
      <c r="G1953" s="300" t="s">
        <v>2368</v>
      </c>
      <c r="H1953" s="300" t="s">
        <v>2369</v>
      </c>
      <c r="I1953" s="15">
        <v>1000</v>
      </c>
      <c r="J1953" s="77">
        <v>3</v>
      </c>
      <c r="K1953" s="92"/>
    </row>
    <row r="1954" spans="1:11" ht="13.2" x14ac:dyDescent="0.25">
      <c r="A1954" s="14" t="s">
        <v>1906</v>
      </c>
      <c r="B1954" s="300" t="s">
        <v>6718</v>
      </c>
      <c r="C1954" s="300" t="s">
        <v>6719</v>
      </c>
      <c r="D1954" s="16">
        <v>45097</v>
      </c>
      <c r="E1954" s="16"/>
      <c r="F1954" s="300" t="s">
        <v>6720</v>
      </c>
      <c r="G1954" s="300" t="s">
        <v>1915</v>
      </c>
      <c r="H1954" s="300" t="s">
        <v>1916</v>
      </c>
      <c r="I1954" s="306">
        <v>144</v>
      </c>
      <c r="J1954" s="77">
        <v>4</v>
      </c>
      <c r="K1954" s="92"/>
    </row>
    <row r="1955" spans="1:11" ht="76.2" customHeight="1" x14ac:dyDescent="0.25">
      <c r="A1955" s="14" t="s">
        <v>1906</v>
      </c>
      <c r="B1955" s="14"/>
      <c r="C1955" s="14"/>
      <c r="D1955" s="16"/>
      <c r="E1955" s="16"/>
      <c r="F1955" s="305" t="s">
        <v>14676</v>
      </c>
      <c r="G1955" s="14"/>
      <c r="H1955" s="14"/>
      <c r="I1955" s="15"/>
      <c r="J1955" s="77"/>
      <c r="K1955" s="92"/>
    </row>
    <row r="1956" spans="1:11" ht="20.399999999999999" x14ac:dyDescent="0.25">
      <c r="A1956" s="14" t="s">
        <v>1906</v>
      </c>
      <c r="B1956" s="300" t="s">
        <v>6721</v>
      </c>
      <c r="C1956" s="300" t="s">
        <v>6722</v>
      </c>
      <c r="D1956" s="16">
        <v>45090</v>
      </c>
      <c r="E1956" s="16"/>
      <c r="F1956" s="301" t="s">
        <v>6723</v>
      </c>
      <c r="G1956" s="300"/>
      <c r="H1956" s="300" t="s">
        <v>3411</v>
      </c>
      <c r="I1956" s="15">
        <v>162</v>
      </c>
      <c r="J1956" s="77">
        <v>5</v>
      </c>
      <c r="K1956" s="92"/>
    </row>
    <row r="1957" spans="1:11" ht="20.399999999999999" x14ac:dyDescent="0.25">
      <c r="A1957" s="14" t="s">
        <v>1906</v>
      </c>
      <c r="B1957" s="300" t="s">
        <v>6724</v>
      </c>
      <c r="C1957" s="300" t="s">
        <v>6725</v>
      </c>
      <c r="D1957" s="16">
        <v>45090</v>
      </c>
      <c r="E1957" s="16"/>
      <c r="F1957" s="301" t="s">
        <v>6723</v>
      </c>
      <c r="G1957" s="300"/>
      <c r="H1957" s="300" t="s">
        <v>2205</v>
      </c>
      <c r="I1957" s="15">
        <v>162</v>
      </c>
      <c r="J1957" s="77">
        <v>5</v>
      </c>
      <c r="K1957" s="92"/>
    </row>
    <row r="1958" spans="1:11" ht="75" customHeight="1" x14ac:dyDescent="0.25">
      <c r="A1958" s="14" t="s">
        <v>1906</v>
      </c>
      <c r="B1958" s="14"/>
      <c r="C1958" s="14"/>
      <c r="D1958" s="16"/>
      <c r="E1958" s="16"/>
      <c r="F1958" s="305" t="s">
        <v>14677</v>
      </c>
      <c r="G1958" s="14"/>
      <c r="H1958" s="14"/>
      <c r="I1958" s="15"/>
      <c r="J1958" s="77"/>
      <c r="K1958" s="92"/>
    </row>
    <row r="1959" spans="1:11" ht="20.399999999999999" x14ac:dyDescent="0.25">
      <c r="A1959" s="14" t="s">
        <v>1906</v>
      </c>
      <c r="B1959" s="300" t="s">
        <v>6726</v>
      </c>
      <c r="C1959" s="300" t="s">
        <v>6727</v>
      </c>
      <c r="D1959" s="16">
        <v>45090</v>
      </c>
      <c r="E1959" s="16"/>
      <c r="F1959" s="301" t="s">
        <v>6728</v>
      </c>
      <c r="G1959" s="300"/>
      <c r="H1959" s="300" t="s">
        <v>2751</v>
      </c>
      <c r="I1959" s="15">
        <v>162</v>
      </c>
      <c r="J1959" s="77">
        <v>5</v>
      </c>
      <c r="K1959" s="92"/>
    </row>
    <row r="1960" spans="1:11" ht="20.399999999999999" x14ac:dyDescent="0.25">
      <c r="A1960" s="14" t="s">
        <v>1906</v>
      </c>
      <c r="B1960" s="300" t="s">
        <v>6729</v>
      </c>
      <c r="C1960" s="300" t="s">
        <v>6730</v>
      </c>
      <c r="D1960" s="16">
        <v>45090</v>
      </c>
      <c r="E1960" s="16"/>
      <c r="F1960" s="301" t="s">
        <v>6728</v>
      </c>
      <c r="G1960" s="300"/>
      <c r="H1960" s="300" t="s">
        <v>2676</v>
      </c>
      <c r="I1960" s="15">
        <v>162</v>
      </c>
      <c r="J1960" s="77">
        <v>5</v>
      </c>
      <c r="K1960" s="92"/>
    </row>
    <row r="1961" spans="1:11" ht="20.399999999999999" x14ac:dyDescent="0.25">
      <c r="A1961" s="14" t="s">
        <v>1906</v>
      </c>
      <c r="B1961" s="300" t="s">
        <v>6731</v>
      </c>
      <c r="C1961" s="300" t="s">
        <v>6732</v>
      </c>
      <c r="D1961" s="16">
        <v>45090</v>
      </c>
      <c r="E1961" s="16"/>
      <c r="F1961" s="301" t="s">
        <v>6728</v>
      </c>
      <c r="G1961" s="300"/>
      <c r="H1961" s="300" t="s">
        <v>2179</v>
      </c>
      <c r="I1961" s="15">
        <v>162</v>
      </c>
      <c r="J1961" s="77">
        <v>5</v>
      </c>
      <c r="K1961" s="92"/>
    </row>
    <row r="1962" spans="1:11" ht="20.399999999999999" x14ac:dyDescent="0.25">
      <c r="A1962" s="14" t="s">
        <v>1906</v>
      </c>
      <c r="B1962" s="300" t="s">
        <v>6733</v>
      </c>
      <c r="C1962" s="300" t="s">
        <v>6734</v>
      </c>
      <c r="D1962" s="16">
        <v>45090</v>
      </c>
      <c r="E1962" s="16"/>
      <c r="F1962" s="301" t="s">
        <v>6728</v>
      </c>
      <c r="G1962" s="300"/>
      <c r="H1962" s="300" t="s">
        <v>2565</v>
      </c>
      <c r="I1962" s="15">
        <v>162</v>
      </c>
      <c r="J1962" s="77">
        <v>5</v>
      </c>
      <c r="K1962" s="92"/>
    </row>
    <row r="1963" spans="1:11" ht="20.399999999999999" x14ac:dyDescent="0.25">
      <c r="A1963" s="14" t="s">
        <v>1906</v>
      </c>
      <c r="B1963" s="300" t="s">
        <v>6735</v>
      </c>
      <c r="C1963" s="300" t="s">
        <v>6736</v>
      </c>
      <c r="D1963" s="16">
        <v>45090</v>
      </c>
      <c r="E1963" s="16"/>
      <c r="F1963" s="301" t="s">
        <v>6728</v>
      </c>
      <c r="G1963" s="300"/>
      <c r="H1963" s="300" t="s">
        <v>2667</v>
      </c>
      <c r="I1963" s="15">
        <v>162</v>
      </c>
      <c r="J1963" s="77">
        <v>5</v>
      </c>
      <c r="K1963" s="92"/>
    </row>
    <row r="1964" spans="1:11" ht="30.6" x14ac:dyDescent="0.25">
      <c r="A1964" s="14" t="s">
        <v>1906</v>
      </c>
      <c r="B1964" s="300" t="s">
        <v>6737</v>
      </c>
      <c r="C1964" s="300" t="s">
        <v>6738</v>
      </c>
      <c r="D1964" s="16">
        <v>45092</v>
      </c>
      <c r="E1964" s="16"/>
      <c r="F1964" s="300" t="s">
        <v>6739</v>
      </c>
      <c r="G1964" s="300" t="s">
        <v>2021</v>
      </c>
      <c r="H1964" s="300" t="s">
        <v>2022</v>
      </c>
      <c r="I1964" s="15">
        <v>146.80000000000001</v>
      </c>
      <c r="J1964" s="77">
        <v>5</v>
      </c>
      <c r="K1964" s="92"/>
    </row>
    <row r="1965" spans="1:11" ht="76.2" customHeight="1" x14ac:dyDescent="0.25">
      <c r="A1965" s="14" t="s">
        <v>1906</v>
      </c>
      <c r="B1965" s="14"/>
      <c r="C1965" s="14"/>
      <c r="D1965" s="16"/>
      <c r="E1965" s="16"/>
      <c r="F1965" s="305" t="s">
        <v>14678</v>
      </c>
      <c r="G1965" s="14"/>
      <c r="H1965" s="14"/>
      <c r="I1965" s="15"/>
      <c r="J1965" s="77"/>
      <c r="K1965" s="92"/>
    </row>
    <row r="1966" spans="1:11" ht="20.399999999999999" x14ac:dyDescent="0.25">
      <c r="A1966" s="14" t="s">
        <v>1906</v>
      </c>
      <c r="B1966" s="300" t="s">
        <v>6740</v>
      </c>
      <c r="C1966" s="300" t="s">
        <v>6741</v>
      </c>
      <c r="D1966" s="16">
        <v>45092</v>
      </c>
      <c r="E1966" s="16"/>
      <c r="F1966" s="301" t="s">
        <v>6742</v>
      </c>
      <c r="G1966" s="300"/>
      <c r="H1966" s="300" t="s">
        <v>2660</v>
      </c>
      <c r="I1966" s="15">
        <v>162</v>
      </c>
      <c r="J1966" s="77">
        <v>5</v>
      </c>
      <c r="K1966" s="92"/>
    </row>
    <row r="1967" spans="1:11" ht="20.399999999999999" x14ac:dyDescent="0.25">
      <c r="A1967" s="14" t="s">
        <v>1906</v>
      </c>
      <c r="B1967" s="300" t="s">
        <v>6743</v>
      </c>
      <c r="C1967" s="300" t="s">
        <v>6744</v>
      </c>
      <c r="D1967" s="16">
        <v>45092</v>
      </c>
      <c r="E1967" s="16"/>
      <c r="F1967" s="301" t="s">
        <v>6742</v>
      </c>
      <c r="G1967" s="300"/>
      <c r="H1967" s="300" t="s">
        <v>2663</v>
      </c>
      <c r="I1967" s="15">
        <v>162</v>
      </c>
      <c r="J1967" s="77">
        <v>5</v>
      </c>
      <c r="K1967" s="92"/>
    </row>
    <row r="1968" spans="1:11" ht="30.6" x14ac:dyDescent="0.25">
      <c r="A1968" s="14" t="s">
        <v>1906</v>
      </c>
      <c r="B1968" s="300" t="s">
        <v>6745</v>
      </c>
      <c r="C1968" s="300" t="s">
        <v>6746</v>
      </c>
      <c r="D1968" s="16">
        <v>45092</v>
      </c>
      <c r="E1968" s="16"/>
      <c r="F1968" s="300" t="s">
        <v>6747</v>
      </c>
      <c r="G1968" s="300" t="s">
        <v>5080</v>
      </c>
      <c r="H1968" s="300" t="s">
        <v>5081</v>
      </c>
      <c r="I1968" s="15">
        <v>52.5</v>
      </c>
      <c r="J1968" s="77">
        <v>5</v>
      </c>
      <c r="K1968" s="92"/>
    </row>
    <row r="1969" spans="1:11" ht="107.4" customHeight="1" x14ac:dyDescent="0.25">
      <c r="A1969" s="14" t="s">
        <v>1906</v>
      </c>
      <c r="B1969" s="14"/>
      <c r="C1969" s="14"/>
      <c r="D1969" s="16"/>
      <c r="E1969" s="16"/>
      <c r="F1969" s="14" t="s">
        <v>14679</v>
      </c>
      <c r="G1969" s="14"/>
      <c r="H1969" s="14"/>
      <c r="I1969" s="15"/>
      <c r="J1969" s="77"/>
      <c r="K1969" s="92"/>
    </row>
    <row r="1970" spans="1:11" ht="30.6" x14ac:dyDescent="0.25">
      <c r="A1970" s="14" t="s">
        <v>1906</v>
      </c>
      <c r="B1970" s="300" t="s">
        <v>6748</v>
      </c>
      <c r="C1970" s="300" t="s">
        <v>6749</v>
      </c>
      <c r="D1970" s="16">
        <v>45098</v>
      </c>
      <c r="E1970" s="16"/>
      <c r="F1970" s="300" t="s">
        <v>6750</v>
      </c>
      <c r="G1970" s="300" t="s">
        <v>6751</v>
      </c>
      <c r="H1970" s="300" t="s">
        <v>6752</v>
      </c>
      <c r="I1970" s="15">
        <v>15655</v>
      </c>
      <c r="J1970" s="77">
        <v>2</v>
      </c>
      <c r="K1970" s="92"/>
    </row>
    <row r="1971" spans="1:11" ht="40.799999999999997" x14ac:dyDescent="0.25">
      <c r="A1971" s="14" t="s">
        <v>1906</v>
      </c>
      <c r="B1971" s="14" t="s">
        <v>6753</v>
      </c>
      <c r="C1971" s="14" t="s">
        <v>6754</v>
      </c>
      <c r="D1971" s="16">
        <v>45135</v>
      </c>
      <c r="E1971" s="16"/>
      <c r="F1971" s="14" t="s">
        <v>6755</v>
      </c>
      <c r="G1971" s="14" t="s">
        <v>6751</v>
      </c>
      <c r="H1971" s="14" t="s">
        <v>6752</v>
      </c>
      <c r="I1971" s="15">
        <v>0</v>
      </c>
      <c r="J1971" s="77">
        <v>2</v>
      </c>
      <c r="K1971" s="92"/>
    </row>
    <row r="1972" spans="1:11" ht="30.6" x14ac:dyDescent="0.25">
      <c r="A1972" s="14" t="s">
        <v>1906</v>
      </c>
      <c r="B1972" s="300" t="s">
        <v>6756</v>
      </c>
      <c r="C1972" s="300" t="s">
        <v>6757</v>
      </c>
      <c r="D1972" s="16">
        <v>45119</v>
      </c>
      <c r="E1972" s="16"/>
      <c r="F1972" s="300" t="s">
        <v>6758</v>
      </c>
      <c r="G1972" s="300" t="s">
        <v>2212</v>
      </c>
      <c r="H1972" s="300" t="s">
        <v>2213</v>
      </c>
      <c r="I1972" s="15">
        <v>600</v>
      </c>
      <c r="J1972" s="77">
        <v>5</v>
      </c>
      <c r="K1972" s="92"/>
    </row>
    <row r="1973" spans="1:11" ht="40.799999999999997" x14ac:dyDescent="0.25">
      <c r="A1973" s="14" t="s">
        <v>1906</v>
      </c>
      <c r="B1973" s="300" t="s">
        <v>6756</v>
      </c>
      <c r="C1973" s="300" t="s">
        <v>6757</v>
      </c>
      <c r="D1973" s="16">
        <v>45175</v>
      </c>
      <c r="E1973" s="16"/>
      <c r="F1973" s="300" t="s">
        <v>6759</v>
      </c>
      <c r="G1973" s="300" t="s">
        <v>2212</v>
      </c>
      <c r="H1973" s="300" t="s">
        <v>2213</v>
      </c>
      <c r="I1973" s="15">
        <v>267.60000000000002</v>
      </c>
      <c r="J1973" s="77">
        <v>5</v>
      </c>
      <c r="K1973" s="92"/>
    </row>
    <row r="1974" spans="1:11" ht="20.399999999999999" x14ac:dyDescent="0.25">
      <c r="A1974" s="14" t="s">
        <v>1906</v>
      </c>
      <c r="B1974" s="14" t="s">
        <v>6760</v>
      </c>
      <c r="C1974" s="14" t="s">
        <v>6761</v>
      </c>
      <c r="D1974" s="16">
        <v>45124</v>
      </c>
      <c r="E1974" s="16"/>
      <c r="F1974" s="14" t="s">
        <v>6762</v>
      </c>
      <c r="G1974" s="14" t="s">
        <v>4534</v>
      </c>
      <c r="H1974" s="14" t="s">
        <v>4535</v>
      </c>
      <c r="I1974" s="15">
        <v>1500</v>
      </c>
      <c r="J1974" s="77">
        <v>2</v>
      </c>
      <c r="K1974" s="92"/>
    </row>
    <row r="1975" spans="1:11" ht="30.6" x14ac:dyDescent="0.25">
      <c r="A1975" s="14" t="s">
        <v>1906</v>
      </c>
      <c r="B1975" s="14" t="s">
        <v>6763</v>
      </c>
      <c r="C1975" s="14" t="s">
        <v>6764</v>
      </c>
      <c r="D1975" s="16">
        <v>45124</v>
      </c>
      <c r="E1975" s="16"/>
      <c r="F1975" s="14" t="s">
        <v>6765</v>
      </c>
      <c r="G1975" s="14" t="s">
        <v>4534</v>
      </c>
      <c r="H1975" s="14" t="s">
        <v>4535</v>
      </c>
      <c r="I1975" s="15">
        <v>1600.19</v>
      </c>
      <c r="J1975" s="77">
        <v>2</v>
      </c>
      <c r="K1975" s="92"/>
    </row>
    <row r="1976" spans="1:11" ht="30.6" x14ac:dyDescent="0.25">
      <c r="A1976" s="14" t="s">
        <v>1906</v>
      </c>
      <c r="B1976" s="300" t="s">
        <v>6766</v>
      </c>
      <c r="C1976" s="300" t="s">
        <v>6767</v>
      </c>
      <c r="D1976" s="16">
        <v>45098</v>
      </c>
      <c r="E1976" s="16"/>
      <c r="F1976" s="300" t="s">
        <v>6768</v>
      </c>
      <c r="G1976" s="300" t="s">
        <v>2289</v>
      </c>
      <c r="H1976" s="300" t="s">
        <v>2232</v>
      </c>
      <c r="I1976" s="15">
        <v>305.20999999999998</v>
      </c>
      <c r="J1976" s="77">
        <v>2</v>
      </c>
      <c r="K1976" s="92"/>
    </row>
    <row r="1977" spans="1:11" ht="30.6" x14ac:dyDescent="0.25">
      <c r="A1977" s="14" t="s">
        <v>1906</v>
      </c>
      <c r="B1977" s="300" t="s">
        <v>6769</v>
      </c>
      <c r="C1977" s="300" t="s">
        <v>6770</v>
      </c>
      <c r="D1977" s="16">
        <v>45139</v>
      </c>
      <c r="E1977" s="16"/>
      <c r="F1977" s="300" t="s">
        <v>6771</v>
      </c>
      <c r="G1977" s="300"/>
      <c r="H1977" s="300" t="s">
        <v>6772</v>
      </c>
      <c r="I1977" s="15">
        <v>600</v>
      </c>
      <c r="J1977" s="77">
        <v>2</v>
      </c>
      <c r="K1977" s="92"/>
    </row>
    <row r="1978" spans="1:11" ht="93.6" customHeight="1" x14ac:dyDescent="0.25">
      <c r="A1978" s="14" t="s">
        <v>1906</v>
      </c>
      <c r="B1978" s="317"/>
      <c r="C1978" s="318"/>
      <c r="D1978" s="319"/>
      <c r="E1978" s="16"/>
      <c r="F1978" s="14" t="s">
        <v>6773</v>
      </c>
      <c r="G1978" s="14"/>
      <c r="H1978" s="14"/>
      <c r="I1978" s="15"/>
      <c r="J1978" s="77"/>
      <c r="K1978" s="92"/>
    </row>
    <row r="1979" spans="1:11" ht="20.399999999999999" x14ac:dyDescent="0.25">
      <c r="A1979" s="14" t="s">
        <v>1906</v>
      </c>
      <c r="B1979" s="300" t="s">
        <v>6774</v>
      </c>
      <c r="C1979" s="300" t="s">
        <v>5682</v>
      </c>
      <c r="D1979" s="16">
        <v>45097</v>
      </c>
      <c r="E1979" s="16"/>
      <c r="F1979" s="300" t="s">
        <v>6775</v>
      </c>
      <c r="G1979" s="300" t="s">
        <v>1963</v>
      </c>
      <c r="H1979" s="300" t="s">
        <v>1964</v>
      </c>
      <c r="I1979" s="15">
        <v>22525</v>
      </c>
      <c r="J1979" s="77">
        <v>3</v>
      </c>
      <c r="K1979" s="92"/>
    </row>
    <row r="1980" spans="1:11" ht="45.6" customHeight="1" x14ac:dyDescent="0.25">
      <c r="A1980" s="14" t="s">
        <v>1906</v>
      </c>
      <c r="B1980" s="300" t="s">
        <v>6776</v>
      </c>
      <c r="C1980" s="300" t="s">
        <v>6777</v>
      </c>
      <c r="D1980" s="16">
        <v>45119</v>
      </c>
      <c r="E1980" s="16"/>
      <c r="F1980" s="300" t="s">
        <v>6778</v>
      </c>
      <c r="G1980" s="300" t="s">
        <v>1963</v>
      </c>
      <c r="H1980" s="300" t="s">
        <v>1964</v>
      </c>
      <c r="I1980" s="15">
        <v>0</v>
      </c>
      <c r="J1980" s="77">
        <v>3</v>
      </c>
      <c r="K1980" s="92"/>
    </row>
    <row r="1981" spans="1:11" ht="31.2" customHeight="1" x14ac:dyDescent="0.25">
      <c r="A1981" s="14" t="s">
        <v>1906</v>
      </c>
      <c r="B1981" s="301" t="s">
        <v>6779</v>
      </c>
      <c r="C1981" s="301" t="s">
        <v>6776</v>
      </c>
      <c r="D1981" s="302">
        <v>45146</v>
      </c>
      <c r="E1981" s="302"/>
      <c r="F1981" s="300" t="s">
        <v>6780</v>
      </c>
      <c r="G1981" s="301" t="s">
        <v>623</v>
      </c>
      <c r="H1981" s="301" t="s">
        <v>6781</v>
      </c>
      <c r="I1981" s="303">
        <v>-22525</v>
      </c>
      <c r="J1981" s="304">
        <v>3</v>
      </c>
      <c r="K1981" s="92"/>
    </row>
    <row r="1982" spans="1:11" ht="30.6" x14ac:dyDescent="0.25">
      <c r="A1982" s="14" t="s">
        <v>1906</v>
      </c>
      <c r="B1982" s="300" t="s">
        <v>6782</v>
      </c>
      <c r="C1982" s="300" t="s">
        <v>6783</v>
      </c>
      <c r="D1982" s="16">
        <v>45096</v>
      </c>
      <c r="E1982" s="16"/>
      <c r="F1982" s="300" t="s">
        <v>6784</v>
      </c>
      <c r="G1982" s="300" t="s">
        <v>2490</v>
      </c>
      <c r="H1982" s="300" t="s">
        <v>2491</v>
      </c>
      <c r="I1982" s="15">
        <v>1440</v>
      </c>
      <c r="J1982" s="77">
        <v>3</v>
      </c>
      <c r="K1982" s="92"/>
    </row>
    <row r="1983" spans="1:11" ht="40.799999999999997" x14ac:dyDescent="0.25">
      <c r="A1983" s="14" t="s">
        <v>1906</v>
      </c>
      <c r="B1983" s="300" t="s">
        <v>6785</v>
      </c>
      <c r="C1983" s="300" t="s">
        <v>6786</v>
      </c>
      <c r="D1983" s="16">
        <v>45107</v>
      </c>
      <c r="E1983" s="16"/>
      <c r="F1983" s="300" t="s">
        <v>6787</v>
      </c>
      <c r="G1983" s="300" t="s">
        <v>2490</v>
      </c>
      <c r="H1983" s="300" t="s">
        <v>2491</v>
      </c>
      <c r="I1983" s="15">
        <v>-360</v>
      </c>
      <c r="J1983" s="77">
        <v>3</v>
      </c>
      <c r="K1983" s="92"/>
    </row>
    <row r="1984" spans="1:11" ht="20.399999999999999" x14ac:dyDescent="0.25">
      <c r="A1984" s="14" t="s">
        <v>1906</v>
      </c>
      <c r="B1984" s="14" t="s">
        <v>6788</v>
      </c>
      <c r="C1984" s="14" t="s">
        <v>6789</v>
      </c>
      <c r="D1984" s="16">
        <v>45127</v>
      </c>
      <c r="E1984" s="16"/>
      <c r="F1984" s="300" t="s">
        <v>6790</v>
      </c>
      <c r="G1984" s="300" t="s">
        <v>2043</v>
      </c>
      <c r="H1984" s="300" t="s">
        <v>2044</v>
      </c>
      <c r="I1984" s="15">
        <v>977.5</v>
      </c>
      <c r="J1984" s="77">
        <v>2</v>
      </c>
      <c r="K1984" s="92"/>
    </row>
    <row r="1985" spans="1:11" ht="30.6" x14ac:dyDescent="0.25">
      <c r="A1985" s="14" t="s">
        <v>1906</v>
      </c>
      <c r="B1985" s="14" t="s">
        <v>6791</v>
      </c>
      <c r="C1985" s="14" t="s">
        <v>6792</v>
      </c>
      <c r="D1985" s="16">
        <v>45169</v>
      </c>
      <c r="E1985" s="16"/>
      <c r="F1985" s="300" t="s">
        <v>6793</v>
      </c>
      <c r="G1985" s="300" t="s">
        <v>6794</v>
      </c>
      <c r="H1985" s="300" t="s">
        <v>6795</v>
      </c>
      <c r="I1985" s="15">
        <v>774.9</v>
      </c>
      <c r="J1985" s="77">
        <v>3</v>
      </c>
      <c r="K1985" s="92"/>
    </row>
    <row r="1986" spans="1:11" ht="20.399999999999999" x14ac:dyDescent="0.25">
      <c r="A1986" s="14" t="s">
        <v>1906</v>
      </c>
      <c r="B1986" s="14" t="s">
        <v>6796</v>
      </c>
      <c r="C1986" s="14" t="s">
        <v>6797</v>
      </c>
      <c r="D1986" s="16">
        <v>45196</v>
      </c>
      <c r="E1986" s="16"/>
      <c r="F1986" s="300" t="s">
        <v>6798</v>
      </c>
      <c r="G1986" s="300"/>
      <c r="H1986" s="300" t="s">
        <v>6799</v>
      </c>
      <c r="I1986" s="15">
        <v>47.8</v>
      </c>
      <c r="J1986" s="77">
        <v>3</v>
      </c>
      <c r="K1986" s="92"/>
    </row>
    <row r="1987" spans="1:11" ht="30.6" x14ac:dyDescent="0.25">
      <c r="A1987" s="14" t="s">
        <v>1906</v>
      </c>
      <c r="B1987" s="14" t="s">
        <v>6800</v>
      </c>
      <c r="C1987" s="14" t="s">
        <v>6801</v>
      </c>
      <c r="D1987" s="16">
        <v>45197</v>
      </c>
      <c r="E1987" s="16"/>
      <c r="F1987" s="300" t="s">
        <v>6802</v>
      </c>
      <c r="G1987" s="300" t="s">
        <v>6803</v>
      </c>
      <c r="H1987" s="300" t="s">
        <v>6804</v>
      </c>
      <c r="I1987" s="15">
        <v>80</v>
      </c>
      <c r="J1987" s="77">
        <v>3</v>
      </c>
      <c r="K1987" s="92"/>
    </row>
    <row r="1988" spans="1:11" ht="40.799999999999997" x14ac:dyDescent="0.25">
      <c r="A1988" s="14" t="s">
        <v>1906</v>
      </c>
      <c r="B1988" s="14" t="s">
        <v>6805</v>
      </c>
      <c r="C1988" s="14" t="s">
        <v>6806</v>
      </c>
      <c r="D1988" s="16">
        <v>45174</v>
      </c>
      <c r="E1988" s="16"/>
      <c r="F1988" s="300" t="s">
        <v>6807</v>
      </c>
      <c r="G1988" s="300" t="s">
        <v>6808</v>
      </c>
      <c r="H1988" s="300" t="s">
        <v>6809</v>
      </c>
      <c r="I1988" s="15">
        <v>800</v>
      </c>
      <c r="J1988" s="77">
        <v>3</v>
      </c>
      <c r="K1988" s="92"/>
    </row>
    <row r="1989" spans="1:11" ht="30.6" x14ac:dyDescent="0.25">
      <c r="A1989" s="14" t="s">
        <v>1906</v>
      </c>
      <c r="B1989" s="14" t="s">
        <v>6810</v>
      </c>
      <c r="C1989" s="14" t="s">
        <v>6811</v>
      </c>
      <c r="D1989" s="16">
        <v>45177</v>
      </c>
      <c r="E1989" s="16"/>
      <c r="F1989" s="300" t="s">
        <v>6812</v>
      </c>
      <c r="G1989" s="300"/>
      <c r="H1989" s="300" t="s">
        <v>3058</v>
      </c>
      <c r="I1989" s="15">
        <v>286.94</v>
      </c>
      <c r="J1989" s="77">
        <v>3</v>
      </c>
      <c r="K1989" s="92"/>
    </row>
    <row r="1990" spans="1:11" ht="30.6" x14ac:dyDescent="0.25">
      <c r="A1990" s="14" t="s">
        <v>1906</v>
      </c>
      <c r="B1990" s="14" t="s">
        <v>6813</v>
      </c>
      <c r="C1990" s="14" t="s">
        <v>6814</v>
      </c>
      <c r="D1990" s="16">
        <v>45177</v>
      </c>
      <c r="E1990" s="16"/>
      <c r="F1990" s="300" t="s">
        <v>6815</v>
      </c>
      <c r="G1990" s="300" t="s">
        <v>6816</v>
      </c>
      <c r="H1990" s="300" t="s">
        <v>6817</v>
      </c>
      <c r="I1990" s="15">
        <v>36.24</v>
      </c>
      <c r="J1990" s="77">
        <v>3</v>
      </c>
      <c r="K1990" s="92"/>
    </row>
    <row r="1991" spans="1:11" ht="30.6" x14ac:dyDescent="0.25">
      <c r="A1991" s="14" t="s">
        <v>1906</v>
      </c>
      <c r="B1991" s="14" t="s">
        <v>6818</v>
      </c>
      <c r="C1991" s="14" t="s">
        <v>6819</v>
      </c>
      <c r="D1991" s="16">
        <v>45177</v>
      </c>
      <c r="E1991" s="16"/>
      <c r="F1991" s="300" t="s">
        <v>6820</v>
      </c>
      <c r="G1991" s="300" t="s">
        <v>6816</v>
      </c>
      <c r="H1991" s="300" t="s">
        <v>6817</v>
      </c>
      <c r="I1991" s="15">
        <v>107.97</v>
      </c>
      <c r="J1991" s="77">
        <v>3</v>
      </c>
      <c r="K1991" s="92"/>
    </row>
    <row r="1992" spans="1:11" ht="107.4" customHeight="1" x14ac:dyDescent="0.25">
      <c r="A1992" s="14" t="s">
        <v>1906</v>
      </c>
      <c r="B1992" s="14"/>
      <c r="C1992" s="14"/>
      <c r="D1992" s="16"/>
      <c r="E1992" s="16"/>
      <c r="F1992" s="14" t="s">
        <v>14680</v>
      </c>
      <c r="G1992" s="14"/>
      <c r="H1992" s="14"/>
      <c r="I1992" s="15"/>
      <c r="J1992" s="77"/>
      <c r="K1992" s="92"/>
    </row>
    <row r="1993" spans="1:11" ht="30.6" x14ac:dyDescent="0.25">
      <c r="A1993" s="14" t="s">
        <v>1906</v>
      </c>
      <c r="B1993" s="14" t="s">
        <v>6821</v>
      </c>
      <c r="C1993" s="14" t="s">
        <v>6822</v>
      </c>
      <c r="D1993" s="16">
        <v>45111</v>
      </c>
      <c r="E1993" s="16"/>
      <c r="F1993" s="14" t="s">
        <v>6823</v>
      </c>
      <c r="G1993" s="14" t="s">
        <v>2326</v>
      </c>
      <c r="H1993" s="14" t="s">
        <v>2327</v>
      </c>
      <c r="I1993" s="15">
        <v>1361.5</v>
      </c>
      <c r="J1993" s="77">
        <v>3</v>
      </c>
      <c r="K1993" s="92"/>
    </row>
    <row r="1994" spans="1:11" ht="107.4" customHeight="1" x14ac:dyDescent="0.25">
      <c r="A1994" s="14" t="s">
        <v>1906</v>
      </c>
      <c r="B1994" s="14"/>
      <c r="C1994" s="14"/>
      <c r="D1994" s="16"/>
      <c r="E1994" s="16"/>
      <c r="F1994" s="14" t="s">
        <v>14681</v>
      </c>
      <c r="G1994" s="14"/>
      <c r="H1994" s="14"/>
      <c r="I1994" s="15"/>
      <c r="J1994" s="77"/>
      <c r="K1994" s="92"/>
    </row>
    <row r="1995" spans="1:11" ht="40.799999999999997" x14ac:dyDescent="0.25">
      <c r="A1995" s="14" t="s">
        <v>1906</v>
      </c>
      <c r="B1995" s="14" t="s">
        <v>6824</v>
      </c>
      <c r="C1995" s="14" t="s">
        <v>6825</v>
      </c>
      <c r="D1995" s="16">
        <v>45119</v>
      </c>
      <c r="E1995" s="16"/>
      <c r="F1995" s="14" t="s">
        <v>6826</v>
      </c>
      <c r="G1995" s="14" t="s">
        <v>2326</v>
      </c>
      <c r="H1995" s="14" t="s">
        <v>2327</v>
      </c>
      <c r="I1995" s="15">
        <v>1582.41</v>
      </c>
      <c r="J1995" s="77">
        <v>3</v>
      </c>
      <c r="K1995" s="92"/>
    </row>
    <row r="1996" spans="1:11" ht="106.95" customHeight="1" x14ac:dyDescent="0.25">
      <c r="A1996" s="14" t="s">
        <v>1906</v>
      </c>
      <c r="B1996" s="14"/>
      <c r="C1996" s="14"/>
      <c r="D1996" s="16"/>
      <c r="E1996" s="16"/>
      <c r="F1996" s="14" t="s">
        <v>14682</v>
      </c>
      <c r="G1996" s="14"/>
      <c r="H1996" s="14"/>
      <c r="I1996" s="15"/>
      <c r="J1996" s="77"/>
      <c r="K1996" s="92"/>
    </row>
    <row r="1997" spans="1:11" ht="40.799999999999997" x14ac:dyDescent="0.25">
      <c r="A1997" s="14" t="s">
        <v>1906</v>
      </c>
      <c r="B1997" s="14" t="s">
        <v>6827</v>
      </c>
      <c r="C1997" s="14" t="s">
        <v>6828</v>
      </c>
      <c r="D1997" s="16">
        <v>45124</v>
      </c>
      <c r="E1997" s="16"/>
      <c r="F1997" s="14" t="s">
        <v>6829</v>
      </c>
      <c r="G1997" s="14" t="s">
        <v>2326</v>
      </c>
      <c r="H1997" s="14" t="s">
        <v>2327</v>
      </c>
      <c r="I1997" s="15">
        <v>2764</v>
      </c>
      <c r="J1997" s="77">
        <v>3</v>
      </c>
      <c r="K1997" s="92"/>
    </row>
    <row r="1998" spans="1:11" ht="96.6" customHeight="1" x14ac:dyDescent="0.25">
      <c r="A1998" s="14" t="s">
        <v>1906</v>
      </c>
      <c r="B1998" s="14"/>
      <c r="C1998" s="14"/>
      <c r="D1998" s="16"/>
      <c r="E1998" s="16"/>
      <c r="F1998" s="14" t="s">
        <v>14683</v>
      </c>
      <c r="G1998" s="14"/>
      <c r="H1998" s="14"/>
      <c r="I1998" s="15"/>
      <c r="J1998" s="77"/>
      <c r="K1998" s="92"/>
    </row>
    <row r="1999" spans="1:11" ht="20.399999999999999" x14ac:dyDescent="0.25">
      <c r="A1999" s="14" t="s">
        <v>1906</v>
      </c>
      <c r="B1999" s="14" t="s">
        <v>6830</v>
      </c>
      <c r="C1999" s="14" t="s">
        <v>6831</v>
      </c>
      <c r="D1999" s="16">
        <v>45120</v>
      </c>
      <c r="E1999" s="16"/>
      <c r="F1999" s="14" t="s">
        <v>6832</v>
      </c>
      <c r="G1999" s="14" t="s">
        <v>894</v>
      </c>
      <c r="H1999" s="14" t="s">
        <v>895</v>
      </c>
      <c r="I1999" s="15">
        <v>1080</v>
      </c>
      <c r="J1999" s="77">
        <v>3</v>
      </c>
      <c r="K1999" s="92"/>
    </row>
    <row r="2000" spans="1:11" ht="96.6" customHeight="1" x14ac:dyDescent="0.25">
      <c r="A2000" s="14" t="s">
        <v>1906</v>
      </c>
      <c r="B2000" s="14"/>
      <c r="C2000" s="14"/>
      <c r="D2000" s="16"/>
      <c r="E2000" s="16"/>
      <c r="F2000" s="14" t="s">
        <v>6833</v>
      </c>
      <c r="G2000" s="14"/>
      <c r="H2000" s="14"/>
      <c r="I2000" s="15"/>
      <c r="J2000" s="77"/>
      <c r="K2000" s="92"/>
    </row>
    <row r="2001" spans="1:11" ht="20.399999999999999" x14ac:dyDescent="0.25">
      <c r="A2001" s="14" t="s">
        <v>1906</v>
      </c>
      <c r="B2001" s="14" t="s">
        <v>6834</v>
      </c>
      <c r="C2001" s="14" t="s">
        <v>6835</v>
      </c>
      <c r="D2001" s="16">
        <v>45127</v>
      </c>
      <c r="E2001" s="16"/>
      <c r="F2001" s="14" t="s">
        <v>6836</v>
      </c>
      <c r="G2001" s="14" t="s">
        <v>2168</v>
      </c>
      <c r="H2001" s="14" t="s">
        <v>2169</v>
      </c>
      <c r="I2001" s="15">
        <v>700</v>
      </c>
      <c r="J2001" s="77">
        <v>3</v>
      </c>
      <c r="K2001" s="92"/>
    </row>
    <row r="2002" spans="1:11" ht="20.399999999999999" x14ac:dyDescent="0.25">
      <c r="A2002" s="14" t="s">
        <v>1906</v>
      </c>
      <c r="B2002" s="14" t="s">
        <v>6837</v>
      </c>
      <c r="C2002" s="14" t="s">
        <v>6838</v>
      </c>
      <c r="D2002" s="16">
        <v>45127</v>
      </c>
      <c r="E2002" s="16"/>
      <c r="F2002" s="14" t="s">
        <v>6839</v>
      </c>
      <c r="G2002" s="14" t="s">
        <v>5778</v>
      </c>
      <c r="H2002" s="14" t="s">
        <v>6840</v>
      </c>
      <c r="I2002" s="15">
        <v>525</v>
      </c>
      <c r="J2002" s="77">
        <v>3</v>
      </c>
      <c r="K2002" s="92"/>
    </row>
    <row r="2003" spans="1:11" ht="20.399999999999999" x14ac:dyDescent="0.25">
      <c r="A2003" s="14" t="s">
        <v>1906</v>
      </c>
      <c r="B2003" s="14" t="s">
        <v>6837</v>
      </c>
      <c r="C2003" s="14" t="s">
        <v>6838</v>
      </c>
      <c r="D2003" s="16">
        <v>45127</v>
      </c>
      <c r="E2003" s="16"/>
      <c r="F2003" s="14" t="s">
        <v>6841</v>
      </c>
      <c r="G2003" s="14" t="s">
        <v>5778</v>
      </c>
      <c r="H2003" s="14" t="s">
        <v>5779</v>
      </c>
      <c r="I2003" s="15">
        <v>525</v>
      </c>
      <c r="J2003" s="77">
        <v>2</v>
      </c>
      <c r="K2003" s="92"/>
    </row>
    <row r="2004" spans="1:11" ht="40.799999999999997" x14ac:dyDescent="0.25">
      <c r="A2004" s="14" t="s">
        <v>1906</v>
      </c>
      <c r="B2004" s="14" t="s">
        <v>6842</v>
      </c>
      <c r="C2004" s="14" t="s">
        <v>6843</v>
      </c>
      <c r="D2004" s="16">
        <v>45169</v>
      </c>
      <c r="E2004" s="16"/>
      <c r="F2004" s="14" t="s">
        <v>6844</v>
      </c>
      <c r="G2004" s="14" t="s">
        <v>6554</v>
      </c>
      <c r="H2004" s="14" t="s">
        <v>6555</v>
      </c>
      <c r="I2004" s="15">
        <v>599.20000000000005</v>
      </c>
      <c r="J2004" s="77">
        <v>2</v>
      </c>
      <c r="K2004" s="92"/>
    </row>
    <row r="2005" spans="1:11" ht="20.399999999999999" x14ac:dyDescent="0.25">
      <c r="A2005" s="14" t="s">
        <v>1906</v>
      </c>
      <c r="B2005" s="14" t="s">
        <v>6845</v>
      </c>
      <c r="C2005" s="14" t="s">
        <v>6846</v>
      </c>
      <c r="D2005" s="16">
        <v>45169</v>
      </c>
      <c r="E2005" s="16"/>
      <c r="F2005" s="14" t="s">
        <v>6847</v>
      </c>
      <c r="G2005" s="14" t="s">
        <v>6532</v>
      </c>
      <c r="H2005" s="14" t="s">
        <v>6533</v>
      </c>
      <c r="I2005" s="15">
        <v>40</v>
      </c>
      <c r="J2005" s="77">
        <v>2</v>
      </c>
      <c r="K2005" s="92"/>
    </row>
    <row r="2006" spans="1:11" ht="20.399999999999999" x14ac:dyDescent="0.25">
      <c r="A2006" s="14" t="s">
        <v>1906</v>
      </c>
      <c r="B2006" s="14" t="s">
        <v>6703</v>
      </c>
      <c r="C2006" s="14" t="s">
        <v>6704</v>
      </c>
      <c r="D2006" s="16">
        <v>45177</v>
      </c>
      <c r="E2006" s="16"/>
      <c r="F2006" s="14" t="s">
        <v>6848</v>
      </c>
      <c r="G2006" s="14" t="s">
        <v>6706</v>
      </c>
      <c r="H2006" s="14" t="s">
        <v>6707</v>
      </c>
      <c r="I2006" s="15">
        <v>120</v>
      </c>
      <c r="J2006" s="77">
        <v>3</v>
      </c>
      <c r="K2006" s="92"/>
    </row>
    <row r="2007" spans="1:11" ht="30.6" x14ac:dyDescent="0.25">
      <c r="A2007" s="14" t="s">
        <v>1906</v>
      </c>
      <c r="B2007" s="14" t="s">
        <v>6849</v>
      </c>
      <c r="C2007" s="14" t="s">
        <v>6850</v>
      </c>
      <c r="D2007" s="16">
        <v>45175</v>
      </c>
      <c r="E2007" s="16"/>
      <c r="F2007" s="14" t="s">
        <v>6851</v>
      </c>
      <c r="G2007" s="14"/>
      <c r="H2007" s="14" t="s">
        <v>6605</v>
      </c>
      <c r="I2007" s="15">
        <v>245.61</v>
      </c>
      <c r="J2007" s="77">
        <v>3</v>
      </c>
      <c r="K2007" s="92"/>
    </row>
    <row r="2008" spans="1:11" ht="97.2" customHeight="1" x14ac:dyDescent="0.25">
      <c r="A2008" s="14" t="s">
        <v>1906</v>
      </c>
      <c r="B2008" s="14"/>
      <c r="C2008" s="14"/>
      <c r="D2008" s="16"/>
      <c r="E2008" s="16"/>
      <c r="F2008" s="307" t="s">
        <v>6852</v>
      </c>
      <c r="G2008" s="14"/>
      <c r="H2008" s="14"/>
      <c r="I2008" s="15"/>
      <c r="J2008" s="77"/>
      <c r="K2008" s="92"/>
    </row>
    <row r="2009" spans="1:11" ht="30.6" x14ac:dyDescent="0.25">
      <c r="A2009" s="14" t="s">
        <v>1906</v>
      </c>
      <c r="B2009" s="14" t="s">
        <v>6853</v>
      </c>
      <c r="C2009" s="14" t="s">
        <v>6854</v>
      </c>
      <c r="D2009" s="16">
        <v>45160</v>
      </c>
      <c r="E2009" s="16"/>
      <c r="F2009" s="14" t="s">
        <v>6855</v>
      </c>
      <c r="G2009" s="14"/>
      <c r="H2009" s="14" t="s">
        <v>6856</v>
      </c>
      <c r="I2009" s="15">
        <v>2800</v>
      </c>
      <c r="J2009" s="77">
        <v>3</v>
      </c>
      <c r="K2009" s="92"/>
    </row>
    <row r="2010" spans="1:11" ht="30.6" x14ac:dyDescent="0.25">
      <c r="A2010" s="14" t="s">
        <v>1906</v>
      </c>
      <c r="B2010" s="14" t="s">
        <v>6857</v>
      </c>
      <c r="C2010" s="14" t="s">
        <v>6854</v>
      </c>
      <c r="D2010" s="16">
        <v>45183</v>
      </c>
      <c r="E2010" s="16"/>
      <c r="F2010" s="14" t="s">
        <v>6858</v>
      </c>
      <c r="G2010" s="14"/>
      <c r="H2010" s="14" t="s">
        <v>6856</v>
      </c>
      <c r="I2010" s="15">
        <v>0</v>
      </c>
      <c r="J2010" s="77">
        <v>3</v>
      </c>
      <c r="K2010" s="92"/>
    </row>
    <row r="2011" spans="1:11" ht="30.6" x14ac:dyDescent="0.25">
      <c r="A2011" s="14" t="s">
        <v>1906</v>
      </c>
      <c r="B2011" s="14" t="s">
        <v>6859</v>
      </c>
      <c r="C2011" s="14" t="s">
        <v>6860</v>
      </c>
      <c r="D2011" s="16">
        <v>45195</v>
      </c>
      <c r="E2011" s="16"/>
      <c r="F2011" s="14" t="s">
        <v>6861</v>
      </c>
      <c r="G2011" s="14" t="s">
        <v>4153</v>
      </c>
      <c r="H2011" s="14" t="s">
        <v>4154</v>
      </c>
      <c r="I2011" s="15">
        <v>65.599999999999994</v>
      </c>
      <c r="J2011" s="77">
        <v>3</v>
      </c>
      <c r="K2011" s="92"/>
    </row>
    <row r="2012" spans="1:11" ht="20.399999999999999" x14ac:dyDescent="0.25">
      <c r="A2012" s="14" t="s">
        <v>1906</v>
      </c>
      <c r="B2012" s="14" t="s">
        <v>6862</v>
      </c>
      <c r="C2012" s="14" t="s">
        <v>6863</v>
      </c>
      <c r="D2012" s="16">
        <v>45133</v>
      </c>
      <c r="E2012" s="16"/>
      <c r="F2012" s="14" t="s">
        <v>6864</v>
      </c>
      <c r="G2012" s="14" t="s">
        <v>3432</v>
      </c>
      <c r="H2012" s="14" t="s">
        <v>3433</v>
      </c>
      <c r="I2012" s="15">
        <v>680</v>
      </c>
      <c r="J2012" s="77">
        <v>3</v>
      </c>
      <c r="K2012" s="92"/>
    </row>
    <row r="2013" spans="1:11" ht="13.2" x14ac:dyDescent="0.25">
      <c r="A2013" s="14" t="s">
        <v>1906</v>
      </c>
      <c r="B2013" s="14" t="s">
        <v>4137</v>
      </c>
      <c r="C2013" s="14"/>
      <c r="D2013" s="16">
        <v>45166</v>
      </c>
      <c r="E2013" s="16"/>
      <c r="F2013" s="14" t="s">
        <v>6865</v>
      </c>
      <c r="G2013" s="14"/>
      <c r="H2013" s="14" t="s">
        <v>6208</v>
      </c>
      <c r="I2013" s="15">
        <v>1000</v>
      </c>
      <c r="J2013" s="77">
        <v>3</v>
      </c>
      <c r="K2013" s="92"/>
    </row>
    <row r="2014" spans="1:11" ht="20.399999999999999" x14ac:dyDescent="0.25">
      <c r="A2014" s="14" t="s">
        <v>1906</v>
      </c>
      <c r="B2014" s="14" t="s">
        <v>4335</v>
      </c>
      <c r="C2014" s="14"/>
      <c r="D2014" s="16">
        <v>45175</v>
      </c>
      <c r="E2014" s="16"/>
      <c r="F2014" s="14" t="s">
        <v>13456</v>
      </c>
      <c r="G2014" s="14"/>
      <c r="H2014" s="14" t="s">
        <v>6208</v>
      </c>
      <c r="I2014" s="15">
        <v>-1000</v>
      </c>
      <c r="J2014" s="77">
        <v>3</v>
      </c>
      <c r="K2014" s="92"/>
    </row>
    <row r="2015" spans="1:11" ht="81.599999999999994" x14ac:dyDescent="0.25">
      <c r="A2015" s="14" t="s">
        <v>1906</v>
      </c>
      <c r="B2015" s="14" t="s">
        <v>6866</v>
      </c>
      <c r="C2015" s="14" t="s">
        <v>6867</v>
      </c>
      <c r="D2015" s="16">
        <v>45118</v>
      </c>
      <c r="E2015" s="16">
        <v>45127</v>
      </c>
      <c r="F2015" s="14" t="s">
        <v>6868</v>
      </c>
      <c r="G2015" s="14" t="s">
        <v>6869</v>
      </c>
      <c r="H2015" s="14" t="s">
        <v>6870</v>
      </c>
      <c r="I2015" s="15">
        <v>883</v>
      </c>
      <c r="J2015" s="77">
        <v>3</v>
      </c>
      <c r="K2015" s="92"/>
    </row>
    <row r="2016" spans="1:11" ht="107.4" customHeight="1" x14ac:dyDescent="0.25">
      <c r="A2016" s="14" t="s">
        <v>1906</v>
      </c>
      <c r="B2016" s="14"/>
      <c r="C2016" s="14"/>
      <c r="D2016" s="16"/>
      <c r="E2016" s="16"/>
      <c r="F2016" s="14" t="s">
        <v>14684</v>
      </c>
      <c r="G2016" s="14"/>
      <c r="H2016" s="14"/>
      <c r="I2016" s="15"/>
      <c r="J2016" s="77"/>
      <c r="K2016" s="92"/>
    </row>
    <row r="2017" spans="1:11" ht="20.399999999999999" x14ac:dyDescent="0.25">
      <c r="A2017" s="14" t="s">
        <v>1906</v>
      </c>
      <c r="B2017" s="14" t="s">
        <v>6871</v>
      </c>
      <c r="C2017" s="14" t="s">
        <v>6872</v>
      </c>
      <c r="D2017" s="16">
        <v>45111</v>
      </c>
      <c r="E2017" s="16"/>
      <c r="F2017" s="14" t="s">
        <v>6873</v>
      </c>
      <c r="G2017" s="14" t="s">
        <v>2255</v>
      </c>
      <c r="H2017" s="14" t="s">
        <v>2256</v>
      </c>
      <c r="I2017" s="15">
        <v>360</v>
      </c>
      <c r="J2017" s="77">
        <v>3</v>
      </c>
      <c r="K2017" s="92"/>
    </row>
    <row r="2018" spans="1:11" ht="20.399999999999999" x14ac:dyDescent="0.25">
      <c r="A2018" s="14" t="s">
        <v>1906</v>
      </c>
      <c r="B2018" s="14" t="s">
        <v>6874</v>
      </c>
      <c r="C2018" s="14" t="s">
        <v>6875</v>
      </c>
      <c r="D2018" s="16">
        <v>45120</v>
      </c>
      <c r="E2018" s="16"/>
      <c r="F2018" s="14" t="s">
        <v>6876</v>
      </c>
      <c r="G2018" s="14" t="s">
        <v>2043</v>
      </c>
      <c r="H2018" s="14" t="s">
        <v>2044</v>
      </c>
      <c r="I2018" s="15">
        <v>2868.46</v>
      </c>
      <c r="J2018" s="77">
        <v>3</v>
      </c>
      <c r="K2018" s="92"/>
    </row>
    <row r="2019" spans="1:11" ht="66" customHeight="1" x14ac:dyDescent="0.25">
      <c r="A2019" s="14" t="s">
        <v>1906</v>
      </c>
      <c r="B2019" s="14" t="s">
        <v>6874</v>
      </c>
      <c r="C2019" s="14" t="s">
        <v>6875</v>
      </c>
      <c r="D2019" s="16">
        <v>45120</v>
      </c>
      <c r="E2019" s="16"/>
      <c r="F2019" s="14" t="s">
        <v>6877</v>
      </c>
      <c r="G2019" s="14" t="s">
        <v>2043</v>
      </c>
      <c r="H2019" s="14" t="s">
        <v>2044</v>
      </c>
      <c r="I2019" s="15">
        <v>409.77</v>
      </c>
      <c r="J2019" s="77">
        <v>2</v>
      </c>
      <c r="K2019" s="92"/>
    </row>
    <row r="2020" spans="1:11" ht="76.2" customHeight="1" x14ac:dyDescent="0.25">
      <c r="A2020" s="14" t="s">
        <v>1906</v>
      </c>
      <c r="B2020" s="14"/>
      <c r="C2020" s="14"/>
      <c r="D2020" s="16"/>
      <c r="E2020" s="16"/>
      <c r="F2020" s="308" t="s">
        <v>6878</v>
      </c>
      <c r="G2020" s="14"/>
      <c r="H2020" s="14"/>
      <c r="I2020" s="15"/>
      <c r="J2020" s="77"/>
      <c r="K2020" s="92"/>
    </row>
    <row r="2021" spans="1:11" ht="20.399999999999999" x14ac:dyDescent="0.25">
      <c r="A2021" s="14" t="s">
        <v>1906</v>
      </c>
      <c r="B2021" s="14" t="s">
        <v>6879</v>
      </c>
      <c r="C2021" s="14" t="s">
        <v>6880</v>
      </c>
      <c r="D2021" s="16">
        <v>45128</v>
      </c>
      <c r="E2021" s="16"/>
      <c r="F2021" s="307" t="s">
        <v>6881</v>
      </c>
      <c r="G2021" s="14"/>
      <c r="H2021" s="14" t="s">
        <v>2685</v>
      </c>
      <c r="I2021" s="15">
        <v>162</v>
      </c>
      <c r="J2021" s="77">
        <v>5</v>
      </c>
      <c r="K2021" s="92"/>
    </row>
    <row r="2022" spans="1:11" ht="20.399999999999999" x14ac:dyDescent="0.25">
      <c r="A2022" s="14" t="s">
        <v>1906</v>
      </c>
      <c r="B2022" s="14" t="s">
        <v>6882</v>
      </c>
      <c r="C2022" s="14" t="s">
        <v>6883</v>
      </c>
      <c r="D2022" s="16">
        <v>45128</v>
      </c>
      <c r="E2022" s="16"/>
      <c r="F2022" s="307" t="s">
        <v>6881</v>
      </c>
      <c r="G2022" s="14"/>
      <c r="H2022" s="14" t="s">
        <v>2562</v>
      </c>
      <c r="I2022" s="15">
        <v>162</v>
      </c>
      <c r="J2022" s="77">
        <v>5</v>
      </c>
      <c r="K2022" s="92"/>
    </row>
    <row r="2023" spans="1:11" ht="20.399999999999999" x14ac:dyDescent="0.25">
      <c r="A2023" s="14" t="s">
        <v>1906</v>
      </c>
      <c r="B2023" s="14" t="s">
        <v>6884</v>
      </c>
      <c r="C2023" s="14" t="s">
        <v>6885</v>
      </c>
      <c r="D2023" s="16">
        <v>45128</v>
      </c>
      <c r="E2023" s="16"/>
      <c r="F2023" s="307" t="s">
        <v>6881</v>
      </c>
      <c r="G2023" s="14"/>
      <c r="H2023" s="14" t="s">
        <v>2565</v>
      </c>
      <c r="I2023" s="15">
        <v>162</v>
      </c>
      <c r="J2023" s="77">
        <v>5</v>
      </c>
      <c r="K2023" s="92"/>
    </row>
    <row r="2024" spans="1:11" ht="76.2" customHeight="1" x14ac:dyDescent="0.25">
      <c r="A2024" s="14" t="s">
        <v>1906</v>
      </c>
      <c r="B2024" s="14"/>
      <c r="C2024" s="14"/>
      <c r="D2024" s="16"/>
      <c r="E2024" s="16"/>
      <c r="F2024" s="305" t="s">
        <v>6886</v>
      </c>
      <c r="G2024" s="14"/>
      <c r="H2024" s="14"/>
      <c r="I2024" s="15"/>
      <c r="J2024" s="77"/>
      <c r="K2024" s="92"/>
    </row>
    <row r="2025" spans="1:11" ht="30.6" x14ac:dyDescent="0.25">
      <c r="A2025" s="14" t="s">
        <v>1906</v>
      </c>
      <c r="B2025" s="14" t="s">
        <v>6887</v>
      </c>
      <c r="C2025" s="14" t="s">
        <v>6888</v>
      </c>
      <c r="D2025" s="16">
        <v>45128</v>
      </c>
      <c r="E2025" s="16"/>
      <c r="F2025" s="307" t="s">
        <v>6889</v>
      </c>
      <c r="G2025" s="14"/>
      <c r="H2025" s="14" t="s">
        <v>2179</v>
      </c>
      <c r="I2025" s="15">
        <v>123</v>
      </c>
      <c r="J2025" s="77">
        <v>5</v>
      </c>
      <c r="K2025" s="92"/>
    </row>
    <row r="2026" spans="1:11" ht="30.6" x14ac:dyDescent="0.25">
      <c r="A2026" s="14" t="s">
        <v>1906</v>
      </c>
      <c r="B2026" s="14" t="s">
        <v>6890</v>
      </c>
      <c r="C2026" s="14" t="s">
        <v>6891</v>
      </c>
      <c r="D2026" s="16">
        <v>45128</v>
      </c>
      <c r="E2026" s="16"/>
      <c r="F2026" s="307" t="s">
        <v>6889</v>
      </c>
      <c r="G2026" s="14"/>
      <c r="H2026" s="14" t="s">
        <v>2685</v>
      </c>
      <c r="I2026" s="15">
        <v>123</v>
      </c>
      <c r="J2026" s="77">
        <v>5</v>
      </c>
      <c r="K2026" s="92"/>
    </row>
    <row r="2027" spans="1:11" ht="30.6" x14ac:dyDescent="0.25">
      <c r="A2027" s="14" t="s">
        <v>1906</v>
      </c>
      <c r="B2027" s="14" t="s">
        <v>6892</v>
      </c>
      <c r="C2027" s="14" t="s">
        <v>6893</v>
      </c>
      <c r="D2027" s="16">
        <v>45128</v>
      </c>
      <c r="E2027" s="16"/>
      <c r="F2027" s="307" t="s">
        <v>6889</v>
      </c>
      <c r="G2027" s="14"/>
      <c r="H2027" s="14" t="s">
        <v>2676</v>
      </c>
      <c r="I2027" s="15">
        <v>123</v>
      </c>
      <c r="J2027" s="77">
        <v>5</v>
      </c>
      <c r="K2027" s="92"/>
    </row>
    <row r="2028" spans="1:11" ht="30.6" x14ac:dyDescent="0.25">
      <c r="A2028" s="14" t="s">
        <v>1906</v>
      </c>
      <c r="B2028" s="14" t="s">
        <v>6894</v>
      </c>
      <c r="C2028" s="14" t="s">
        <v>6895</v>
      </c>
      <c r="D2028" s="16">
        <v>45128</v>
      </c>
      <c r="E2028" s="16"/>
      <c r="F2028" s="307" t="s">
        <v>6889</v>
      </c>
      <c r="G2028" s="14"/>
      <c r="H2028" s="14" t="s">
        <v>2695</v>
      </c>
      <c r="I2028" s="15">
        <v>123</v>
      </c>
      <c r="J2028" s="77">
        <v>5</v>
      </c>
      <c r="K2028" s="92"/>
    </row>
    <row r="2029" spans="1:11" ht="77.400000000000006" customHeight="1" x14ac:dyDescent="0.25">
      <c r="A2029" s="14" t="s">
        <v>1906</v>
      </c>
      <c r="B2029" s="14"/>
      <c r="C2029" s="14"/>
      <c r="D2029" s="16"/>
      <c r="E2029" s="16"/>
      <c r="F2029" s="305" t="s">
        <v>14685</v>
      </c>
      <c r="G2029" s="14"/>
      <c r="H2029" s="14"/>
      <c r="I2029" s="15"/>
      <c r="J2029" s="77"/>
      <c r="K2029" s="92"/>
    </row>
    <row r="2030" spans="1:11" ht="20.399999999999999" x14ac:dyDescent="0.25">
      <c r="A2030" s="14" t="s">
        <v>1906</v>
      </c>
      <c r="B2030" s="14" t="s">
        <v>6896</v>
      </c>
      <c r="C2030" s="14" t="s">
        <v>6897</v>
      </c>
      <c r="D2030" s="16">
        <v>45111</v>
      </c>
      <c r="E2030" s="16"/>
      <c r="F2030" s="307" t="s">
        <v>6898</v>
      </c>
      <c r="G2030" s="14"/>
      <c r="H2030" s="14" t="s">
        <v>3088</v>
      </c>
      <c r="I2030" s="15">
        <v>105</v>
      </c>
      <c r="J2030" s="77">
        <v>5</v>
      </c>
      <c r="K2030" s="92"/>
    </row>
    <row r="2031" spans="1:11" ht="20.399999999999999" x14ac:dyDescent="0.25">
      <c r="A2031" s="14" t="s">
        <v>1906</v>
      </c>
      <c r="B2031" s="14" t="s">
        <v>6899</v>
      </c>
      <c r="C2031" s="14" t="s">
        <v>6900</v>
      </c>
      <c r="D2031" s="16">
        <v>45111</v>
      </c>
      <c r="E2031" s="16"/>
      <c r="F2031" s="307" t="s">
        <v>6898</v>
      </c>
      <c r="G2031" s="14"/>
      <c r="H2031" s="14" t="s">
        <v>3149</v>
      </c>
      <c r="I2031" s="15">
        <v>185</v>
      </c>
      <c r="J2031" s="77">
        <v>5</v>
      </c>
      <c r="K2031" s="92"/>
    </row>
    <row r="2032" spans="1:11" ht="20.399999999999999" x14ac:dyDescent="0.25">
      <c r="A2032" s="14" t="s">
        <v>1906</v>
      </c>
      <c r="B2032" s="14" t="s">
        <v>6901</v>
      </c>
      <c r="C2032" s="14" t="s">
        <v>6902</v>
      </c>
      <c r="D2032" s="16">
        <v>45111</v>
      </c>
      <c r="E2032" s="16"/>
      <c r="F2032" s="307" t="s">
        <v>6898</v>
      </c>
      <c r="G2032" s="14"/>
      <c r="H2032" s="14" t="s">
        <v>6903</v>
      </c>
      <c r="I2032" s="15">
        <v>75</v>
      </c>
      <c r="J2032" s="77">
        <v>5</v>
      </c>
      <c r="K2032" s="92"/>
    </row>
    <row r="2033" spans="1:11" ht="20.399999999999999" x14ac:dyDescent="0.25">
      <c r="A2033" s="14" t="s">
        <v>1906</v>
      </c>
      <c r="B2033" s="14" t="s">
        <v>6904</v>
      </c>
      <c r="C2033" s="14" t="s">
        <v>6905</v>
      </c>
      <c r="D2033" s="16">
        <v>45111</v>
      </c>
      <c r="E2033" s="16"/>
      <c r="F2033" s="307" t="s">
        <v>6898</v>
      </c>
      <c r="G2033" s="14"/>
      <c r="H2033" s="14" t="s">
        <v>3104</v>
      </c>
      <c r="I2033" s="15">
        <v>38</v>
      </c>
      <c r="J2033" s="77">
        <v>5</v>
      </c>
      <c r="K2033" s="92"/>
    </row>
    <row r="2034" spans="1:11" ht="20.399999999999999" x14ac:dyDescent="0.25">
      <c r="A2034" s="14" t="s">
        <v>1906</v>
      </c>
      <c r="B2034" s="14" t="s">
        <v>6906</v>
      </c>
      <c r="C2034" s="14" t="s">
        <v>6907</v>
      </c>
      <c r="D2034" s="16">
        <v>45111</v>
      </c>
      <c r="E2034" s="16"/>
      <c r="F2034" s="307" t="s">
        <v>6898</v>
      </c>
      <c r="G2034" s="14"/>
      <c r="H2034" s="14" t="s">
        <v>6908</v>
      </c>
      <c r="I2034" s="15">
        <v>168</v>
      </c>
      <c r="J2034" s="77">
        <v>5</v>
      </c>
      <c r="K2034" s="92"/>
    </row>
    <row r="2035" spans="1:11" ht="20.399999999999999" x14ac:dyDescent="0.25">
      <c r="A2035" s="14" t="s">
        <v>1906</v>
      </c>
      <c r="B2035" s="14" t="s">
        <v>6909</v>
      </c>
      <c r="C2035" s="14" t="s">
        <v>6910</v>
      </c>
      <c r="D2035" s="16">
        <v>45111</v>
      </c>
      <c r="E2035" s="16"/>
      <c r="F2035" s="307" t="s">
        <v>6898</v>
      </c>
      <c r="G2035" s="14"/>
      <c r="H2035" s="14" t="s">
        <v>4711</v>
      </c>
      <c r="I2035" s="15">
        <v>145</v>
      </c>
      <c r="J2035" s="77">
        <v>5</v>
      </c>
      <c r="K2035" s="92"/>
    </row>
    <row r="2036" spans="1:11" ht="20.399999999999999" x14ac:dyDescent="0.25">
      <c r="A2036" s="14" t="s">
        <v>1906</v>
      </c>
      <c r="B2036" s="14" t="s">
        <v>6911</v>
      </c>
      <c r="C2036" s="14" t="s">
        <v>6912</v>
      </c>
      <c r="D2036" s="16">
        <v>45111</v>
      </c>
      <c r="E2036" s="16"/>
      <c r="F2036" s="307" t="s">
        <v>6898</v>
      </c>
      <c r="G2036" s="14"/>
      <c r="H2036" s="14" t="s">
        <v>5296</v>
      </c>
      <c r="I2036" s="15">
        <v>168</v>
      </c>
      <c r="J2036" s="77">
        <v>5</v>
      </c>
      <c r="K2036" s="92"/>
    </row>
    <row r="2037" spans="1:11" ht="20.399999999999999" x14ac:dyDescent="0.25">
      <c r="A2037" s="14" t="s">
        <v>1906</v>
      </c>
      <c r="B2037" s="14" t="s">
        <v>6913</v>
      </c>
      <c r="C2037" s="14" t="s">
        <v>6914</v>
      </c>
      <c r="D2037" s="16">
        <v>45111</v>
      </c>
      <c r="E2037" s="16"/>
      <c r="F2037" s="307" t="s">
        <v>6898</v>
      </c>
      <c r="G2037" s="14"/>
      <c r="H2037" s="14" t="s">
        <v>2764</v>
      </c>
      <c r="I2037" s="15">
        <v>168</v>
      </c>
      <c r="J2037" s="77">
        <v>5</v>
      </c>
      <c r="K2037" s="92"/>
    </row>
    <row r="2038" spans="1:11" ht="20.399999999999999" x14ac:dyDescent="0.25">
      <c r="A2038" s="14" t="s">
        <v>1906</v>
      </c>
      <c r="B2038" s="14" t="s">
        <v>6915</v>
      </c>
      <c r="C2038" s="14" t="s">
        <v>6916</v>
      </c>
      <c r="D2038" s="16">
        <v>45111</v>
      </c>
      <c r="E2038" s="16"/>
      <c r="F2038" s="307" t="s">
        <v>6898</v>
      </c>
      <c r="G2038" s="14"/>
      <c r="H2038" s="14" t="s">
        <v>4830</v>
      </c>
      <c r="I2038" s="15">
        <v>125</v>
      </c>
      <c r="J2038" s="77">
        <v>5</v>
      </c>
      <c r="K2038" s="92"/>
    </row>
    <row r="2039" spans="1:11" ht="20.399999999999999" x14ac:dyDescent="0.25">
      <c r="A2039" s="14" t="s">
        <v>1906</v>
      </c>
      <c r="B2039" s="14" t="s">
        <v>6917</v>
      </c>
      <c r="C2039" s="14" t="s">
        <v>6918</v>
      </c>
      <c r="D2039" s="16">
        <v>45111</v>
      </c>
      <c r="E2039" s="16"/>
      <c r="F2039" s="307" t="s">
        <v>6898</v>
      </c>
      <c r="G2039" s="14"/>
      <c r="H2039" s="14" t="s">
        <v>4846</v>
      </c>
      <c r="I2039" s="15">
        <v>125</v>
      </c>
      <c r="J2039" s="77">
        <v>5</v>
      </c>
      <c r="K2039" s="92"/>
    </row>
    <row r="2040" spans="1:11" ht="20.399999999999999" x14ac:dyDescent="0.25">
      <c r="A2040" s="14" t="s">
        <v>1906</v>
      </c>
      <c r="B2040" s="14" t="s">
        <v>6919</v>
      </c>
      <c r="C2040" s="14" t="s">
        <v>6920</v>
      </c>
      <c r="D2040" s="16">
        <v>45111</v>
      </c>
      <c r="E2040" s="16"/>
      <c r="F2040" s="307" t="s">
        <v>6898</v>
      </c>
      <c r="G2040" s="14"/>
      <c r="H2040" s="14" t="s">
        <v>6921</v>
      </c>
      <c r="I2040" s="15">
        <v>125</v>
      </c>
      <c r="J2040" s="77">
        <v>5</v>
      </c>
      <c r="K2040" s="92"/>
    </row>
    <row r="2041" spans="1:11" ht="20.399999999999999" x14ac:dyDescent="0.25">
      <c r="A2041" s="14" t="s">
        <v>1906</v>
      </c>
      <c r="B2041" s="14" t="s">
        <v>6922</v>
      </c>
      <c r="C2041" s="14" t="s">
        <v>6923</v>
      </c>
      <c r="D2041" s="16">
        <v>45111</v>
      </c>
      <c r="E2041" s="16"/>
      <c r="F2041" s="307" t="s">
        <v>6898</v>
      </c>
      <c r="G2041" s="14"/>
      <c r="H2041" s="14" t="s">
        <v>2797</v>
      </c>
      <c r="I2041" s="15">
        <v>125</v>
      </c>
      <c r="J2041" s="77">
        <v>5</v>
      </c>
      <c r="K2041" s="92"/>
    </row>
    <row r="2042" spans="1:11" ht="20.399999999999999" x14ac:dyDescent="0.25">
      <c r="A2042" s="14" t="s">
        <v>1906</v>
      </c>
      <c r="B2042" s="14" t="s">
        <v>6924</v>
      </c>
      <c r="C2042" s="14" t="s">
        <v>6925</v>
      </c>
      <c r="D2042" s="16">
        <v>45111</v>
      </c>
      <c r="E2042" s="16"/>
      <c r="F2042" s="307" t="s">
        <v>6898</v>
      </c>
      <c r="G2042" s="14"/>
      <c r="H2042" s="14" t="s">
        <v>3136</v>
      </c>
      <c r="I2042" s="15">
        <v>125</v>
      </c>
      <c r="J2042" s="77">
        <v>5</v>
      </c>
      <c r="K2042" s="92"/>
    </row>
    <row r="2043" spans="1:11" ht="20.399999999999999" x14ac:dyDescent="0.25">
      <c r="A2043" s="14" t="s">
        <v>1906</v>
      </c>
      <c r="B2043" s="14" t="s">
        <v>6926</v>
      </c>
      <c r="C2043" s="14" t="s">
        <v>6927</v>
      </c>
      <c r="D2043" s="16">
        <v>45111</v>
      </c>
      <c r="E2043" s="16"/>
      <c r="F2043" s="307" t="s">
        <v>6898</v>
      </c>
      <c r="G2043" s="14"/>
      <c r="H2043" s="14" t="s">
        <v>2429</v>
      </c>
      <c r="I2043" s="15">
        <v>125</v>
      </c>
      <c r="J2043" s="77">
        <v>5</v>
      </c>
      <c r="K2043" s="92"/>
    </row>
    <row r="2044" spans="1:11" ht="20.399999999999999" x14ac:dyDescent="0.25">
      <c r="A2044" s="14" t="s">
        <v>1906</v>
      </c>
      <c r="B2044" s="14" t="s">
        <v>6928</v>
      </c>
      <c r="C2044" s="14" t="s">
        <v>6929</v>
      </c>
      <c r="D2044" s="16">
        <v>45111</v>
      </c>
      <c r="E2044" s="16"/>
      <c r="F2044" s="307" t="s">
        <v>6898</v>
      </c>
      <c r="G2044" s="14"/>
      <c r="H2044" s="14" t="s">
        <v>6930</v>
      </c>
      <c r="I2044" s="15">
        <v>125</v>
      </c>
      <c r="J2044" s="77">
        <v>5</v>
      </c>
      <c r="K2044" s="92"/>
    </row>
    <row r="2045" spans="1:11" ht="20.399999999999999" x14ac:dyDescent="0.25">
      <c r="A2045" s="14" t="s">
        <v>1906</v>
      </c>
      <c r="B2045" s="14" t="s">
        <v>6931</v>
      </c>
      <c r="C2045" s="14" t="s">
        <v>6932</v>
      </c>
      <c r="D2045" s="16">
        <v>45111</v>
      </c>
      <c r="E2045" s="16"/>
      <c r="F2045" s="307" t="s">
        <v>6898</v>
      </c>
      <c r="G2045" s="14"/>
      <c r="H2045" s="14" t="s">
        <v>4878</v>
      </c>
      <c r="I2045" s="15">
        <v>125</v>
      </c>
      <c r="J2045" s="77">
        <v>5</v>
      </c>
      <c r="K2045" s="92"/>
    </row>
    <row r="2046" spans="1:11" ht="20.399999999999999" x14ac:dyDescent="0.25">
      <c r="A2046" s="14" t="s">
        <v>1906</v>
      </c>
      <c r="B2046" s="14" t="s">
        <v>6933</v>
      </c>
      <c r="C2046" s="14" t="s">
        <v>6934</v>
      </c>
      <c r="D2046" s="16">
        <v>45111</v>
      </c>
      <c r="E2046" s="16"/>
      <c r="F2046" s="307" t="s">
        <v>6898</v>
      </c>
      <c r="G2046" s="14"/>
      <c r="H2046" s="14" t="s">
        <v>2408</v>
      </c>
      <c r="I2046" s="15">
        <v>125</v>
      </c>
      <c r="J2046" s="77">
        <v>5</v>
      </c>
      <c r="K2046" s="92"/>
    </row>
    <row r="2047" spans="1:11" ht="20.399999999999999" x14ac:dyDescent="0.25">
      <c r="A2047" s="14" t="s">
        <v>1906</v>
      </c>
      <c r="B2047" s="14" t="s">
        <v>6935</v>
      </c>
      <c r="C2047" s="14" t="s">
        <v>6936</v>
      </c>
      <c r="D2047" s="16">
        <v>45111</v>
      </c>
      <c r="E2047" s="16"/>
      <c r="F2047" s="307" t="s">
        <v>6898</v>
      </c>
      <c r="G2047" s="14"/>
      <c r="H2047" s="14" t="s">
        <v>6937</v>
      </c>
      <c r="I2047" s="15">
        <v>125</v>
      </c>
      <c r="J2047" s="77">
        <v>5</v>
      </c>
      <c r="K2047" s="92"/>
    </row>
    <row r="2048" spans="1:11" ht="20.399999999999999" x14ac:dyDescent="0.25">
      <c r="A2048" s="14" t="s">
        <v>1906</v>
      </c>
      <c r="B2048" s="14" t="s">
        <v>6938</v>
      </c>
      <c r="C2048" s="14" t="s">
        <v>6939</v>
      </c>
      <c r="D2048" s="16">
        <v>45111</v>
      </c>
      <c r="E2048" s="16"/>
      <c r="F2048" s="307" t="s">
        <v>6898</v>
      </c>
      <c r="G2048" s="14"/>
      <c r="H2048" s="14" t="s">
        <v>2776</v>
      </c>
      <c r="I2048" s="15">
        <v>125</v>
      </c>
      <c r="J2048" s="77">
        <v>5</v>
      </c>
      <c r="K2048" s="92"/>
    </row>
    <row r="2049" spans="1:11" ht="20.399999999999999" x14ac:dyDescent="0.25">
      <c r="A2049" s="14" t="s">
        <v>1906</v>
      </c>
      <c r="B2049" s="14" t="s">
        <v>6940</v>
      </c>
      <c r="C2049" s="14" t="s">
        <v>6941</v>
      </c>
      <c r="D2049" s="16">
        <v>45111</v>
      </c>
      <c r="E2049" s="16"/>
      <c r="F2049" s="307" t="s">
        <v>6898</v>
      </c>
      <c r="G2049" s="14"/>
      <c r="H2049" s="14" t="s">
        <v>4063</v>
      </c>
      <c r="I2049" s="15">
        <v>125</v>
      </c>
      <c r="J2049" s="77">
        <v>5</v>
      </c>
      <c r="K2049" s="92"/>
    </row>
    <row r="2050" spans="1:11" ht="20.399999999999999" x14ac:dyDescent="0.25">
      <c r="A2050" s="14" t="s">
        <v>1906</v>
      </c>
      <c r="B2050" s="14" t="s">
        <v>6942</v>
      </c>
      <c r="C2050" s="14" t="s">
        <v>6943</v>
      </c>
      <c r="D2050" s="16">
        <v>45111</v>
      </c>
      <c r="E2050" s="16"/>
      <c r="F2050" s="307" t="s">
        <v>6898</v>
      </c>
      <c r="G2050" s="14"/>
      <c r="H2050" s="14" t="s">
        <v>6944</v>
      </c>
      <c r="I2050" s="15">
        <v>125</v>
      </c>
      <c r="J2050" s="77">
        <v>5</v>
      </c>
      <c r="K2050" s="92"/>
    </row>
    <row r="2051" spans="1:11" ht="20.399999999999999" x14ac:dyDescent="0.25">
      <c r="A2051" s="14" t="s">
        <v>1906</v>
      </c>
      <c r="B2051" s="14" t="s">
        <v>6945</v>
      </c>
      <c r="C2051" s="14" t="s">
        <v>6946</v>
      </c>
      <c r="D2051" s="16">
        <v>45111</v>
      </c>
      <c r="E2051" s="16"/>
      <c r="F2051" s="307" t="s">
        <v>6898</v>
      </c>
      <c r="G2051" s="14"/>
      <c r="H2051" s="14" t="s">
        <v>2432</v>
      </c>
      <c r="I2051" s="15">
        <v>125</v>
      </c>
      <c r="J2051" s="77">
        <v>5</v>
      </c>
      <c r="K2051" s="92"/>
    </row>
    <row r="2052" spans="1:11" ht="20.399999999999999" x14ac:dyDescent="0.25">
      <c r="A2052" s="14" t="s">
        <v>1906</v>
      </c>
      <c r="B2052" s="14" t="s">
        <v>6947</v>
      </c>
      <c r="C2052" s="14" t="s">
        <v>6948</v>
      </c>
      <c r="D2052" s="16">
        <v>45111</v>
      </c>
      <c r="E2052" s="16"/>
      <c r="F2052" s="307" t="s">
        <v>6898</v>
      </c>
      <c r="G2052" s="14"/>
      <c r="H2052" s="14" t="s">
        <v>6022</v>
      </c>
      <c r="I2052" s="15">
        <v>125</v>
      </c>
      <c r="J2052" s="77">
        <v>5</v>
      </c>
      <c r="K2052" s="92"/>
    </row>
    <row r="2053" spans="1:11" ht="20.399999999999999" x14ac:dyDescent="0.25">
      <c r="A2053" s="14" t="s">
        <v>1906</v>
      </c>
      <c r="B2053" s="14" t="s">
        <v>6949</v>
      </c>
      <c r="C2053" s="14" t="s">
        <v>6950</v>
      </c>
      <c r="D2053" s="16">
        <v>45111</v>
      </c>
      <c r="E2053" s="16"/>
      <c r="F2053" s="307" t="s">
        <v>6898</v>
      </c>
      <c r="G2053" s="14"/>
      <c r="H2053" s="14" t="s">
        <v>6051</v>
      </c>
      <c r="I2053" s="15">
        <v>125</v>
      </c>
      <c r="J2053" s="77">
        <v>5</v>
      </c>
      <c r="K2053" s="92"/>
    </row>
    <row r="2054" spans="1:11" ht="20.399999999999999" x14ac:dyDescent="0.25">
      <c r="A2054" s="14" t="s">
        <v>1906</v>
      </c>
      <c r="B2054" s="14" t="s">
        <v>6951</v>
      </c>
      <c r="C2054" s="14" t="s">
        <v>6952</v>
      </c>
      <c r="D2054" s="16">
        <v>45111</v>
      </c>
      <c r="E2054" s="16"/>
      <c r="F2054" s="307" t="s">
        <v>6898</v>
      </c>
      <c r="G2054" s="14"/>
      <c r="H2054" s="14" t="s">
        <v>2614</v>
      </c>
      <c r="I2054" s="15">
        <v>125</v>
      </c>
      <c r="J2054" s="77">
        <v>5</v>
      </c>
      <c r="K2054" s="92"/>
    </row>
    <row r="2055" spans="1:11" ht="20.399999999999999" x14ac:dyDescent="0.25">
      <c r="A2055" s="14" t="s">
        <v>1906</v>
      </c>
      <c r="B2055" s="14" t="s">
        <v>6953</v>
      </c>
      <c r="C2055" s="14" t="s">
        <v>6954</v>
      </c>
      <c r="D2055" s="16">
        <v>45111</v>
      </c>
      <c r="E2055" s="16"/>
      <c r="F2055" s="307" t="s">
        <v>6898</v>
      </c>
      <c r="G2055" s="14"/>
      <c r="H2055" s="14" t="s">
        <v>3770</v>
      </c>
      <c r="I2055" s="15">
        <v>125</v>
      </c>
      <c r="J2055" s="77">
        <v>5</v>
      </c>
      <c r="K2055" s="92"/>
    </row>
    <row r="2056" spans="1:11" ht="20.399999999999999" x14ac:dyDescent="0.25">
      <c r="A2056" s="14" t="s">
        <v>1906</v>
      </c>
      <c r="B2056" s="14" t="s">
        <v>6955</v>
      </c>
      <c r="C2056" s="14" t="s">
        <v>6956</v>
      </c>
      <c r="D2056" s="16">
        <v>45111</v>
      </c>
      <c r="E2056" s="16"/>
      <c r="F2056" s="307" t="s">
        <v>6898</v>
      </c>
      <c r="G2056" s="14"/>
      <c r="H2056" s="14" t="s">
        <v>2597</v>
      </c>
      <c r="I2056" s="15">
        <v>125</v>
      </c>
      <c r="J2056" s="77">
        <v>5</v>
      </c>
      <c r="K2056" s="92"/>
    </row>
    <row r="2057" spans="1:11" ht="20.399999999999999" x14ac:dyDescent="0.25">
      <c r="A2057" s="14" t="s">
        <v>1906</v>
      </c>
      <c r="B2057" s="14" t="s">
        <v>6957</v>
      </c>
      <c r="C2057" s="14" t="s">
        <v>6958</v>
      </c>
      <c r="D2057" s="16">
        <v>45111</v>
      </c>
      <c r="E2057" s="16"/>
      <c r="F2057" s="307" t="s">
        <v>6898</v>
      </c>
      <c r="G2057" s="14"/>
      <c r="H2057" s="14" t="s">
        <v>3789</v>
      </c>
      <c r="I2057" s="15">
        <v>125</v>
      </c>
      <c r="J2057" s="77">
        <v>5</v>
      </c>
      <c r="K2057" s="92"/>
    </row>
    <row r="2058" spans="1:11" ht="20.399999999999999" x14ac:dyDescent="0.25">
      <c r="A2058" s="14" t="s">
        <v>1906</v>
      </c>
      <c r="B2058" s="14" t="s">
        <v>6959</v>
      </c>
      <c r="C2058" s="14" t="s">
        <v>6960</v>
      </c>
      <c r="D2058" s="16">
        <v>45111</v>
      </c>
      <c r="E2058" s="16"/>
      <c r="F2058" s="307" t="s">
        <v>6898</v>
      </c>
      <c r="G2058" s="14"/>
      <c r="H2058" s="14" t="s">
        <v>2459</v>
      </c>
      <c r="I2058" s="15">
        <v>145</v>
      </c>
      <c r="J2058" s="77">
        <v>5</v>
      </c>
      <c r="K2058" s="92"/>
    </row>
    <row r="2059" spans="1:11" ht="20.399999999999999" x14ac:dyDescent="0.25">
      <c r="A2059" s="14" t="s">
        <v>1906</v>
      </c>
      <c r="B2059" s="14" t="s">
        <v>6961</v>
      </c>
      <c r="C2059" s="14" t="s">
        <v>6962</v>
      </c>
      <c r="D2059" s="16">
        <v>45111</v>
      </c>
      <c r="E2059" s="16"/>
      <c r="F2059" s="307" t="s">
        <v>6898</v>
      </c>
      <c r="G2059" s="14"/>
      <c r="H2059" s="14" t="s">
        <v>2779</v>
      </c>
      <c r="I2059" s="15">
        <v>125</v>
      </c>
      <c r="J2059" s="77">
        <v>5</v>
      </c>
      <c r="K2059" s="92"/>
    </row>
    <row r="2060" spans="1:11" ht="20.399999999999999" x14ac:dyDescent="0.25">
      <c r="A2060" s="14" t="s">
        <v>1906</v>
      </c>
      <c r="B2060" s="14" t="s">
        <v>6963</v>
      </c>
      <c r="C2060" s="14" t="s">
        <v>6964</v>
      </c>
      <c r="D2060" s="16">
        <v>45111</v>
      </c>
      <c r="E2060" s="16"/>
      <c r="F2060" s="307" t="s">
        <v>6898</v>
      </c>
      <c r="G2060" s="14"/>
      <c r="H2060" s="14" t="s">
        <v>3143</v>
      </c>
      <c r="I2060" s="15">
        <v>125</v>
      </c>
      <c r="J2060" s="77">
        <v>5</v>
      </c>
      <c r="K2060" s="92"/>
    </row>
    <row r="2061" spans="1:11" ht="20.399999999999999" x14ac:dyDescent="0.25">
      <c r="A2061" s="14" t="s">
        <v>1906</v>
      </c>
      <c r="B2061" s="14" t="s">
        <v>6965</v>
      </c>
      <c r="C2061" s="14" t="s">
        <v>6966</v>
      </c>
      <c r="D2061" s="16">
        <v>45111</v>
      </c>
      <c r="E2061" s="16"/>
      <c r="F2061" s="307" t="s">
        <v>6898</v>
      </c>
      <c r="G2061" s="14"/>
      <c r="H2061" s="14" t="s">
        <v>3796</v>
      </c>
      <c r="I2061" s="15">
        <v>145</v>
      </c>
      <c r="J2061" s="77">
        <v>5</v>
      </c>
      <c r="K2061" s="92"/>
    </row>
    <row r="2062" spans="1:11" ht="20.399999999999999" x14ac:dyDescent="0.25">
      <c r="A2062" s="14" t="s">
        <v>1906</v>
      </c>
      <c r="B2062" s="14" t="s">
        <v>6967</v>
      </c>
      <c r="C2062" s="14" t="s">
        <v>6968</v>
      </c>
      <c r="D2062" s="16">
        <v>45111</v>
      </c>
      <c r="E2062" s="16"/>
      <c r="F2062" s="307" t="s">
        <v>6898</v>
      </c>
      <c r="G2062" s="14"/>
      <c r="H2062" s="14" t="s">
        <v>3113</v>
      </c>
      <c r="I2062" s="15">
        <v>145</v>
      </c>
      <c r="J2062" s="77">
        <v>5</v>
      </c>
      <c r="K2062" s="92"/>
    </row>
    <row r="2063" spans="1:11" ht="20.399999999999999" x14ac:dyDescent="0.25">
      <c r="A2063" s="14" t="s">
        <v>1906</v>
      </c>
      <c r="B2063" s="14" t="s">
        <v>6969</v>
      </c>
      <c r="C2063" s="14" t="s">
        <v>6970</v>
      </c>
      <c r="D2063" s="16">
        <v>45111</v>
      </c>
      <c r="E2063" s="16"/>
      <c r="F2063" s="307" t="s">
        <v>6898</v>
      </c>
      <c r="G2063" s="14"/>
      <c r="H2063" s="14" t="s">
        <v>3146</v>
      </c>
      <c r="I2063" s="15">
        <v>168</v>
      </c>
      <c r="J2063" s="77">
        <v>5</v>
      </c>
      <c r="K2063" s="92"/>
    </row>
    <row r="2064" spans="1:11" ht="20.399999999999999" x14ac:dyDescent="0.25">
      <c r="A2064" s="14" t="s">
        <v>1906</v>
      </c>
      <c r="B2064" s="14" t="s">
        <v>6971</v>
      </c>
      <c r="C2064" s="14" t="s">
        <v>6972</v>
      </c>
      <c r="D2064" s="16">
        <v>45111</v>
      </c>
      <c r="E2064" s="16"/>
      <c r="F2064" s="307" t="s">
        <v>6898</v>
      </c>
      <c r="G2064" s="14"/>
      <c r="H2064" s="14" t="s">
        <v>2456</v>
      </c>
      <c r="I2064" s="15">
        <v>125</v>
      </c>
      <c r="J2064" s="77">
        <v>5</v>
      </c>
      <c r="K2064" s="92"/>
    </row>
    <row r="2065" spans="1:11" ht="75" customHeight="1" x14ac:dyDescent="0.25">
      <c r="A2065" s="14" t="s">
        <v>1906</v>
      </c>
      <c r="B2065" s="14"/>
      <c r="C2065" s="14"/>
      <c r="D2065" s="16"/>
      <c r="E2065" s="16"/>
      <c r="F2065" s="305" t="s">
        <v>14686</v>
      </c>
      <c r="G2065" s="14"/>
      <c r="H2065" s="14"/>
      <c r="I2065" s="15"/>
      <c r="J2065" s="77"/>
      <c r="K2065" s="92"/>
    </row>
    <row r="2066" spans="1:11" ht="30.6" x14ac:dyDescent="0.25">
      <c r="A2066" s="14" t="s">
        <v>1906</v>
      </c>
      <c r="B2066" s="14" t="s">
        <v>6973</v>
      </c>
      <c r="C2066" s="14" t="s">
        <v>6974</v>
      </c>
      <c r="D2066" s="16">
        <v>45121</v>
      </c>
      <c r="E2066" s="16"/>
      <c r="F2066" s="14" t="s">
        <v>6975</v>
      </c>
      <c r="G2066" s="14" t="s">
        <v>3662</v>
      </c>
      <c r="H2066" s="14" t="s">
        <v>3663</v>
      </c>
      <c r="I2066" s="15">
        <v>800</v>
      </c>
      <c r="J2066" s="77">
        <v>5</v>
      </c>
      <c r="K2066" s="92"/>
    </row>
    <row r="2067" spans="1:11" ht="61.2" x14ac:dyDescent="0.25">
      <c r="A2067" s="14" t="s">
        <v>1906</v>
      </c>
      <c r="B2067" s="14" t="s">
        <v>6973</v>
      </c>
      <c r="C2067" s="14" t="s">
        <v>6974</v>
      </c>
      <c r="D2067" s="16">
        <v>45100</v>
      </c>
      <c r="E2067" s="16">
        <v>45121</v>
      </c>
      <c r="F2067" s="14" t="s">
        <v>6976</v>
      </c>
      <c r="G2067" s="14" t="s">
        <v>3662</v>
      </c>
      <c r="H2067" s="14" t="s">
        <v>3663</v>
      </c>
      <c r="I2067" s="15">
        <v>20</v>
      </c>
      <c r="J2067" s="77">
        <v>5</v>
      </c>
      <c r="K2067" s="92"/>
    </row>
    <row r="2068" spans="1:11" ht="51" x14ac:dyDescent="0.25">
      <c r="A2068" s="14" t="s">
        <v>1906</v>
      </c>
      <c r="B2068" s="14" t="s">
        <v>6973</v>
      </c>
      <c r="C2068" s="14" t="s">
        <v>6974</v>
      </c>
      <c r="D2068" s="16">
        <v>45102</v>
      </c>
      <c r="E2068" s="16">
        <v>45121</v>
      </c>
      <c r="F2068" s="14" t="s">
        <v>6977</v>
      </c>
      <c r="G2068" s="14" t="s">
        <v>3662</v>
      </c>
      <c r="H2068" s="14" t="s">
        <v>3663</v>
      </c>
      <c r="I2068" s="15">
        <v>48.1</v>
      </c>
      <c r="J2068" s="77">
        <v>5</v>
      </c>
      <c r="K2068" s="92"/>
    </row>
    <row r="2069" spans="1:11" ht="51" x14ac:dyDescent="0.25">
      <c r="A2069" s="14" t="s">
        <v>1906</v>
      </c>
      <c r="B2069" s="14" t="s">
        <v>6973</v>
      </c>
      <c r="C2069" s="14" t="s">
        <v>6974</v>
      </c>
      <c r="D2069" s="16">
        <v>45101</v>
      </c>
      <c r="E2069" s="16">
        <v>45121</v>
      </c>
      <c r="F2069" s="14" t="s">
        <v>6978</v>
      </c>
      <c r="G2069" s="14" t="s">
        <v>3662</v>
      </c>
      <c r="H2069" s="14" t="s">
        <v>3663</v>
      </c>
      <c r="I2069" s="15">
        <v>53.88</v>
      </c>
      <c r="J2069" s="77">
        <v>5</v>
      </c>
      <c r="K2069" s="92"/>
    </row>
    <row r="2070" spans="1:11" ht="51" x14ac:dyDescent="0.25">
      <c r="A2070" s="14" t="s">
        <v>1906</v>
      </c>
      <c r="B2070" s="14" t="s">
        <v>6973</v>
      </c>
      <c r="C2070" s="14" t="s">
        <v>6974</v>
      </c>
      <c r="D2070" s="16">
        <v>45101</v>
      </c>
      <c r="E2070" s="16">
        <v>45121</v>
      </c>
      <c r="F2070" s="14" t="s">
        <v>6979</v>
      </c>
      <c r="G2070" s="14" t="s">
        <v>3662</v>
      </c>
      <c r="H2070" s="14" t="s">
        <v>3663</v>
      </c>
      <c r="I2070" s="15">
        <v>2.85</v>
      </c>
      <c r="J2070" s="77">
        <v>5</v>
      </c>
      <c r="K2070" s="92"/>
    </row>
    <row r="2071" spans="1:11" ht="51" x14ac:dyDescent="0.25">
      <c r="A2071" s="14" t="s">
        <v>1906</v>
      </c>
      <c r="B2071" s="14" t="s">
        <v>6973</v>
      </c>
      <c r="C2071" s="14" t="s">
        <v>6974</v>
      </c>
      <c r="D2071" s="16">
        <v>45099</v>
      </c>
      <c r="E2071" s="16">
        <v>45121</v>
      </c>
      <c r="F2071" s="14" t="s">
        <v>6980</v>
      </c>
      <c r="G2071" s="14" t="s">
        <v>3662</v>
      </c>
      <c r="H2071" s="14" t="s">
        <v>3663</v>
      </c>
      <c r="I2071" s="15">
        <v>54.03</v>
      </c>
      <c r="J2071" s="77">
        <v>5</v>
      </c>
      <c r="K2071" s="92"/>
    </row>
    <row r="2072" spans="1:11" ht="19.2" customHeight="1" x14ac:dyDescent="0.25">
      <c r="A2072" s="14" t="s">
        <v>1906</v>
      </c>
      <c r="B2072" s="14" t="s">
        <v>6981</v>
      </c>
      <c r="C2072" s="14" t="s">
        <v>6982</v>
      </c>
      <c r="D2072" s="16">
        <v>45111</v>
      </c>
      <c r="E2072" s="16"/>
      <c r="F2072" s="14" t="s">
        <v>6983</v>
      </c>
      <c r="G2072" s="14" t="s">
        <v>6984</v>
      </c>
      <c r="H2072" s="14" t="s">
        <v>6985</v>
      </c>
      <c r="I2072" s="15">
        <v>1057</v>
      </c>
      <c r="J2072" s="77">
        <v>5</v>
      </c>
      <c r="K2072" s="92"/>
    </row>
    <row r="2073" spans="1:11" ht="31.8" customHeight="1" x14ac:dyDescent="0.25">
      <c r="A2073" s="14" t="s">
        <v>1906</v>
      </c>
      <c r="B2073" s="14" t="s">
        <v>6986</v>
      </c>
      <c r="C2073" s="14" t="s">
        <v>4739</v>
      </c>
      <c r="D2073" s="16">
        <v>45114</v>
      </c>
      <c r="E2073" s="16"/>
      <c r="F2073" s="14" t="s">
        <v>6987</v>
      </c>
      <c r="G2073" s="14" t="s">
        <v>2639</v>
      </c>
      <c r="H2073" s="14" t="s">
        <v>2640</v>
      </c>
      <c r="I2073" s="15">
        <v>240</v>
      </c>
      <c r="J2073" s="77">
        <v>5</v>
      </c>
      <c r="K2073" s="92"/>
    </row>
    <row r="2074" spans="1:11" ht="30.6" x14ac:dyDescent="0.25">
      <c r="A2074" s="14" t="s">
        <v>1906</v>
      </c>
      <c r="B2074" s="14" t="s">
        <v>6988</v>
      </c>
      <c r="C2074" s="14" t="s">
        <v>6989</v>
      </c>
      <c r="D2074" s="16">
        <v>45126</v>
      </c>
      <c r="E2074" s="16"/>
      <c r="F2074" s="14" t="s">
        <v>6990</v>
      </c>
      <c r="G2074" s="14" t="s">
        <v>2326</v>
      </c>
      <c r="H2074" s="14" t="s">
        <v>2327</v>
      </c>
      <c r="I2074" s="15">
        <v>902.03</v>
      </c>
      <c r="J2074" s="77">
        <v>5</v>
      </c>
      <c r="K2074" s="92"/>
    </row>
    <row r="2075" spans="1:11" ht="30" customHeight="1" x14ac:dyDescent="0.25">
      <c r="A2075" s="14" t="s">
        <v>1906</v>
      </c>
      <c r="B2075" s="14" t="s">
        <v>6991</v>
      </c>
      <c r="C2075" s="14" t="s">
        <v>6992</v>
      </c>
      <c r="D2075" s="16">
        <v>45126</v>
      </c>
      <c r="E2075" s="16"/>
      <c r="F2075" s="14" t="s">
        <v>6993</v>
      </c>
      <c r="G2075" s="14" t="s">
        <v>2326</v>
      </c>
      <c r="H2075" s="14" t="s">
        <v>2327</v>
      </c>
      <c r="I2075" s="15">
        <v>1760</v>
      </c>
      <c r="J2075" s="77">
        <v>5</v>
      </c>
      <c r="K2075" s="92"/>
    </row>
    <row r="2076" spans="1:11" ht="20.399999999999999" x14ac:dyDescent="0.25">
      <c r="A2076" s="14" t="s">
        <v>1906</v>
      </c>
      <c r="B2076" s="14" t="s">
        <v>6994</v>
      </c>
      <c r="C2076" s="14" t="s">
        <v>6995</v>
      </c>
      <c r="D2076" s="16">
        <v>45120</v>
      </c>
      <c r="E2076" s="16"/>
      <c r="F2076" s="307" t="s">
        <v>6996</v>
      </c>
      <c r="G2076" s="14"/>
      <c r="H2076" s="14" t="s">
        <v>3636</v>
      </c>
      <c r="I2076" s="15">
        <v>40</v>
      </c>
      <c r="J2076" s="77">
        <v>5</v>
      </c>
      <c r="K2076" s="92"/>
    </row>
    <row r="2077" spans="1:11" ht="20.399999999999999" x14ac:dyDescent="0.25">
      <c r="A2077" s="14" t="s">
        <v>1906</v>
      </c>
      <c r="B2077" s="14" t="s">
        <v>6997</v>
      </c>
      <c r="C2077" s="14" t="s">
        <v>6998</v>
      </c>
      <c r="D2077" s="16">
        <v>45120</v>
      </c>
      <c r="E2077" s="16"/>
      <c r="F2077" s="307" t="s">
        <v>6996</v>
      </c>
      <c r="G2077" s="14"/>
      <c r="H2077" s="14" t="s">
        <v>6999</v>
      </c>
      <c r="I2077" s="15">
        <v>75</v>
      </c>
      <c r="J2077" s="77">
        <v>5</v>
      </c>
      <c r="K2077" s="92"/>
    </row>
    <row r="2078" spans="1:11" ht="20.399999999999999" x14ac:dyDescent="0.25">
      <c r="A2078" s="14" t="s">
        <v>1906</v>
      </c>
      <c r="B2078" s="14" t="s">
        <v>7000</v>
      </c>
      <c r="C2078" s="14" t="s">
        <v>7001</v>
      </c>
      <c r="D2078" s="16">
        <v>45120</v>
      </c>
      <c r="E2078" s="16"/>
      <c r="F2078" s="307" t="s">
        <v>6996</v>
      </c>
      <c r="G2078" s="14"/>
      <c r="H2078" s="14" t="s">
        <v>3577</v>
      </c>
      <c r="I2078" s="15">
        <v>75</v>
      </c>
      <c r="J2078" s="77">
        <v>5</v>
      </c>
      <c r="K2078" s="92"/>
    </row>
    <row r="2079" spans="1:11" ht="20.399999999999999" x14ac:dyDescent="0.25">
      <c r="A2079" s="14" t="s">
        <v>1906</v>
      </c>
      <c r="B2079" s="14" t="s">
        <v>7002</v>
      </c>
      <c r="C2079" s="14" t="s">
        <v>7003</v>
      </c>
      <c r="D2079" s="16">
        <v>45120</v>
      </c>
      <c r="E2079" s="16"/>
      <c r="F2079" s="307" t="s">
        <v>6996</v>
      </c>
      <c r="G2079" s="14"/>
      <c r="H2079" s="14" t="s">
        <v>7004</v>
      </c>
      <c r="I2079" s="15">
        <v>75</v>
      </c>
      <c r="J2079" s="77">
        <v>5</v>
      </c>
      <c r="K2079" s="92"/>
    </row>
    <row r="2080" spans="1:11" ht="20.399999999999999" x14ac:dyDescent="0.25">
      <c r="A2080" s="14" t="s">
        <v>1906</v>
      </c>
      <c r="B2080" s="14" t="s">
        <v>7005</v>
      </c>
      <c r="C2080" s="14" t="s">
        <v>7006</v>
      </c>
      <c r="D2080" s="16">
        <v>45120</v>
      </c>
      <c r="E2080" s="16"/>
      <c r="F2080" s="307" t="s">
        <v>6996</v>
      </c>
      <c r="G2080" s="14"/>
      <c r="H2080" s="14" t="s">
        <v>3550</v>
      </c>
      <c r="I2080" s="15">
        <v>95</v>
      </c>
      <c r="J2080" s="77">
        <v>5</v>
      </c>
      <c r="K2080" s="92"/>
    </row>
    <row r="2081" spans="1:11" ht="20.399999999999999" x14ac:dyDescent="0.25">
      <c r="A2081" s="14" t="s">
        <v>1906</v>
      </c>
      <c r="B2081" s="14" t="s">
        <v>7007</v>
      </c>
      <c r="C2081" s="14" t="s">
        <v>7008</v>
      </c>
      <c r="D2081" s="16">
        <v>45120</v>
      </c>
      <c r="E2081" s="16"/>
      <c r="F2081" s="307" t="s">
        <v>6996</v>
      </c>
      <c r="G2081" s="14"/>
      <c r="H2081" s="14" t="s">
        <v>5921</v>
      </c>
      <c r="I2081" s="15">
        <v>100</v>
      </c>
      <c r="J2081" s="77">
        <v>5</v>
      </c>
      <c r="K2081" s="92"/>
    </row>
    <row r="2082" spans="1:11" ht="20.399999999999999" x14ac:dyDescent="0.25">
      <c r="A2082" s="14" t="s">
        <v>1906</v>
      </c>
      <c r="B2082" s="14" t="s">
        <v>7009</v>
      </c>
      <c r="C2082" s="14" t="s">
        <v>7010</v>
      </c>
      <c r="D2082" s="16">
        <v>45120</v>
      </c>
      <c r="E2082" s="16"/>
      <c r="F2082" s="307" t="s">
        <v>6996</v>
      </c>
      <c r="G2082" s="14"/>
      <c r="H2082" s="14" t="s">
        <v>3639</v>
      </c>
      <c r="I2082" s="15">
        <v>115</v>
      </c>
      <c r="J2082" s="77">
        <v>5</v>
      </c>
      <c r="K2082" s="92"/>
    </row>
    <row r="2083" spans="1:11" ht="20.399999999999999" x14ac:dyDescent="0.25">
      <c r="A2083" s="14" t="s">
        <v>1906</v>
      </c>
      <c r="B2083" s="14" t="s">
        <v>7011</v>
      </c>
      <c r="C2083" s="14" t="s">
        <v>7012</v>
      </c>
      <c r="D2083" s="16">
        <v>45120</v>
      </c>
      <c r="E2083" s="16"/>
      <c r="F2083" s="307" t="s">
        <v>6996</v>
      </c>
      <c r="G2083" s="14"/>
      <c r="H2083" s="14" t="s">
        <v>3562</v>
      </c>
      <c r="I2083" s="15">
        <v>125</v>
      </c>
      <c r="J2083" s="77">
        <v>5</v>
      </c>
      <c r="K2083" s="92"/>
    </row>
    <row r="2084" spans="1:11" ht="20.399999999999999" x14ac:dyDescent="0.25">
      <c r="A2084" s="14" t="s">
        <v>1906</v>
      </c>
      <c r="B2084" s="14" t="s">
        <v>7013</v>
      </c>
      <c r="C2084" s="14" t="s">
        <v>7014</v>
      </c>
      <c r="D2084" s="16">
        <v>45120</v>
      </c>
      <c r="E2084" s="16"/>
      <c r="F2084" s="307" t="s">
        <v>6996</v>
      </c>
      <c r="G2084" s="14"/>
      <c r="H2084" s="14" t="s">
        <v>3574</v>
      </c>
      <c r="I2084" s="15">
        <v>125</v>
      </c>
      <c r="J2084" s="77">
        <v>5</v>
      </c>
      <c r="K2084" s="92"/>
    </row>
    <row r="2085" spans="1:11" ht="20.399999999999999" x14ac:dyDescent="0.25">
      <c r="A2085" s="14" t="s">
        <v>1906</v>
      </c>
      <c r="B2085" s="14" t="s">
        <v>7015</v>
      </c>
      <c r="C2085" s="14" t="s">
        <v>7016</v>
      </c>
      <c r="D2085" s="16">
        <v>45120</v>
      </c>
      <c r="E2085" s="16"/>
      <c r="F2085" s="307" t="s">
        <v>6996</v>
      </c>
      <c r="G2085" s="14"/>
      <c r="H2085" s="14" t="s">
        <v>7017</v>
      </c>
      <c r="I2085" s="15">
        <v>125</v>
      </c>
      <c r="J2085" s="77">
        <v>5</v>
      </c>
      <c r="K2085" s="92"/>
    </row>
    <row r="2086" spans="1:11" ht="20.399999999999999" x14ac:dyDescent="0.25">
      <c r="A2086" s="14" t="s">
        <v>1906</v>
      </c>
      <c r="B2086" s="14" t="s">
        <v>7018</v>
      </c>
      <c r="C2086" s="14" t="s">
        <v>7019</v>
      </c>
      <c r="D2086" s="16">
        <v>45120</v>
      </c>
      <c r="E2086" s="16"/>
      <c r="F2086" s="307" t="s">
        <v>6996</v>
      </c>
      <c r="G2086" s="14"/>
      <c r="H2086" s="14" t="s">
        <v>7020</v>
      </c>
      <c r="I2086" s="15">
        <v>125</v>
      </c>
      <c r="J2086" s="77">
        <v>5</v>
      </c>
      <c r="K2086" s="92"/>
    </row>
    <row r="2087" spans="1:11" ht="20.399999999999999" x14ac:dyDescent="0.25">
      <c r="A2087" s="14" t="s">
        <v>1906</v>
      </c>
      <c r="B2087" s="14" t="s">
        <v>7021</v>
      </c>
      <c r="C2087" s="14" t="s">
        <v>7022</v>
      </c>
      <c r="D2087" s="16">
        <v>45120</v>
      </c>
      <c r="E2087" s="16"/>
      <c r="F2087" s="307" t="s">
        <v>6996</v>
      </c>
      <c r="G2087" s="14"/>
      <c r="H2087" s="14" t="s">
        <v>3556</v>
      </c>
      <c r="I2087" s="15">
        <v>125</v>
      </c>
      <c r="J2087" s="77">
        <v>5</v>
      </c>
      <c r="K2087" s="92"/>
    </row>
    <row r="2088" spans="1:11" ht="20.399999999999999" x14ac:dyDescent="0.25">
      <c r="A2088" s="14" t="s">
        <v>1906</v>
      </c>
      <c r="B2088" s="14" t="s">
        <v>7023</v>
      </c>
      <c r="C2088" s="14" t="s">
        <v>7024</v>
      </c>
      <c r="D2088" s="16">
        <v>45120</v>
      </c>
      <c r="E2088" s="16"/>
      <c r="F2088" s="307" t="s">
        <v>6996</v>
      </c>
      <c r="G2088" s="14"/>
      <c r="H2088" s="14" t="s">
        <v>3619</v>
      </c>
      <c r="I2088" s="15">
        <v>125</v>
      </c>
      <c r="J2088" s="77">
        <v>5</v>
      </c>
      <c r="K2088" s="92"/>
    </row>
    <row r="2089" spans="1:11" ht="20.399999999999999" x14ac:dyDescent="0.25">
      <c r="A2089" s="14" t="s">
        <v>1906</v>
      </c>
      <c r="B2089" s="14" t="s">
        <v>7025</v>
      </c>
      <c r="C2089" s="14" t="s">
        <v>7026</v>
      </c>
      <c r="D2089" s="16">
        <v>45120</v>
      </c>
      <c r="E2089" s="16"/>
      <c r="F2089" s="307" t="s">
        <v>6996</v>
      </c>
      <c r="G2089" s="14"/>
      <c r="H2089" s="14" t="s">
        <v>3571</v>
      </c>
      <c r="I2089" s="15">
        <v>125</v>
      </c>
      <c r="J2089" s="77">
        <v>5</v>
      </c>
      <c r="K2089" s="92"/>
    </row>
    <row r="2090" spans="1:11" ht="20.399999999999999" x14ac:dyDescent="0.25">
      <c r="A2090" s="14" t="s">
        <v>1906</v>
      </c>
      <c r="B2090" s="14" t="s">
        <v>7027</v>
      </c>
      <c r="C2090" s="14" t="s">
        <v>7028</v>
      </c>
      <c r="D2090" s="16">
        <v>45120</v>
      </c>
      <c r="E2090" s="16"/>
      <c r="F2090" s="307" t="s">
        <v>6996</v>
      </c>
      <c r="G2090" s="14"/>
      <c r="H2090" s="14" t="s">
        <v>5900</v>
      </c>
      <c r="I2090" s="15">
        <v>125</v>
      </c>
      <c r="J2090" s="77">
        <v>5</v>
      </c>
      <c r="K2090" s="92"/>
    </row>
    <row r="2091" spans="1:11" ht="20.399999999999999" x14ac:dyDescent="0.25">
      <c r="A2091" s="14" t="s">
        <v>1906</v>
      </c>
      <c r="B2091" s="14" t="s">
        <v>7029</v>
      </c>
      <c r="C2091" s="14" t="s">
        <v>7030</v>
      </c>
      <c r="D2091" s="16">
        <v>45120</v>
      </c>
      <c r="E2091" s="16"/>
      <c r="F2091" s="307" t="s">
        <v>6996</v>
      </c>
      <c r="G2091" s="14"/>
      <c r="H2091" s="14" t="s">
        <v>7031</v>
      </c>
      <c r="I2091" s="15">
        <v>125</v>
      </c>
      <c r="J2091" s="77">
        <v>5</v>
      </c>
      <c r="K2091" s="92"/>
    </row>
    <row r="2092" spans="1:11" ht="20.399999999999999" x14ac:dyDescent="0.25">
      <c r="A2092" s="14" t="s">
        <v>1906</v>
      </c>
      <c r="B2092" s="14" t="s">
        <v>7032</v>
      </c>
      <c r="C2092" s="14" t="s">
        <v>7033</v>
      </c>
      <c r="D2092" s="16">
        <v>45120</v>
      </c>
      <c r="E2092" s="16"/>
      <c r="F2092" s="307" t="s">
        <v>6996</v>
      </c>
      <c r="G2092" s="14"/>
      <c r="H2092" s="14" t="s">
        <v>5909</v>
      </c>
      <c r="I2092" s="15">
        <v>125</v>
      </c>
      <c r="J2092" s="77">
        <v>5</v>
      </c>
      <c r="K2092" s="92"/>
    </row>
    <row r="2093" spans="1:11" ht="20.399999999999999" x14ac:dyDescent="0.25">
      <c r="A2093" s="14" t="s">
        <v>1906</v>
      </c>
      <c r="B2093" s="14" t="s">
        <v>7034</v>
      </c>
      <c r="C2093" s="14" t="s">
        <v>7035</v>
      </c>
      <c r="D2093" s="16">
        <v>45120</v>
      </c>
      <c r="E2093" s="16"/>
      <c r="F2093" s="307" t="s">
        <v>6996</v>
      </c>
      <c r="G2093" s="14"/>
      <c r="H2093" s="14" t="s">
        <v>3601</v>
      </c>
      <c r="I2093" s="15">
        <v>125</v>
      </c>
      <c r="J2093" s="77">
        <v>5</v>
      </c>
      <c r="K2093" s="92"/>
    </row>
    <row r="2094" spans="1:11" ht="20.399999999999999" x14ac:dyDescent="0.25">
      <c r="A2094" s="14" t="s">
        <v>1906</v>
      </c>
      <c r="B2094" s="14" t="s">
        <v>7036</v>
      </c>
      <c r="C2094" s="14" t="s">
        <v>7037</v>
      </c>
      <c r="D2094" s="16">
        <v>45120</v>
      </c>
      <c r="E2094" s="16"/>
      <c r="F2094" s="307" t="s">
        <v>6996</v>
      </c>
      <c r="G2094" s="14"/>
      <c r="H2094" s="14" t="s">
        <v>2785</v>
      </c>
      <c r="I2094" s="15">
        <v>125</v>
      </c>
      <c r="J2094" s="77">
        <v>5</v>
      </c>
      <c r="K2094" s="92"/>
    </row>
    <row r="2095" spans="1:11" ht="20.399999999999999" x14ac:dyDescent="0.25">
      <c r="A2095" s="14" t="s">
        <v>1906</v>
      </c>
      <c r="B2095" s="14" t="s">
        <v>7038</v>
      </c>
      <c r="C2095" s="14" t="s">
        <v>7039</v>
      </c>
      <c r="D2095" s="16">
        <v>45120</v>
      </c>
      <c r="E2095" s="16"/>
      <c r="F2095" s="307" t="s">
        <v>6996</v>
      </c>
      <c r="G2095" s="14"/>
      <c r="H2095" s="14" t="s">
        <v>3583</v>
      </c>
      <c r="I2095" s="15">
        <v>125</v>
      </c>
      <c r="J2095" s="77">
        <v>5</v>
      </c>
      <c r="K2095" s="92"/>
    </row>
    <row r="2096" spans="1:11" ht="20.399999999999999" x14ac:dyDescent="0.25">
      <c r="A2096" s="14" t="s">
        <v>1906</v>
      </c>
      <c r="B2096" s="14" t="s">
        <v>7040</v>
      </c>
      <c r="C2096" s="14" t="s">
        <v>7041</v>
      </c>
      <c r="D2096" s="16">
        <v>45120</v>
      </c>
      <c r="E2096" s="16"/>
      <c r="F2096" s="307" t="s">
        <v>6996</v>
      </c>
      <c r="G2096" s="14"/>
      <c r="H2096" s="14" t="s">
        <v>2453</v>
      </c>
      <c r="I2096" s="15">
        <v>125</v>
      </c>
      <c r="J2096" s="77">
        <v>5</v>
      </c>
      <c r="K2096" s="92"/>
    </row>
    <row r="2097" spans="1:11" ht="20.399999999999999" x14ac:dyDescent="0.25">
      <c r="A2097" s="14" t="s">
        <v>1906</v>
      </c>
      <c r="B2097" s="14" t="s">
        <v>7042</v>
      </c>
      <c r="C2097" s="14" t="s">
        <v>7043</v>
      </c>
      <c r="D2097" s="16">
        <v>45120</v>
      </c>
      <c r="E2097" s="16"/>
      <c r="F2097" s="307" t="s">
        <v>6996</v>
      </c>
      <c r="G2097" s="14"/>
      <c r="H2097" s="14" t="s">
        <v>7044</v>
      </c>
      <c r="I2097" s="15">
        <v>125</v>
      </c>
      <c r="J2097" s="77">
        <v>5</v>
      </c>
      <c r="K2097" s="92"/>
    </row>
    <row r="2098" spans="1:11" ht="20.399999999999999" x14ac:dyDescent="0.25">
      <c r="A2098" s="14" t="s">
        <v>1906</v>
      </c>
      <c r="B2098" s="14" t="s">
        <v>7045</v>
      </c>
      <c r="C2098" s="14" t="s">
        <v>7046</v>
      </c>
      <c r="D2098" s="16">
        <v>45120</v>
      </c>
      <c r="E2098" s="16"/>
      <c r="F2098" s="307" t="s">
        <v>6996</v>
      </c>
      <c r="G2098" s="14"/>
      <c r="H2098" s="14" t="s">
        <v>5320</v>
      </c>
      <c r="I2098" s="15">
        <v>125</v>
      </c>
      <c r="J2098" s="77">
        <v>5</v>
      </c>
      <c r="K2098" s="92"/>
    </row>
    <row r="2099" spans="1:11" ht="20.399999999999999" x14ac:dyDescent="0.25">
      <c r="A2099" s="14" t="s">
        <v>1906</v>
      </c>
      <c r="B2099" s="14" t="s">
        <v>7047</v>
      </c>
      <c r="C2099" s="14" t="s">
        <v>7048</v>
      </c>
      <c r="D2099" s="16">
        <v>45120</v>
      </c>
      <c r="E2099" s="16"/>
      <c r="F2099" s="307" t="s">
        <v>6996</v>
      </c>
      <c r="G2099" s="14"/>
      <c r="H2099" s="14" t="s">
        <v>2788</v>
      </c>
      <c r="I2099" s="15">
        <v>125</v>
      </c>
      <c r="J2099" s="77">
        <v>5</v>
      </c>
      <c r="K2099" s="92"/>
    </row>
    <row r="2100" spans="1:11" ht="20.399999999999999" x14ac:dyDescent="0.25">
      <c r="A2100" s="14" t="s">
        <v>1906</v>
      </c>
      <c r="B2100" s="14" t="s">
        <v>7049</v>
      </c>
      <c r="C2100" s="14" t="s">
        <v>7050</v>
      </c>
      <c r="D2100" s="16">
        <v>45120</v>
      </c>
      <c r="E2100" s="16"/>
      <c r="F2100" s="307" t="s">
        <v>6996</v>
      </c>
      <c r="G2100" s="14"/>
      <c r="H2100" s="14" t="s">
        <v>3553</v>
      </c>
      <c r="I2100" s="15">
        <v>125</v>
      </c>
      <c r="J2100" s="77">
        <v>5</v>
      </c>
      <c r="K2100" s="92"/>
    </row>
    <row r="2101" spans="1:11" ht="20.399999999999999" x14ac:dyDescent="0.25">
      <c r="A2101" s="14" t="s">
        <v>1906</v>
      </c>
      <c r="B2101" s="14" t="s">
        <v>7051</v>
      </c>
      <c r="C2101" s="14" t="s">
        <v>7052</v>
      </c>
      <c r="D2101" s="16">
        <v>45120</v>
      </c>
      <c r="E2101" s="16"/>
      <c r="F2101" s="307" t="s">
        <v>6996</v>
      </c>
      <c r="G2101" s="14"/>
      <c r="H2101" s="14" t="s">
        <v>3613</v>
      </c>
      <c r="I2101" s="15">
        <v>125</v>
      </c>
      <c r="J2101" s="77">
        <v>5</v>
      </c>
      <c r="K2101" s="92"/>
    </row>
    <row r="2102" spans="1:11" ht="20.399999999999999" x14ac:dyDescent="0.25">
      <c r="A2102" s="14" t="s">
        <v>1906</v>
      </c>
      <c r="B2102" s="14" t="s">
        <v>7053</v>
      </c>
      <c r="C2102" s="14" t="s">
        <v>7054</v>
      </c>
      <c r="D2102" s="16">
        <v>45120</v>
      </c>
      <c r="E2102" s="16"/>
      <c r="F2102" s="307" t="s">
        <v>6996</v>
      </c>
      <c r="G2102" s="14"/>
      <c r="H2102" s="14" t="s">
        <v>7055</v>
      </c>
      <c r="I2102" s="15">
        <v>125</v>
      </c>
      <c r="J2102" s="77">
        <v>5</v>
      </c>
      <c r="K2102" s="92"/>
    </row>
    <row r="2103" spans="1:11" ht="20.399999999999999" x14ac:dyDescent="0.25">
      <c r="A2103" s="14" t="s">
        <v>1906</v>
      </c>
      <c r="B2103" s="14" t="s">
        <v>7056</v>
      </c>
      <c r="C2103" s="14" t="s">
        <v>7057</v>
      </c>
      <c r="D2103" s="16">
        <v>45120</v>
      </c>
      <c r="E2103" s="16"/>
      <c r="F2103" s="307" t="s">
        <v>6996</v>
      </c>
      <c r="G2103" s="14"/>
      <c r="H2103" s="14" t="s">
        <v>5989</v>
      </c>
      <c r="I2103" s="15">
        <v>125</v>
      </c>
      <c r="J2103" s="77">
        <v>5</v>
      </c>
      <c r="K2103" s="92"/>
    </row>
    <row r="2104" spans="1:11" ht="20.399999999999999" x14ac:dyDescent="0.25">
      <c r="A2104" s="14" t="s">
        <v>1906</v>
      </c>
      <c r="B2104" s="14" t="s">
        <v>7058</v>
      </c>
      <c r="C2104" s="14" t="s">
        <v>7059</v>
      </c>
      <c r="D2104" s="16">
        <v>45120</v>
      </c>
      <c r="E2104" s="16"/>
      <c r="F2104" s="307" t="s">
        <v>6996</v>
      </c>
      <c r="G2104" s="14"/>
      <c r="H2104" s="14" t="s">
        <v>3906</v>
      </c>
      <c r="I2104" s="15">
        <v>125</v>
      </c>
      <c r="J2104" s="77">
        <v>5</v>
      </c>
      <c r="K2104" s="92"/>
    </row>
    <row r="2105" spans="1:11" ht="20.399999999999999" x14ac:dyDescent="0.25">
      <c r="A2105" s="14" t="s">
        <v>1906</v>
      </c>
      <c r="B2105" s="14" t="s">
        <v>7060</v>
      </c>
      <c r="C2105" s="14" t="s">
        <v>7061</v>
      </c>
      <c r="D2105" s="16">
        <v>45120</v>
      </c>
      <c r="E2105" s="16"/>
      <c r="F2105" s="307" t="s">
        <v>6996</v>
      </c>
      <c r="G2105" s="14"/>
      <c r="H2105" s="14" t="s">
        <v>4063</v>
      </c>
      <c r="I2105" s="15">
        <v>145</v>
      </c>
      <c r="J2105" s="77">
        <v>5</v>
      </c>
      <c r="K2105" s="92"/>
    </row>
    <row r="2106" spans="1:11" ht="20.399999999999999" x14ac:dyDescent="0.25">
      <c r="A2106" s="14" t="s">
        <v>1906</v>
      </c>
      <c r="B2106" s="14" t="s">
        <v>7062</v>
      </c>
      <c r="C2106" s="14" t="s">
        <v>7063</v>
      </c>
      <c r="D2106" s="16">
        <v>45120</v>
      </c>
      <c r="E2106" s="16"/>
      <c r="F2106" s="307" t="s">
        <v>6996</v>
      </c>
      <c r="G2106" s="14"/>
      <c r="H2106" s="14" t="s">
        <v>4694</v>
      </c>
      <c r="I2106" s="15">
        <v>145</v>
      </c>
      <c r="J2106" s="77">
        <v>5</v>
      </c>
      <c r="K2106" s="92"/>
    </row>
    <row r="2107" spans="1:11" ht="20.399999999999999" x14ac:dyDescent="0.25">
      <c r="A2107" s="14" t="s">
        <v>1906</v>
      </c>
      <c r="B2107" s="14" t="s">
        <v>7064</v>
      </c>
      <c r="C2107" s="14" t="s">
        <v>7065</v>
      </c>
      <c r="D2107" s="16">
        <v>45120</v>
      </c>
      <c r="E2107" s="16"/>
      <c r="F2107" s="307" t="s">
        <v>6996</v>
      </c>
      <c r="G2107" s="14"/>
      <c r="H2107" s="14" t="s">
        <v>4044</v>
      </c>
      <c r="I2107" s="15">
        <v>145</v>
      </c>
      <c r="J2107" s="77">
        <v>5</v>
      </c>
      <c r="K2107" s="92"/>
    </row>
    <row r="2108" spans="1:11" ht="20.399999999999999" x14ac:dyDescent="0.25">
      <c r="A2108" s="14" t="s">
        <v>1906</v>
      </c>
      <c r="B2108" s="14" t="s">
        <v>7066</v>
      </c>
      <c r="C2108" s="14" t="s">
        <v>7067</v>
      </c>
      <c r="D2108" s="16">
        <v>45120</v>
      </c>
      <c r="E2108" s="16"/>
      <c r="F2108" s="307" t="s">
        <v>6996</v>
      </c>
      <c r="G2108" s="14"/>
      <c r="H2108" s="14" t="s">
        <v>3631</v>
      </c>
      <c r="I2108" s="15">
        <v>145</v>
      </c>
      <c r="J2108" s="77">
        <v>5</v>
      </c>
      <c r="K2108" s="92"/>
    </row>
    <row r="2109" spans="1:11" ht="20.399999999999999" x14ac:dyDescent="0.25">
      <c r="A2109" s="14" t="s">
        <v>1906</v>
      </c>
      <c r="B2109" s="14" t="s">
        <v>7068</v>
      </c>
      <c r="C2109" s="14" t="s">
        <v>7069</v>
      </c>
      <c r="D2109" s="16">
        <v>45120</v>
      </c>
      <c r="E2109" s="16"/>
      <c r="F2109" s="307" t="s">
        <v>6996</v>
      </c>
      <c r="G2109" s="14"/>
      <c r="H2109" s="14" t="s">
        <v>2764</v>
      </c>
      <c r="I2109" s="15">
        <v>168</v>
      </c>
      <c r="J2109" s="77">
        <v>5</v>
      </c>
      <c r="K2109" s="92"/>
    </row>
    <row r="2110" spans="1:11" ht="20.399999999999999" x14ac:dyDescent="0.25">
      <c r="A2110" s="14" t="s">
        <v>1906</v>
      </c>
      <c r="B2110" s="14" t="s">
        <v>7070</v>
      </c>
      <c r="C2110" s="14" t="s">
        <v>7071</v>
      </c>
      <c r="D2110" s="16">
        <v>45120</v>
      </c>
      <c r="E2110" s="16"/>
      <c r="F2110" s="307" t="s">
        <v>6996</v>
      </c>
      <c r="G2110" s="14"/>
      <c r="H2110" s="14" t="s">
        <v>2474</v>
      </c>
      <c r="I2110" s="15">
        <v>168</v>
      </c>
      <c r="J2110" s="77">
        <v>5</v>
      </c>
      <c r="K2110" s="92"/>
    </row>
    <row r="2111" spans="1:11" ht="20.399999999999999" x14ac:dyDescent="0.25">
      <c r="A2111" s="14" t="s">
        <v>1906</v>
      </c>
      <c r="B2111" s="14" t="s">
        <v>7072</v>
      </c>
      <c r="C2111" s="14" t="s">
        <v>7073</v>
      </c>
      <c r="D2111" s="16">
        <v>45120</v>
      </c>
      <c r="E2111" s="16"/>
      <c r="F2111" s="307" t="s">
        <v>6996</v>
      </c>
      <c r="G2111" s="14"/>
      <c r="H2111" s="14" t="s">
        <v>3610</v>
      </c>
      <c r="I2111" s="15">
        <v>168</v>
      </c>
      <c r="J2111" s="77">
        <v>5</v>
      </c>
      <c r="K2111" s="92"/>
    </row>
    <row r="2112" spans="1:11" ht="20.399999999999999" x14ac:dyDescent="0.25">
      <c r="A2112" s="14" t="s">
        <v>1906</v>
      </c>
      <c r="B2112" s="14" t="s">
        <v>7074</v>
      </c>
      <c r="C2112" s="14" t="s">
        <v>7075</v>
      </c>
      <c r="D2112" s="16">
        <v>45120</v>
      </c>
      <c r="E2112" s="16"/>
      <c r="F2112" s="307" t="s">
        <v>6996</v>
      </c>
      <c r="G2112" s="14"/>
      <c r="H2112" s="14" t="s">
        <v>2482</v>
      </c>
      <c r="I2112" s="15">
        <v>168</v>
      </c>
      <c r="J2112" s="77">
        <v>5</v>
      </c>
      <c r="K2112" s="92"/>
    </row>
    <row r="2113" spans="1:11" ht="20.399999999999999" x14ac:dyDescent="0.25">
      <c r="A2113" s="14" t="s">
        <v>1906</v>
      </c>
      <c r="B2113" s="14" t="s">
        <v>7076</v>
      </c>
      <c r="C2113" s="14" t="s">
        <v>7077</v>
      </c>
      <c r="D2113" s="16">
        <v>45120</v>
      </c>
      <c r="E2113" s="16"/>
      <c r="F2113" s="307" t="s">
        <v>6996</v>
      </c>
      <c r="G2113" s="14"/>
      <c r="H2113" s="14" t="s">
        <v>3645</v>
      </c>
      <c r="I2113" s="15">
        <v>168</v>
      </c>
      <c r="J2113" s="77">
        <v>5</v>
      </c>
      <c r="K2113" s="92"/>
    </row>
    <row r="2114" spans="1:11" ht="74.400000000000006" customHeight="1" x14ac:dyDescent="0.25">
      <c r="A2114" s="14" t="s">
        <v>1906</v>
      </c>
      <c r="B2114" s="14"/>
      <c r="C2114" s="14"/>
      <c r="D2114" s="16"/>
      <c r="E2114" s="16"/>
      <c r="F2114" s="305" t="s">
        <v>14687</v>
      </c>
      <c r="G2114" s="14"/>
      <c r="H2114" s="14"/>
      <c r="I2114" s="15"/>
      <c r="J2114" s="77"/>
      <c r="K2114" s="92"/>
    </row>
    <row r="2115" spans="1:11" ht="20.399999999999999" x14ac:dyDescent="0.25">
      <c r="A2115" s="14" t="s">
        <v>1906</v>
      </c>
      <c r="B2115" s="14" t="s">
        <v>7078</v>
      </c>
      <c r="C2115" s="14" t="s">
        <v>7079</v>
      </c>
      <c r="D2115" s="16">
        <v>45111</v>
      </c>
      <c r="E2115" s="16"/>
      <c r="F2115" s="307" t="s">
        <v>7080</v>
      </c>
      <c r="G2115" s="14"/>
      <c r="H2115" s="14" t="s">
        <v>2660</v>
      </c>
      <c r="I2115" s="15">
        <v>109</v>
      </c>
      <c r="J2115" s="77">
        <v>5</v>
      </c>
      <c r="K2115" s="92"/>
    </row>
    <row r="2116" spans="1:11" ht="20.399999999999999" x14ac:dyDescent="0.25">
      <c r="A2116" s="14" t="s">
        <v>1906</v>
      </c>
      <c r="B2116" s="14" t="s">
        <v>7081</v>
      </c>
      <c r="C2116" s="14" t="s">
        <v>7082</v>
      </c>
      <c r="D2116" s="16">
        <v>45111</v>
      </c>
      <c r="E2116" s="16"/>
      <c r="F2116" s="307" t="s">
        <v>7080</v>
      </c>
      <c r="G2116" s="14"/>
      <c r="H2116" s="14" t="s">
        <v>2685</v>
      </c>
      <c r="I2116" s="15">
        <v>109</v>
      </c>
      <c r="J2116" s="77">
        <v>5</v>
      </c>
      <c r="K2116" s="92"/>
    </row>
    <row r="2117" spans="1:11" ht="20.399999999999999" x14ac:dyDescent="0.25">
      <c r="A2117" s="14" t="s">
        <v>1906</v>
      </c>
      <c r="B2117" s="14" t="s">
        <v>7083</v>
      </c>
      <c r="C2117" s="14" t="s">
        <v>7084</v>
      </c>
      <c r="D2117" s="16">
        <v>45111</v>
      </c>
      <c r="E2117" s="16"/>
      <c r="F2117" s="307" t="s">
        <v>7080</v>
      </c>
      <c r="G2117" s="14"/>
      <c r="H2117" s="14" t="s">
        <v>2179</v>
      </c>
      <c r="I2117" s="15">
        <v>109</v>
      </c>
      <c r="J2117" s="77">
        <v>5</v>
      </c>
      <c r="K2117" s="92"/>
    </row>
    <row r="2118" spans="1:11" ht="20.399999999999999" x14ac:dyDescent="0.25">
      <c r="A2118" s="14" t="s">
        <v>1906</v>
      </c>
      <c r="B2118" s="14" t="s">
        <v>7085</v>
      </c>
      <c r="C2118" s="14" t="s">
        <v>7086</v>
      </c>
      <c r="D2118" s="16">
        <v>45111</v>
      </c>
      <c r="E2118" s="16"/>
      <c r="F2118" s="307" t="s">
        <v>7080</v>
      </c>
      <c r="G2118" s="14"/>
      <c r="H2118" s="14" t="s">
        <v>2673</v>
      </c>
      <c r="I2118" s="15">
        <v>109</v>
      </c>
      <c r="J2118" s="77">
        <v>5</v>
      </c>
      <c r="K2118" s="92"/>
    </row>
    <row r="2119" spans="1:11" ht="77.400000000000006" customHeight="1" x14ac:dyDescent="0.25">
      <c r="A2119" s="14" t="s">
        <v>1906</v>
      </c>
      <c r="B2119" s="14"/>
      <c r="C2119" s="14"/>
      <c r="D2119" s="16"/>
      <c r="E2119" s="16"/>
      <c r="F2119" s="305" t="s">
        <v>7087</v>
      </c>
      <c r="G2119" s="14"/>
      <c r="H2119" s="14"/>
      <c r="I2119" s="15"/>
      <c r="J2119" s="77"/>
      <c r="K2119" s="92"/>
    </row>
    <row r="2120" spans="1:11" ht="30.6" x14ac:dyDescent="0.25">
      <c r="A2120" s="14" t="s">
        <v>1906</v>
      </c>
      <c r="B2120" s="14" t="s">
        <v>7088</v>
      </c>
      <c r="C2120" s="14" t="s">
        <v>7089</v>
      </c>
      <c r="D2120" s="16">
        <v>45111</v>
      </c>
      <c r="E2120" s="16"/>
      <c r="F2120" s="307" t="s">
        <v>7090</v>
      </c>
      <c r="G2120" s="14"/>
      <c r="H2120" s="14" t="s">
        <v>2673</v>
      </c>
      <c r="I2120" s="15">
        <v>162</v>
      </c>
      <c r="J2120" s="77">
        <v>5</v>
      </c>
      <c r="K2120" s="92"/>
    </row>
    <row r="2121" spans="1:11" ht="30.6" x14ac:dyDescent="0.25">
      <c r="A2121" s="14" t="s">
        <v>1906</v>
      </c>
      <c r="B2121" s="14" t="s">
        <v>7091</v>
      </c>
      <c r="C2121" s="14" t="s">
        <v>7092</v>
      </c>
      <c r="D2121" s="16">
        <v>45111</v>
      </c>
      <c r="E2121" s="16"/>
      <c r="F2121" s="307" t="s">
        <v>7090</v>
      </c>
      <c r="G2121" s="14"/>
      <c r="H2121" s="14" t="s">
        <v>2179</v>
      </c>
      <c r="I2121" s="15">
        <v>162</v>
      </c>
      <c r="J2121" s="77">
        <v>5</v>
      </c>
      <c r="K2121" s="92"/>
    </row>
    <row r="2122" spans="1:11" ht="30.6" x14ac:dyDescent="0.25">
      <c r="A2122" s="14" t="s">
        <v>1906</v>
      </c>
      <c r="B2122" s="14" t="s">
        <v>7093</v>
      </c>
      <c r="C2122" s="14" t="s">
        <v>7094</v>
      </c>
      <c r="D2122" s="16">
        <v>45111</v>
      </c>
      <c r="E2122" s="16"/>
      <c r="F2122" s="307" t="s">
        <v>7090</v>
      </c>
      <c r="G2122" s="14"/>
      <c r="H2122" s="14" t="s">
        <v>2667</v>
      </c>
      <c r="I2122" s="15">
        <v>162</v>
      </c>
      <c r="J2122" s="77">
        <v>5</v>
      </c>
      <c r="K2122" s="92"/>
    </row>
    <row r="2123" spans="1:11" ht="78" customHeight="1" x14ac:dyDescent="0.25">
      <c r="A2123" s="14" t="s">
        <v>1906</v>
      </c>
      <c r="B2123" s="14"/>
      <c r="C2123" s="14"/>
      <c r="D2123" s="16"/>
      <c r="E2123" s="16"/>
      <c r="F2123" s="305" t="s">
        <v>7095</v>
      </c>
      <c r="G2123" s="14"/>
      <c r="H2123" s="14"/>
      <c r="I2123" s="15"/>
      <c r="J2123" s="77"/>
      <c r="K2123" s="92"/>
    </row>
    <row r="2124" spans="1:11" ht="20.399999999999999" x14ac:dyDescent="0.25">
      <c r="A2124" s="14" t="s">
        <v>1906</v>
      </c>
      <c r="B2124" s="14" t="s">
        <v>7096</v>
      </c>
      <c r="C2124" s="14" t="s">
        <v>7097</v>
      </c>
      <c r="D2124" s="16">
        <v>45111</v>
      </c>
      <c r="E2124" s="16"/>
      <c r="F2124" s="307" t="s">
        <v>7098</v>
      </c>
      <c r="G2124" s="14"/>
      <c r="H2124" s="14" t="s">
        <v>2559</v>
      </c>
      <c r="I2124" s="15">
        <v>88</v>
      </c>
      <c r="J2124" s="77">
        <v>5</v>
      </c>
      <c r="K2124" s="92"/>
    </row>
    <row r="2125" spans="1:11" ht="20.399999999999999" x14ac:dyDescent="0.25">
      <c r="A2125" s="14" t="s">
        <v>1906</v>
      </c>
      <c r="B2125" s="14" t="s">
        <v>7099</v>
      </c>
      <c r="C2125" s="14" t="s">
        <v>7100</v>
      </c>
      <c r="D2125" s="16">
        <v>45111</v>
      </c>
      <c r="E2125" s="16"/>
      <c r="F2125" s="307" t="s">
        <v>7098</v>
      </c>
      <c r="G2125" s="14"/>
      <c r="H2125" s="14" t="s">
        <v>2562</v>
      </c>
      <c r="I2125" s="15">
        <v>88</v>
      </c>
      <c r="J2125" s="77">
        <v>5</v>
      </c>
      <c r="K2125" s="92"/>
    </row>
    <row r="2126" spans="1:11" ht="20.399999999999999" x14ac:dyDescent="0.25">
      <c r="A2126" s="14" t="s">
        <v>1906</v>
      </c>
      <c r="B2126" s="14" t="s">
        <v>7101</v>
      </c>
      <c r="C2126" s="14" t="s">
        <v>7102</v>
      </c>
      <c r="D2126" s="16">
        <v>45111</v>
      </c>
      <c r="E2126" s="16"/>
      <c r="F2126" s="307" t="s">
        <v>7098</v>
      </c>
      <c r="G2126" s="14"/>
      <c r="H2126" s="14" t="s">
        <v>2199</v>
      </c>
      <c r="I2126" s="15">
        <v>88</v>
      </c>
      <c r="J2126" s="77">
        <v>5</v>
      </c>
      <c r="K2126" s="92"/>
    </row>
    <row r="2127" spans="1:11" ht="87.6" customHeight="1" x14ac:dyDescent="0.25">
      <c r="A2127" s="14" t="s">
        <v>1906</v>
      </c>
      <c r="B2127" s="14"/>
      <c r="C2127" s="14"/>
      <c r="D2127" s="16"/>
      <c r="E2127" s="16"/>
      <c r="F2127" s="308" t="s">
        <v>14688</v>
      </c>
      <c r="G2127" s="14"/>
      <c r="H2127" s="14"/>
      <c r="I2127" s="15"/>
      <c r="J2127" s="77"/>
      <c r="K2127" s="92"/>
    </row>
    <row r="2128" spans="1:11" ht="30.6" x14ac:dyDescent="0.25">
      <c r="A2128" s="14" t="s">
        <v>1906</v>
      </c>
      <c r="B2128" s="14" t="s">
        <v>7103</v>
      </c>
      <c r="C2128" s="14" t="s">
        <v>6831</v>
      </c>
      <c r="D2128" s="16">
        <v>45128</v>
      </c>
      <c r="E2128" s="16"/>
      <c r="F2128" s="14" t="s">
        <v>7104</v>
      </c>
      <c r="G2128" s="14" t="s">
        <v>7105</v>
      </c>
      <c r="H2128" s="14" t="s">
        <v>7106</v>
      </c>
      <c r="I2128" s="15">
        <v>1019.8</v>
      </c>
      <c r="J2128" s="77">
        <v>5</v>
      </c>
      <c r="K2128" s="92"/>
    </row>
    <row r="2129" spans="1:11" ht="32.4" customHeight="1" x14ac:dyDescent="0.25">
      <c r="A2129" s="14" t="s">
        <v>1906</v>
      </c>
      <c r="B2129" s="14" t="s">
        <v>7107</v>
      </c>
      <c r="C2129" s="14" t="s">
        <v>2330</v>
      </c>
      <c r="D2129" s="16">
        <v>45183</v>
      </c>
      <c r="E2129" s="16"/>
      <c r="F2129" s="14" t="s">
        <v>7108</v>
      </c>
      <c r="G2129" s="14" t="s">
        <v>2394</v>
      </c>
      <c r="H2129" s="14" t="s">
        <v>2395</v>
      </c>
      <c r="I2129" s="15">
        <v>240</v>
      </c>
      <c r="J2129" s="77">
        <v>5</v>
      </c>
      <c r="K2129" s="92"/>
    </row>
    <row r="2130" spans="1:11" ht="40.799999999999997" x14ac:dyDescent="0.25">
      <c r="A2130" s="14" t="s">
        <v>1906</v>
      </c>
      <c r="B2130" s="14" t="s">
        <v>7109</v>
      </c>
      <c r="C2130" s="14" t="s">
        <v>7110</v>
      </c>
      <c r="D2130" s="16">
        <v>45177</v>
      </c>
      <c r="E2130" s="16"/>
      <c r="F2130" s="14" t="s">
        <v>7111</v>
      </c>
      <c r="G2130" s="14" t="s">
        <v>6100</v>
      </c>
      <c r="H2130" s="14" t="s">
        <v>6101</v>
      </c>
      <c r="I2130" s="15">
        <v>500</v>
      </c>
      <c r="J2130" s="77">
        <v>5</v>
      </c>
      <c r="K2130" s="92"/>
    </row>
    <row r="2131" spans="1:11" ht="30.6" x14ac:dyDescent="0.25">
      <c r="A2131" s="14" t="s">
        <v>1906</v>
      </c>
      <c r="B2131" s="14" t="s">
        <v>7112</v>
      </c>
      <c r="C2131" s="14" t="s">
        <v>7113</v>
      </c>
      <c r="D2131" s="16">
        <v>45141</v>
      </c>
      <c r="E2131" s="16"/>
      <c r="F2131" s="307" t="s">
        <v>7114</v>
      </c>
      <c r="G2131" s="14"/>
      <c r="H2131" s="14" t="s">
        <v>7115</v>
      </c>
      <c r="I2131" s="15">
        <v>101</v>
      </c>
      <c r="J2131" s="77">
        <v>5</v>
      </c>
      <c r="K2131" s="92"/>
    </row>
    <row r="2132" spans="1:11" ht="30.6" x14ac:dyDescent="0.25">
      <c r="A2132" s="14" t="s">
        <v>1906</v>
      </c>
      <c r="B2132" s="14" t="s">
        <v>7116</v>
      </c>
      <c r="C2132" s="14" t="s">
        <v>7117</v>
      </c>
      <c r="D2132" s="16">
        <v>45141</v>
      </c>
      <c r="E2132" s="16"/>
      <c r="F2132" s="307" t="s">
        <v>7114</v>
      </c>
      <c r="G2132" s="14"/>
      <c r="H2132" s="14" t="s">
        <v>2482</v>
      </c>
      <c r="I2132" s="15">
        <v>101</v>
      </c>
      <c r="J2132" s="77">
        <v>5</v>
      </c>
      <c r="K2132" s="92"/>
    </row>
    <row r="2133" spans="1:11" ht="30.6" x14ac:dyDescent="0.25">
      <c r="A2133" s="14" t="s">
        <v>1906</v>
      </c>
      <c r="B2133" s="14" t="s">
        <v>7118</v>
      </c>
      <c r="C2133" s="14" t="s">
        <v>7119</v>
      </c>
      <c r="D2133" s="16">
        <v>45141</v>
      </c>
      <c r="E2133" s="16"/>
      <c r="F2133" s="307" t="s">
        <v>7114</v>
      </c>
      <c r="G2133" s="14"/>
      <c r="H2133" s="14" t="s">
        <v>7120</v>
      </c>
      <c r="I2133" s="15">
        <v>90</v>
      </c>
      <c r="J2133" s="77">
        <v>5</v>
      </c>
      <c r="K2133" s="92"/>
    </row>
    <row r="2134" spans="1:11" ht="30.6" x14ac:dyDescent="0.25">
      <c r="A2134" s="14" t="s">
        <v>1906</v>
      </c>
      <c r="B2134" s="14" t="s">
        <v>7121</v>
      </c>
      <c r="C2134" s="14" t="s">
        <v>7122</v>
      </c>
      <c r="D2134" s="16">
        <v>45141</v>
      </c>
      <c r="E2134" s="16"/>
      <c r="F2134" s="307" t="s">
        <v>7114</v>
      </c>
      <c r="G2134" s="14"/>
      <c r="H2134" s="14" t="s">
        <v>2441</v>
      </c>
      <c r="I2134" s="15">
        <v>72</v>
      </c>
      <c r="J2134" s="77">
        <v>5</v>
      </c>
      <c r="K2134" s="92"/>
    </row>
    <row r="2135" spans="1:11" ht="30.6" x14ac:dyDescent="0.25">
      <c r="A2135" s="14" t="s">
        <v>1906</v>
      </c>
      <c r="B2135" s="14" t="s">
        <v>7123</v>
      </c>
      <c r="C2135" s="14" t="s">
        <v>7124</v>
      </c>
      <c r="D2135" s="16">
        <v>45141</v>
      </c>
      <c r="E2135" s="16"/>
      <c r="F2135" s="307" t="s">
        <v>7114</v>
      </c>
      <c r="G2135" s="14"/>
      <c r="H2135" s="14" t="s">
        <v>2447</v>
      </c>
      <c r="I2135" s="15">
        <v>90</v>
      </c>
      <c r="J2135" s="77">
        <v>5</v>
      </c>
      <c r="K2135" s="92"/>
    </row>
    <row r="2136" spans="1:11" ht="30.6" x14ac:dyDescent="0.25">
      <c r="A2136" s="14" t="s">
        <v>1906</v>
      </c>
      <c r="B2136" s="14" t="s">
        <v>7125</v>
      </c>
      <c r="C2136" s="14" t="s">
        <v>7126</v>
      </c>
      <c r="D2136" s="16">
        <v>45141</v>
      </c>
      <c r="E2136" s="16"/>
      <c r="F2136" s="307" t="s">
        <v>7114</v>
      </c>
      <c r="G2136" s="14"/>
      <c r="H2136" s="14" t="s">
        <v>2414</v>
      </c>
      <c r="I2136" s="15">
        <v>90</v>
      </c>
      <c r="J2136" s="77">
        <v>5</v>
      </c>
      <c r="K2136" s="92"/>
    </row>
    <row r="2137" spans="1:11" ht="30.6" x14ac:dyDescent="0.25">
      <c r="A2137" s="14" t="s">
        <v>1906</v>
      </c>
      <c r="B2137" s="14" t="s">
        <v>7127</v>
      </c>
      <c r="C2137" s="14" t="s">
        <v>7128</v>
      </c>
      <c r="D2137" s="16">
        <v>45141</v>
      </c>
      <c r="E2137" s="16"/>
      <c r="F2137" s="307" t="s">
        <v>7114</v>
      </c>
      <c r="G2137" s="14"/>
      <c r="H2137" s="14" t="s">
        <v>2459</v>
      </c>
      <c r="I2137" s="15">
        <v>101</v>
      </c>
      <c r="J2137" s="77">
        <v>5</v>
      </c>
      <c r="K2137" s="92"/>
    </row>
    <row r="2138" spans="1:11" ht="30.6" x14ac:dyDescent="0.25">
      <c r="A2138" s="14" t="s">
        <v>1906</v>
      </c>
      <c r="B2138" s="14" t="s">
        <v>7129</v>
      </c>
      <c r="C2138" s="14" t="s">
        <v>7130</v>
      </c>
      <c r="D2138" s="16">
        <v>45141</v>
      </c>
      <c r="E2138" s="16"/>
      <c r="F2138" s="307" t="s">
        <v>7114</v>
      </c>
      <c r="G2138" s="14"/>
      <c r="H2138" s="14" t="s">
        <v>2477</v>
      </c>
      <c r="I2138" s="15">
        <v>72</v>
      </c>
      <c r="J2138" s="77">
        <v>5</v>
      </c>
      <c r="K2138" s="92"/>
    </row>
    <row r="2139" spans="1:11" ht="30.6" x14ac:dyDescent="0.25">
      <c r="A2139" s="14" t="s">
        <v>1906</v>
      </c>
      <c r="B2139" s="14" t="s">
        <v>7131</v>
      </c>
      <c r="C2139" s="14" t="s">
        <v>7132</v>
      </c>
      <c r="D2139" s="16">
        <v>45141</v>
      </c>
      <c r="E2139" s="16"/>
      <c r="F2139" s="307" t="s">
        <v>7114</v>
      </c>
      <c r="G2139" s="14"/>
      <c r="H2139" s="14" t="s">
        <v>2417</v>
      </c>
      <c r="I2139" s="15">
        <v>72</v>
      </c>
      <c r="J2139" s="77">
        <v>5</v>
      </c>
      <c r="K2139" s="92"/>
    </row>
    <row r="2140" spans="1:11" ht="30.6" x14ac:dyDescent="0.25">
      <c r="A2140" s="14" t="s">
        <v>1906</v>
      </c>
      <c r="B2140" s="14" t="s">
        <v>7133</v>
      </c>
      <c r="C2140" s="14" t="s">
        <v>7134</v>
      </c>
      <c r="D2140" s="16">
        <v>45141</v>
      </c>
      <c r="E2140" s="16"/>
      <c r="F2140" s="307" t="s">
        <v>7114</v>
      </c>
      <c r="G2140" s="14"/>
      <c r="H2140" s="14" t="s">
        <v>2435</v>
      </c>
      <c r="I2140" s="15">
        <v>72</v>
      </c>
      <c r="J2140" s="77">
        <v>5</v>
      </c>
      <c r="K2140" s="92"/>
    </row>
    <row r="2141" spans="1:11" ht="30.6" x14ac:dyDescent="0.25">
      <c r="A2141" s="14" t="s">
        <v>1906</v>
      </c>
      <c r="B2141" s="14" t="s">
        <v>7135</v>
      </c>
      <c r="C2141" s="14" t="s">
        <v>7136</v>
      </c>
      <c r="D2141" s="16">
        <v>45141</v>
      </c>
      <c r="E2141" s="16"/>
      <c r="F2141" s="307" t="s">
        <v>7114</v>
      </c>
      <c r="G2141" s="14"/>
      <c r="H2141" s="14" t="s">
        <v>2438</v>
      </c>
      <c r="I2141" s="15">
        <v>72</v>
      </c>
      <c r="J2141" s="77">
        <v>5</v>
      </c>
      <c r="K2141" s="92"/>
    </row>
    <row r="2142" spans="1:11" ht="30.6" x14ac:dyDescent="0.25">
      <c r="A2142" s="14" t="s">
        <v>1906</v>
      </c>
      <c r="B2142" s="14" t="s">
        <v>7137</v>
      </c>
      <c r="C2142" s="14" t="s">
        <v>7138</v>
      </c>
      <c r="D2142" s="16">
        <v>45141</v>
      </c>
      <c r="E2142" s="16"/>
      <c r="F2142" s="307" t="s">
        <v>7114</v>
      </c>
      <c r="G2142" s="14"/>
      <c r="H2142" s="14" t="s">
        <v>2426</v>
      </c>
      <c r="I2142" s="15">
        <v>72</v>
      </c>
      <c r="J2142" s="77">
        <v>5</v>
      </c>
      <c r="K2142" s="92"/>
    </row>
    <row r="2143" spans="1:11" ht="30.6" x14ac:dyDescent="0.25">
      <c r="A2143" s="14" t="s">
        <v>1906</v>
      </c>
      <c r="B2143" s="14" t="s">
        <v>7139</v>
      </c>
      <c r="C2143" s="14" t="s">
        <v>7140</v>
      </c>
      <c r="D2143" s="16">
        <v>45141</v>
      </c>
      <c r="E2143" s="16"/>
      <c r="F2143" s="307" t="s">
        <v>7114</v>
      </c>
      <c r="G2143" s="14"/>
      <c r="H2143" s="14" t="s">
        <v>2408</v>
      </c>
      <c r="I2143" s="15">
        <v>72</v>
      </c>
      <c r="J2143" s="77">
        <v>5</v>
      </c>
      <c r="K2143" s="92"/>
    </row>
    <row r="2144" spans="1:11" ht="30.6" x14ac:dyDescent="0.25">
      <c r="A2144" s="14" t="s">
        <v>1906</v>
      </c>
      <c r="B2144" s="14" t="s">
        <v>7141</v>
      </c>
      <c r="C2144" s="14" t="s">
        <v>7142</v>
      </c>
      <c r="D2144" s="16">
        <v>45141</v>
      </c>
      <c r="E2144" s="16"/>
      <c r="F2144" s="307" t="s">
        <v>7114</v>
      </c>
      <c r="G2144" s="14"/>
      <c r="H2144" s="14" t="s">
        <v>2468</v>
      </c>
      <c r="I2144" s="15">
        <v>90</v>
      </c>
      <c r="J2144" s="77">
        <v>5</v>
      </c>
      <c r="K2144" s="92"/>
    </row>
    <row r="2145" spans="1:11" ht="77.400000000000006" customHeight="1" x14ac:dyDescent="0.25">
      <c r="A2145" s="14" t="s">
        <v>1906</v>
      </c>
      <c r="B2145" s="14"/>
      <c r="C2145" s="14"/>
      <c r="D2145" s="16"/>
      <c r="E2145" s="16"/>
      <c r="F2145" s="305" t="s">
        <v>7143</v>
      </c>
      <c r="G2145" s="14"/>
      <c r="H2145" s="14"/>
      <c r="I2145" s="15"/>
      <c r="J2145" s="77"/>
      <c r="K2145" s="92"/>
    </row>
    <row r="2146" spans="1:11" ht="20.399999999999999" x14ac:dyDescent="0.25">
      <c r="A2146" s="14" t="s">
        <v>1906</v>
      </c>
      <c r="B2146" s="14" t="s">
        <v>7144</v>
      </c>
      <c r="C2146" s="14" t="s">
        <v>7145</v>
      </c>
      <c r="D2146" s="16">
        <v>45111</v>
      </c>
      <c r="E2146" s="16"/>
      <c r="F2146" s="307" t="s">
        <v>7146</v>
      </c>
      <c r="G2146" s="14"/>
      <c r="H2146" s="14" t="s">
        <v>2695</v>
      </c>
      <c r="I2146" s="15">
        <v>162</v>
      </c>
      <c r="J2146" s="77">
        <v>5</v>
      </c>
      <c r="K2146" s="92"/>
    </row>
    <row r="2147" spans="1:11" ht="20.399999999999999" x14ac:dyDescent="0.25">
      <c r="A2147" s="14" t="s">
        <v>1906</v>
      </c>
      <c r="B2147" s="14" t="s">
        <v>7147</v>
      </c>
      <c r="C2147" s="14" t="s">
        <v>7148</v>
      </c>
      <c r="D2147" s="16">
        <v>45111</v>
      </c>
      <c r="E2147" s="16"/>
      <c r="F2147" s="307" t="s">
        <v>7146</v>
      </c>
      <c r="G2147" s="14"/>
      <c r="H2147" s="14" t="s">
        <v>2179</v>
      </c>
      <c r="I2147" s="15">
        <v>162</v>
      </c>
      <c r="J2147" s="77">
        <v>5</v>
      </c>
      <c r="K2147" s="92"/>
    </row>
    <row r="2148" spans="1:11" ht="20.399999999999999" x14ac:dyDescent="0.25">
      <c r="A2148" s="14" t="s">
        <v>1906</v>
      </c>
      <c r="B2148" s="14" t="s">
        <v>7149</v>
      </c>
      <c r="C2148" s="14" t="s">
        <v>7150</v>
      </c>
      <c r="D2148" s="16">
        <v>45111</v>
      </c>
      <c r="E2148" s="16"/>
      <c r="F2148" s="307" t="s">
        <v>7146</v>
      </c>
      <c r="G2148" s="14"/>
      <c r="H2148" s="14" t="s">
        <v>2660</v>
      </c>
      <c r="I2148" s="15">
        <v>162</v>
      </c>
      <c r="J2148" s="77">
        <v>5</v>
      </c>
      <c r="K2148" s="92"/>
    </row>
    <row r="2149" spans="1:11" ht="20.399999999999999" x14ac:dyDescent="0.25">
      <c r="A2149" s="14" t="s">
        <v>1906</v>
      </c>
      <c r="B2149" s="14" t="s">
        <v>7151</v>
      </c>
      <c r="C2149" s="14" t="s">
        <v>7152</v>
      </c>
      <c r="D2149" s="16">
        <v>45113</v>
      </c>
      <c r="E2149" s="16"/>
      <c r="F2149" s="14" t="s">
        <v>7153</v>
      </c>
      <c r="G2149" s="14" t="s">
        <v>6701</v>
      </c>
      <c r="H2149" s="14" t="s">
        <v>6702</v>
      </c>
      <c r="I2149" s="15">
        <v>88</v>
      </c>
      <c r="J2149" s="77">
        <v>5</v>
      </c>
      <c r="K2149" s="92"/>
    </row>
    <row r="2150" spans="1:11" ht="76.2" customHeight="1" x14ac:dyDescent="0.25">
      <c r="A2150" s="14" t="s">
        <v>1906</v>
      </c>
      <c r="B2150" s="14"/>
      <c r="C2150" s="14"/>
      <c r="D2150" s="16"/>
      <c r="E2150" s="16"/>
      <c r="F2150" s="305" t="s">
        <v>7154</v>
      </c>
      <c r="G2150" s="14"/>
      <c r="H2150" s="14"/>
      <c r="I2150" s="15"/>
      <c r="J2150" s="77"/>
      <c r="K2150" s="92"/>
    </row>
    <row r="2151" spans="1:11" ht="20.399999999999999" x14ac:dyDescent="0.25">
      <c r="A2151" s="14" t="s">
        <v>1906</v>
      </c>
      <c r="B2151" s="14" t="s">
        <v>7155</v>
      </c>
      <c r="C2151" s="14" t="s">
        <v>7156</v>
      </c>
      <c r="D2151" s="16">
        <v>45111</v>
      </c>
      <c r="E2151" s="16"/>
      <c r="F2151" s="307" t="s">
        <v>7157</v>
      </c>
      <c r="G2151" s="14"/>
      <c r="H2151" s="14" t="s">
        <v>2682</v>
      </c>
      <c r="I2151" s="15">
        <v>108</v>
      </c>
      <c r="J2151" s="77">
        <v>5</v>
      </c>
      <c r="K2151" s="92"/>
    </row>
    <row r="2152" spans="1:11" ht="20.399999999999999" x14ac:dyDescent="0.25">
      <c r="A2152" s="14" t="s">
        <v>1906</v>
      </c>
      <c r="B2152" s="14" t="s">
        <v>7158</v>
      </c>
      <c r="C2152" s="14" t="s">
        <v>7159</v>
      </c>
      <c r="D2152" s="16">
        <v>45111</v>
      </c>
      <c r="E2152" s="16"/>
      <c r="F2152" s="307" t="s">
        <v>7157</v>
      </c>
      <c r="G2152" s="14"/>
      <c r="H2152" s="14" t="s">
        <v>2202</v>
      </c>
      <c r="I2152" s="15">
        <v>108</v>
      </c>
      <c r="J2152" s="77">
        <v>5</v>
      </c>
      <c r="K2152" s="92"/>
    </row>
    <row r="2153" spans="1:11" ht="20.399999999999999" x14ac:dyDescent="0.25">
      <c r="A2153" s="14" t="s">
        <v>1906</v>
      </c>
      <c r="B2153" s="14" t="s">
        <v>7160</v>
      </c>
      <c r="C2153" s="14" t="s">
        <v>7161</v>
      </c>
      <c r="D2153" s="16">
        <v>45111</v>
      </c>
      <c r="E2153" s="16"/>
      <c r="F2153" s="307" t="s">
        <v>7157</v>
      </c>
      <c r="G2153" s="14"/>
      <c r="H2153" s="14" t="s">
        <v>2842</v>
      </c>
      <c r="I2153" s="15">
        <v>88</v>
      </c>
      <c r="J2153" s="77">
        <v>5</v>
      </c>
      <c r="K2153" s="92"/>
    </row>
    <row r="2154" spans="1:11" ht="76.95" customHeight="1" x14ac:dyDescent="0.25">
      <c r="A2154" s="14" t="s">
        <v>1906</v>
      </c>
      <c r="B2154" s="14"/>
      <c r="C2154" s="14"/>
      <c r="D2154" s="16"/>
      <c r="E2154" s="16"/>
      <c r="F2154" s="305" t="s">
        <v>7162</v>
      </c>
      <c r="G2154" s="14"/>
      <c r="H2154" s="14"/>
      <c r="I2154" s="15"/>
      <c r="J2154" s="77"/>
      <c r="K2154" s="92"/>
    </row>
    <row r="2155" spans="1:11" ht="30.6" x14ac:dyDescent="0.25">
      <c r="A2155" s="14" t="s">
        <v>1906</v>
      </c>
      <c r="B2155" s="14" t="s">
        <v>7163</v>
      </c>
      <c r="C2155" s="14" t="s">
        <v>7164</v>
      </c>
      <c r="D2155" s="16">
        <v>45111</v>
      </c>
      <c r="E2155" s="16"/>
      <c r="F2155" s="307" t="s">
        <v>7165</v>
      </c>
      <c r="G2155" s="14"/>
      <c r="H2155" s="14" t="s">
        <v>2842</v>
      </c>
      <c r="I2155" s="15">
        <v>142</v>
      </c>
      <c r="J2155" s="77">
        <v>5</v>
      </c>
      <c r="K2155" s="92"/>
    </row>
    <row r="2156" spans="1:11" ht="30.6" x14ac:dyDescent="0.25">
      <c r="A2156" s="14" t="s">
        <v>1906</v>
      </c>
      <c r="B2156" s="14" t="s">
        <v>7166</v>
      </c>
      <c r="C2156" s="14" t="s">
        <v>7167</v>
      </c>
      <c r="D2156" s="16">
        <v>45111</v>
      </c>
      <c r="E2156" s="16"/>
      <c r="F2156" s="307" t="s">
        <v>7165</v>
      </c>
      <c r="G2156" s="14"/>
      <c r="H2156" s="14" t="s">
        <v>2205</v>
      </c>
      <c r="I2156" s="15">
        <v>162</v>
      </c>
      <c r="J2156" s="77">
        <v>5</v>
      </c>
      <c r="K2156" s="92"/>
    </row>
    <row r="2157" spans="1:11" ht="30.6" x14ac:dyDescent="0.25">
      <c r="A2157" s="14" t="s">
        <v>1906</v>
      </c>
      <c r="B2157" s="14" t="s">
        <v>7168</v>
      </c>
      <c r="C2157" s="14" t="s">
        <v>7169</v>
      </c>
      <c r="D2157" s="16">
        <v>45111</v>
      </c>
      <c r="E2157" s="16"/>
      <c r="F2157" s="307" t="s">
        <v>7165</v>
      </c>
      <c r="G2157" s="14"/>
      <c r="H2157" s="14" t="s">
        <v>2173</v>
      </c>
      <c r="I2157" s="15">
        <v>162</v>
      </c>
      <c r="J2157" s="77">
        <v>5</v>
      </c>
      <c r="K2157" s="92"/>
    </row>
    <row r="2158" spans="1:11" ht="30.6" x14ac:dyDescent="0.25">
      <c r="A2158" s="14" t="s">
        <v>1906</v>
      </c>
      <c r="B2158" s="14" t="s">
        <v>7170</v>
      </c>
      <c r="C2158" s="14" t="s">
        <v>7171</v>
      </c>
      <c r="D2158" s="16">
        <v>45111</v>
      </c>
      <c r="E2158" s="16"/>
      <c r="F2158" s="307" t="s">
        <v>7165</v>
      </c>
      <c r="G2158" s="14"/>
      <c r="H2158" s="14" t="s">
        <v>2695</v>
      </c>
      <c r="I2158" s="15">
        <v>191</v>
      </c>
      <c r="J2158" s="77">
        <v>5</v>
      </c>
      <c r="K2158" s="92"/>
    </row>
    <row r="2159" spans="1:11" ht="30.6" x14ac:dyDescent="0.25">
      <c r="A2159" s="14" t="s">
        <v>1906</v>
      </c>
      <c r="B2159" s="14" t="s">
        <v>7172</v>
      </c>
      <c r="C2159" s="14" t="s">
        <v>7173</v>
      </c>
      <c r="D2159" s="16">
        <v>45111</v>
      </c>
      <c r="E2159" s="16"/>
      <c r="F2159" s="307" t="s">
        <v>7165</v>
      </c>
      <c r="G2159" s="14"/>
      <c r="H2159" s="14" t="s">
        <v>2685</v>
      </c>
      <c r="I2159" s="15">
        <v>211</v>
      </c>
      <c r="J2159" s="77">
        <v>5</v>
      </c>
      <c r="K2159" s="92"/>
    </row>
    <row r="2160" spans="1:11" ht="20.399999999999999" x14ac:dyDescent="0.25">
      <c r="A2160" s="14" t="s">
        <v>1906</v>
      </c>
      <c r="B2160" s="300" t="s">
        <v>7174</v>
      </c>
      <c r="C2160" s="300" t="s">
        <v>7175</v>
      </c>
      <c r="D2160" s="16">
        <v>45092</v>
      </c>
      <c r="E2160" s="16"/>
      <c r="F2160" s="300" t="s">
        <v>7176</v>
      </c>
      <c r="G2160" s="300" t="s">
        <v>2168</v>
      </c>
      <c r="H2160" s="300" t="s">
        <v>2169</v>
      </c>
      <c r="I2160" s="15">
        <v>85</v>
      </c>
      <c r="J2160" s="77">
        <v>5</v>
      </c>
      <c r="K2160" s="92"/>
    </row>
    <row r="2161" spans="1:11" ht="74.400000000000006" customHeight="1" x14ac:dyDescent="0.25">
      <c r="A2161" s="14" t="s">
        <v>1906</v>
      </c>
      <c r="B2161" s="300"/>
      <c r="C2161" s="300"/>
      <c r="D2161" s="16"/>
      <c r="E2161" s="16"/>
      <c r="F2161" s="305" t="s">
        <v>14689</v>
      </c>
      <c r="G2161" s="300"/>
      <c r="H2161" s="300"/>
      <c r="I2161" s="15"/>
      <c r="J2161" s="77"/>
      <c r="K2161" s="92"/>
    </row>
    <row r="2162" spans="1:11" ht="20.399999999999999" x14ac:dyDescent="0.25">
      <c r="A2162" s="14" t="s">
        <v>1906</v>
      </c>
      <c r="B2162" s="300" t="s">
        <v>7177</v>
      </c>
      <c r="C2162" s="300" t="s">
        <v>7178</v>
      </c>
      <c r="D2162" s="16">
        <v>45253</v>
      </c>
      <c r="E2162" s="16"/>
      <c r="F2162" s="300" t="s">
        <v>7179</v>
      </c>
      <c r="G2162" s="300"/>
      <c r="H2162" s="300" t="s">
        <v>2199</v>
      </c>
      <c r="I2162" s="15">
        <v>142</v>
      </c>
      <c r="J2162" s="77">
        <v>5</v>
      </c>
      <c r="K2162" s="92"/>
    </row>
    <row r="2163" spans="1:11" ht="20.399999999999999" x14ac:dyDescent="0.25">
      <c r="A2163" s="14" t="s">
        <v>1906</v>
      </c>
      <c r="B2163" s="300" t="s">
        <v>7180</v>
      </c>
      <c r="C2163" s="300" t="s">
        <v>7181</v>
      </c>
      <c r="D2163" s="16">
        <v>45253</v>
      </c>
      <c r="E2163" s="16"/>
      <c r="F2163" s="300" t="s">
        <v>7179</v>
      </c>
      <c r="G2163" s="300"/>
      <c r="H2163" s="300" t="s">
        <v>2682</v>
      </c>
      <c r="I2163" s="15">
        <v>142</v>
      </c>
      <c r="J2163" s="77">
        <v>5</v>
      </c>
      <c r="K2163" s="92"/>
    </row>
    <row r="2164" spans="1:11" ht="20.399999999999999" x14ac:dyDescent="0.25">
      <c r="A2164" s="14" t="s">
        <v>1906</v>
      </c>
      <c r="B2164" s="300" t="s">
        <v>7182</v>
      </c>
      <c r="C2164" s="300" t="s">
        <v>7183</v>
      </c>
      <c r="D2164" s="16">
        <v>45253</v>
      </c>
      <c r="E2164" s="16"/>
      <c r="F2164" s="300" t="s">
        <v>7179</v>
      </c>
      <c r="G2164" s="300"/>
      <c r="H2164" s="300" t="s">
        <v>2205</v>
      </c>
      <c r="I2164" s="15">
        <v>162</v>
      </c>
      <c r="J2164" s="77">
        <v>5</v>
      </c>
      <c r="K2164" s="92"/>
    </row>
    <row r="2165" spans="1:11" ht="20.399999999999999" x14ac:dyDescent="0.25">
      <c r="A2165" s="14" t="s">
        <v>1906</v>
      </c>
      <c r="B2165" s="300" t="s">
        <v>7184</v>
      </c>
      <c r="C2165" s="300" t="s">
        <v>7185</v>
      </c>
      <c r="D2165" s="16">
        <v>45253</v>
      </c>
      <c r="E2165" s="16"/>
      <c r="F2165" s="300" t="s">
        <v>7186</v>
      </c>
      <c r="G2165" s="300" t="s">
        <v>4569</v>
      </c>
      <c r="H2165" s="300" t="s">
        <v>4570</v>
      </c>
      <c r="I2165" s="15">
        <v>63</v>
      </c>
      <c r="J2165" s="77">
        <v>5</v>
      </c>
      <c r="K2165" s="92"/>
    </row>
    <row r="2166" spans="1:11" ht="94.95" customHeight="1" x14ac:dyDescent="0.25">
      <c r="A2166" s="14" t="s">
        <v>1906</v>
      </c>
      <c r="B2166" s="14"/>
      <c r="C2166" s="14"/>
      <c r="D2166" s="16"/>
      <c r="E2166" s="16"/>
      <c r="F2166" s="305" t="s">
        <v>14690</v>
      </c>
      <c r="G2166" s="14"/>
      <c r="H2166" s="14"/>
      <c r="I2166" s="15"/>
      <c r="J2166" s="77"/>
      <c r="K2166" s="92"/>
    </row>
    <row r="2167" spans="1:11" ht="30.6" x14ac:dyDescent="0.25">
      <c r="A2167" s="14" t="s">
        <v>1906</v>
      </c>
      <c r="B2167" s="14" t="s">
        <v>7187</v>
      </c>
      <c r="C2167" s="14" t="s">
        <v>7188</v>
      </c>
      <c r="D2167" s="16">
        <v>45128</v>
      </c>
      <c r="E2167" s="16"/>
      <c r="F2167" s="14" t="s">
        <v>7189</v>
      </c>
      <c r="G2167" s="14" t="s">
        <v>7190</v>
      </c>
      <c r="H2167" s="14" t="s">
        <v>7191</v>
      </c>
      <c r="I2167" s="15">
        <v>49.5</v>
      </c>
      <c r="J2167" s="77">
        <v>5</v>
      </c>
      <c r="K2167" s="92"/>
    </row>
    <row r="2168" spans="1:11" ht="30.6" x14ac:dyDescent="0.25">
      <c r="A2168" s="14" t="s">
        <v>1906</v>
      </c>
      <c r="B2168" s="14" t="s">
        <v>7192</v>
      </c>
      <c r="C2168" s="14" t="s">
        <v>7193</v>
      </c>
      <c r="D2168" s="16">
        <v>45141</v>
      </c>
      <c r="E2168" s="16"/>
      <c r="F2168" s="307" t="s">
        <v>7194</v>
      </c>
      <c r="G2168" s="14"/>
      <c r="H2168" s="14" t="s">
        <v>7195</v>
      </c>
      <c r="I2168" s="15">
        <v>90</v>
      </c>
      <c r="J2168" s="77">
        <v>5</v>
      </c>
      <c r="K2168" s="92"/>
    </row>
    <row r="2169" spans="1:11" ht="30.6" x14ac:dyDescent="0.25">
      <c r="A2169" s="14" t="s">
        <v>1906</v>
      </c>
      <c r="B2169" s="14" t="s">
        <v>7196</v>
      </c>
      <c r="C2169" s="14" t="s">
        <v>7197</v>
      </c>
      <c r="D2169" s="16">
        <v>45141</v>
      </c>
      <c r="E2169" s="16"/>
      <c r="F2169" s="307" t="s">
        <v>7194</v>
      </c>
      <c r="G2169" s="14"/>
      <c r="H2169" s="14" t="s">
        <v>5380</v>
      </c>
      <c r="I2169" s="15">
        <v>101</v>
      </c>
      <c r="J2169" s="77">
        <v>5</v>
      </c>
      <c r="K2169" s="92"/>
    </row>
    <row r="2170" spans="1:11" ht="30.6" x14ac:dyDescent="0.25">
      <c r="A2170" s="14" t="s">
        <v>1906</v>
      </c>
      <c r="B2170" s="14" t="s">
        <v>7198</v>
      </c>
      <c r="C2170" s="14" t="s">
        <v>7199</v>
      </c>
      <c r="D2170" s="16">
        <v>45141</v>
      </c>
      <c r="E2170" s="16"/>
      <c r="F2170" s="307" t="s">
        <v>7194</v>
      </c>
      <c r="G2170" s="14"/>
      <c r="H2170" s="14" t="s">
        <v>2438</v>
      </c>
      <c r="I2170" s="15">
        <v>72</v>
      </c>
      <c r="J2170" s="77">
        <v>5</v>
      </c>
      <c r="K2170" s="92"/>
    </row>
    <row r="2171" spans="1:11" ht="30.6" x14ac:dyDescent="0.25">
      <c r="A2171" s="14" t="s">
        <v>1906</v>
      </c>
      <c r="B2171" s="14" t="s">
        <v>7200</v>
      </c>
      <c r="C2171" s="14" t="s">
        <v>7201</v>
      </c>
      <c r="D2171" s="16">
        <v>45141</v>
      </c>
      <c r="E2171" s="16"/>
      <c r="F2171" s="307" t="s">
        <v>7194</v>
      </c>
      <c r="G2171" s="14"/>
      <c r="H2171" s="14" t="s">
        <v>2447</v>
      </c>
      <c r="I2171" s="15">
        <v>72</v>
      </c>
      <c r="J2171" s="77">
        <v>5</v>
      </c>
      <c r="K2171" s="92"/>
    </row>
    <row r="2172" spans="1:11" ht="30.6" x14ac:dyDescent="0.25">
      <c r="A2172" s="14" t="s">
        <v>1906</v>
      </c>
      <c r="B2172" s="14" t="s">
        <v>7202</v>
      </c>
      <c r="C2172" s="14" t="s">
        <v>7203</v>
      </c>
      <c r="D2172" s="16">
        <v>45141</v>
      </c>
      <c r="E2172" s="16"/>
      <c r="F2172" s="307" t="s">
        <v>7194</v>
      </c>
      <c r="G2172" s="14"/>
      <c r="H2172" s="14" t="s">
        <v>2408</v>
      </c>
      <c r="I2172" s="15">
        <v>72</v>
      </c>
      <c r="J2172" s="77">
        <v>5</v>
      </c>
      <c r="K2172" s="92"/>
    </row>
    <row r="2173" spans="1:11" ht="30.6" x14ac:dyDescent="0.25">
      <c r="A2173" s="14" t="s">
        <v>1906</v>
      </c>
      <c r="B2173" s="14" t="s">
        <v>7204</v>
      </c>
      <c r="C2173" s="14" t="s">
        <v>7205</v>
      </c>
      <c r="D2173" s="16">
        <v>45141</v>
      </c>
      <c r="E2173" s="16"/>
      <c r="F2173" s="307" t="s">
        <v>7194</v>
      </c>
      <c r="G2173" s="14" t="s">
        <v>7206</v>
      </c>
      <c r="H2173" s="14" t="s">
        <v>2477</v>
      </c>
      <c r="I2173" s="15">
        <v>72</v>
      </c>
      <c r="J2173" s="77">
        <v>5</v>
      </c>
      <c r="K2173" s="92"/>
    </row>
    <row r="2174" spans="1:11" ht="30.6" x14ac:dyDescent="0.25">
      <c r="A2174" s="14" t="s">
        <v>1906</v>
      </c>
      <c r="B2174" s="14" t="s">
        <v>7207</v>
      </c>
      <c r="C2174" s="14" t="s">
        <v>7208</v>
      </c>
      <c r="D2174" s="16">
        <v>45141</v>
      </c>
      <c r="E2174" s="16"/>
      <c r="F2174" s="307" t="s">
        <v>7194</v>
      </c>
      <c r="G2174" s="14"/>
      <c r="H2174" s="14" t="s">
        <v>2453</v>
      </c>
      <c r="I2174" s="15">
        <v>90</v>
      </c>
      <c r="J2174" s="77">
        <v>5</v>
      </c>
      <c r="K2174" s="92"/>
    </row>
    <row r="2175" spans="1:11" ht="30.6" x14ac:dyDescent="0.25">
      <c r="A2175" s="14" t="s">
        <v>1906</v>
      </c>
      <c r="B2175" s="14" t="s">
        <v>7209</v>
      </c>
      <c r="C2175" s="14" t="s">
        <v>7210</v>
      </c>
      <c r="D2175" s="16">
        <v>45141</v>
      </c>
      <c r="E2175" s="16"/>
      <c r="F2175" s="307" t="s">
        <v>7194</v>
      </c>
      <c r="G2175" s="14"/>
      <c r="H2175" s="14" t="s">
        <v>5914</v>
      </c>
      <c r="I2175" s="15">
        <v>72</v>
      </c>
      <c r="J2175" s="77">
        <v>5</v>
      </c>
      <c r="K2175" s="92"/>
    </row>
    <row r="2176" spans="1:11" ht="30.6" x14ac:dyDescent="0.25">
      <c r="A2176" s="14" t="s">
        <v>1906</v>
      </c>
      <c r="B2176" s="14" t="s">
        <v>7211</v>
      </c>
      <c r="C2176" s="14" t="s">
        <v>7212</v>
      </c>
      <c r="D2176" s="16">
        <v>45141</v>
      </c>
      <c r="E2176" s="16"/>
      <c r="F2176" s="307" t="s">
        <v>7194</v>
      </c>
      <c r="G2176" s="14"/>
      <c r="H2176" s="14" t="s">
        <v>4694</v>
      </c>
      <c r="I2176" s="15">
        <v>90</v>
      </c>
      <c r="J2176" s="77">
        <v>5</v>
      </c>
      <c r="K2176" s="92"/>
    </row>
    <row r="2177" spans="1:11" ht="30.6" x14ac:dyDescent="0.25">
      <c r="A2177" s="14" t="s">
        <v>1906</v>
      </c>
      <c r="B2177" s="14" t="s">
        <v>7213</v>
      </c>
      <c r="C2177" s="14" t="s">
        <v>7214</v>
      </c>
      <c r="D2177" s="16">
        <v>45141</v>
      </c>
      <c r="E2177" s="16"/>
      <c r="F2177" s="307" t="s">
        <v>7194</v>
      </c>
      <c r="G2177" s="14"/>
      <c r="H2177" s="14" t="s">
        <v>2482</v>
      </c>
      <c r="I2177" s="15">
        <v>101</v>
      </c>
      <c r="J2177" s="77">
        <v>5</v>
      </c>
      <c r="K2177" s="92"/>
    </row>
    <row r="2178" spans="1:11" ht="30.6" x14ac:dyDescent="0.25">
      <c r="A2178" s="14" t="s">
        <v>1906</v>
      </c>
      <c r="B2178" s="14" t="s">
        <v>7215</v>
      </c>
      <c r="C2178" s="14" t="s">
        <v>7216</v>
      </c>
      <c r="D2178" s="16">
        <v>45141</v>
      </c>
      <c r="E2178" s="16"/>
      <c r="F2178" s="307" t="s">
        <v>7194</v>
      </c>
      <c r="G2178" s="14"/>
      <c r="H2178" s="14" t="s">
        <v>4700</v>
      </c>
      <c r="I2178" s="15">
        <v>101</v>
      </c>
      <c r="J2178" s="77">
        <v>5</v>
      </c>
      <c r="K2178" s="92"/>
    </row>
    <row r="2179" spans="1:11" ht="30.6" x14ac:dyDescent="0.25">
      <c r="A2179" s="14" t="s">
        <v>1906</v>
      </c>
      <c r="B2179" s="14" t="s">
        <v>7217</v>
      </c>
      <c r="C2179" s="14" t="s">
        <v>7218</v>
      </c>
      <c r="D2179" s="16">
        <v>45155</v>
      </c>
      <c r="E2179" s="16"/>
      <c r="F2179" s="14" t="s">
        <v>7219</v>
      </c>
      <c r="G2179" s="14" t="s">
        <v>7105</v>
      </c>
      <c r="H2179" s="14" t="s">
        <v>7106</v>
      </c>
      <c r="I2179" s="15">
        <v>680</v>
      </c>
      <c r="J2179" s="77">
        <v>5</v>
      </c>
      <c r="K2179" s="92"/>
    </row>
    <row r="2180" spans="1:11" ht="20.399999999999999" x14ac:dyDescent="0.25">
      <c r="A2180" s="14" t="s">
        <v>1906</v>
      </c>
      <c r="B2180" s="14" t="s">
        <v>7107</v>
      </c>
      <c r="C2180" s="14" t="s">
        <v>2330</v>
      </c>
      <c r="D2180" s="16">
        <v>45183</v>
      </c>
      <c r="E2180" s="16"/>
      <c r="F2180" s="14" t="s">
        <v>7220</v>
      </c>
      <c r="G2180" s="14" t="s">
        <v>2394</v>
      </c>
      <c r="H2180" s="14" t="s">
        <v>2395</v>
      </c>
      <c r="I2180" s="15">
        <v>180</v>
      </c>
      <c r="J2180" s="77">
        <v>5</v>
      </c>
      <c r="K2180" s="92"/>
    </row>
    <row r="2181" spans="1:11" ht="40.799999999999997" x14ac:dyDescent="0.25">
      <c r="A2181" s="14" t="s">
        <v>1906</v>
      </c>
      <c r="B2181" s="14" t="s">
        <v>7221</v>
      </c>
      <c r="C2181" s="14" t="s">
        <v>2932</v>
      </c>
      <c r="D2181" s="16">
        <v>45156</v>
      </c>
      <c r="E2181" s="16"/>
      <c r="F2181" s="14" t="s">
        <v>7222</v>
      </c>
      <c r="G2181" s="14" t="s">
        <v>2887</v>
      </c>
      <c r="H2181" s="14" t="s">
        <v>2888</v>
      </c>
      <c r="I2181" s="15">
        <v>500</v>
      </c>
      <c r="J2181" s="77">
        <v>5</v>
      </c>
      <c r="K2181" s="92"/>
    </row>
    <row r="2182" spans="1:11" ht="76.95" customHeight="1" x14ac:dyDescent="0.25">
      <c r="A2182" s="14" t="s">
        <v>1906</v>
      </c>
      <c r="B2182" s="14"/>
      <c r="C2182" s="14"/>
      <c r="D2182" s="16"/>
      <c r="E2182" s="16"/>
      <c r="F2182" s="305" t="s">
        <v>7223</v>
      </c>
      <c r="G2182" s="14"/>
      <c r="H2182" s="14"/>
      <c r="I2182" s="15"/>
      <c r="J2182" s="77"/>
      <c r="K2182" s="92"/>
    </row>
    <row r="2183" spans="1:11" ht="20.399999999999999" x14ac:dyDescent="0.25">
      <c r="A2183" s="14" t="s">
        <v>1906</v>
      </c>
      <c r="B2183" s="14" t="s">
        <v>7224</v>
      </c>
      <c r="C2183" s="14" t="s">
        <v>7225</v>
      </c>
      <c r="D2183" s="16">
        <v>45119</v>
      </c>
      <c r="E2183" s="16"/>
      <c r="F2183" s="307" t="s">
        <v>7226</v>
      </c>
      <c r="G2183" s="14"/>
      <c r="H2183" s="14" t="s">
        <v>2199</v>
      </c>
      <c r="I2183" s="15">
        <v>88</v>
      </c>
      <c r="J2183" s="77">
        <v>5</v>
      </c>
      <c r="K2183" s="92"/>
    </row>
    <row r="2184" spans="1:11" ht="20.399999999999999" x14ac:dyDescent="0.25">
      <c r="A2184" s="14" t="s">
        <v>1906</v>
      </c>
      <c r="B2184" s="14" t="s">
        <v>7227</v>
      </c>
      <c r="C2184" s="14" t="s">
        <v>7228</v>
      </c>
      <c r="D2184" s="16">
        <v>45119</v>
      </c>
      <c r="E2184" s="16"/>
      <c r="F2184" s="307" t="s">
        <v>7226</v>
      </c>
      <c r="G2184" s="14"/>
      <c r="H2184" s="14" t="s">
        <v>2176</v>
      </c>
      <c r="I2184" s="15">
        <v>88</v>
      </c>
      <c r="J2184" s="77">
        <v>5</v>
      </c>
      <c r="K2184" s="92"/>
    </row>
    <row r="2185" spans="1:11" ht="20.399999999999999" x14ac:dyDescent="0.25">
      <c r="A2185" s="14" t="s">
        <v>1906</v>
      </c>
      <c r="B2185" s="14" t="s">
        <v>7229</v>
      </c>
      <c r="C2185" s="14" t="s">
        <v>7230</v>
      </c>
      <c r="D2185" s="16">
        <v>45119</v>
      </c>
      <c r="E2185" s="16"/>
      <c r="F2185" s="307" t="s">
        <v>7226</v>
      </c>
      <c r="G2185" s="14"/>
      <c r="H2185" s="14" t="s">
        <v>2562</v>
      </c>
      <c r="I2185" s="15">
        <v>88</v>
      </c>
      <c r="J2185" s="77">
        <v>5</v>
      </c>
      <c r="K2185" s="92"/>
    </row>
    <row r="2186" spans="1:11" ht="77.400000000000006" customHeight="1" x14ac:dyDescent="0.25">
      <c r="A2186" s="14" t="s">
        <v>1906</v>
      </c>
      <c r="B2186" s="14"/>
      <c r="C2186" s="14"/>
      <c r="D2186" s="16"/>
      <c r="E2186" s="16"/>
      <c r="F2186" s="305" t="s">
        <v>7231</v>
      </c>
      <c r="G2186" s="14"/>
      <c r="H2186" s="14"/>
      <c r="I2186" s="15"/>
      <c r="J2186" s="77"/>
      <c r="K2186" s="92"/>
    </row>
    <row r="2187" spans="1:11" ht="20.399999999999999" x14ac:dyDescent="0.25">
      <c r="A2187" s="14" t="s">
        <v>1906</v>
      </c>
      <c r="B2187" s="14" t="s">
        <v>7232</v>
      </c>
      <c r="C2187" s="14" t="s">
        <v>7233</v>
      </c>
      <c r="D2187" s="16">
        <v>45119</v>
      </c>
      <c r="E2187" s="16"/>
      <c r="F2187" s="307" t="s">
        <v>7234</v>
      </c>
      <c r="G2187" s="14"/>
      <c r="H2187" s="14" t="s">
        <v>2695</v>
      </c>
      <c r="I2187" s="15">
        <v>162</v>
      </c>
      <c r="J2187" s="77">
        <v>5</v>
      </c>
      <c r="K2187" s="92"/>
    </row>
    <row r="2188" spans="1:11" ht="20.399999999999999" x14ac:dyDescent="0.25">
      <c r="A2188" s="14" t="s">
        <v>1906</v>
      </c>
      <c r="B2188" s="14" t="s">
        <v>7235</v>
      </c>
      <c r="C2188" s="14" t="s">
        <v>7236</v>
      </c>
      <c r="D2188" s="16">
        <v>45119</v>
      </c>
      <c r="E2188" s="16"/>
      <c r="F2188" s="307" t="s">
        <v>7234</v>
      </c>
      <c r="G2188" s="14"/>
      <c r="H2188" s="14" t="s">
        <v>3411</v>
      </c>
      <c r="I2188" s="15">
        <v>162</v>
      </c>
      <c r="J2188" s="77">
        <v>5</v>
      </c>
      <c r="K2188" s="92"/>
    </row>
    <row r="2189" spans="1:11" ht="20.399999999999999" x14ac:dyDescent="0.25">
      <c r="A2189" s="14" t="s">
        <v>1906</v>
      </c>
      <c r="B2189" s="14" t="s">
        <v>7237</v>
      </c>
      <c r="C2189" s="14" t="s">
        <v>7238</v>
      </c>
      <c r="D2189" s="16">
        <v>45119</v>
      </c>
      <c r="E2189" s="16"/>
      <c r="F2189" s="307" t="s">
        <v>7234</v>
      </c>
      <c r="G2189" s="14"/>
      <c r="H2189" s="14" t="s">
        <v>2205</v>
      </c>
      <c r="I2189" s="15">
        <v>162</v>
      </c>
      <c r="J2189" s="77">
        <v>5</v>
      </c>
      <c r="K2189" s="92"/>
    </row>
    <row r="2190" spans="1:11" ht="20.399999999999999" x14ac:dyDescent="0.25">
      <c r="A2190" s="14" t="s">
        <v>1906</v>
      </c>
      <c r="B2190" s="14" t="s">
        <v>7239</v>
      </c>
      <c r="C2190" s="14" t="s">
        <v>7240</v>
      </c>
      <c r="D2190" s="16">
        <v>45119</v>
      </c>
      <c r="E2190" s="16"/>
      <c r="F2190" s="307" t="s">
        <v>7234</v>
      </c>
      <c r="G2190" s="14"/>
      <c r="H2190" s="14" t="s">
        <v>2559</v>
      </c>
      <c r="I2190" s="15">
        <v>162</v>
      </c>
      <c r="J2190" s="77">
        <v>5</v>
      </c>
      <c r="K2190" s="92"/>
    </row>
    <row r="2191" spans="1:11" ht="74.400000000000006" customHeight="1" x14ac:dyDescent="0.25">
      <c r="A2191" s="14" t="s">
        <v>1906</v>
      </c>
      <c r="B2191" s="14"/>
      <c r="C2191" s="14"/>
      <c r="D2191" s="16"/>
      <c r="E2191" s="16"/>
      <c r="F2191" s="305" t="s">
        <v>7241</v>
      </c>
      <c r="G2191" s="14"/>
      <c r="H2191" s="14"/>
      <c r="I2191" s="15"/>
      <c r="J2191" s="77"/>
      <c r="K2191" s="92"/>
    </row>
    <row r="2192" spans="1:11" ht="30.6" x14ac:dyDescent="0.25">
      <c r="A2192" s="14" t="s">
        <v>1906</v>
      </c>
      <c r="B2192" s="14" t="s">
        <v>7242</v>
      </c>
      <c r="C2192" s="14" t="s">
        <v>7243</v>
      </c>
      <c r="D2192" s="16">
        <v>45114</v>
      </c>
      <c r="E2192" s="16"/>
      <c r="F2192" s="14" t="s">
        <v>7244</v>
      </c>
      <c r="G2192" s="14" t="s">
        <v>5113</v>
      </c>
      <c r="H2192" s="14" t="s">
        <v>5114</v>
      </c>
      <c r="I2192" s="15">
        <v>180</v>
      </c>
      <c r="J2192" s="77">
        <v>5</v>
      </c>
      <c r="K2192" s="92"/>
    </row>
    <row r="2193" spans="1:11" ht="20.399999999999999" x14ac:dyDescent="0.25">
      <c r="A2193" s="14" t="s">
        <v>1906</v>
      </c>
      <c r="B2193" s="14" t="s">
        <v>7245</v>
      </c>
      <c r="C2193" s="14" t="s">
        <v>7246</v>
      </c>
      <c r="D2193" s="16">
        <v>45119</v>
      </c>
      <c r="E2193" s="16"/>
      <c r="F2193" s="307" t="s">
        <v>7247</v>
      </c>
      <c r="G2193" s="14"/>
      <c r="H2193" s="14" t="s">
        <v>2202</v>
      </c>
      <c r="I2193" s="15">
        <v>138</v>
      </c>
      <c r="J2193" s="77">
        <v>5</v>
      </c>
      <c r="K2193" s="92"/>
    </row>
    <row r="2194" spans="1:11" ht="20.399999999999999" x14ac:dyDescent="0.25">
      <c r="A2194" s="14" t="s">
        <v>1906</v>
      </c>
      <c r="B2194" s="14" t="s">
        <v>7248</v>
      </c>
      <c r="C2194" s="14" t="s">
        <v>7249</v>
      </c>
      <c r="D2194" s="16">
        <v>45119</v>
      </c>
      <c r="E2194" s="16"/>
      <c r="F2194" s="307" t="s">
        <v>7247</v>
      </c>
      <c r="G2194" s="14"/>
      <c r="H2194" s="14" t="s">
        <v>2676</v>
      </c>
      <c r="I2194" s="15">
        <v>162</v>
      </c>
      <c r="J2194" s="77">
        <v>5</v>
      </c>
      <c r="K2194" s="92"/>
    </row>
    <row r="2195" spans="1:11" ht="20.399999999999999" x14ac:dyDescent="0.25">
      <c r="A2195" s="14" t="s">
        <v>1906</v>
      </c>
      <c r="B2195" s="14" t="s">
        <v>7250</v>
      </c>
      <c r="C2195" s="14" t="s">
        <v>7251</v>
      </c>
      <c r="D2195" s="16">
        <v>45119</v>
      </c>
      <c r="E2195" s="16"/>
      <c r="F2195" s="307" t="s">
        <v>7247</v>
      </c>
      <c r="G2195" s="14"/>
      <c r="H2195" s="14" t="s">
        <v>2682</v>
      </c>
      <c r="I2195" s="15">
        <v>162</v>
      </c>
      <c r="J2195" s="77">
        <v>5</v>
      </c>
      <c r="K2195" s="92"/>
    </row>
    <row r="2196" spans="1:11" ht="20.399999999999999" x14ac:dyDescent="0.25">
      <c r="A2196" s="14" t="s">
        <v>1906</v>
      </c>
      <c r="B2196" s="14" t="s">
        <v>7252</v>
      </c>
      <c r="C2196" s="14" t="s">
        <v>7253</v>
      </c>
      <c r="D2196" s="16">
        <v>45119</v>
      </c>
      <c r="E2196" s="16"/>
      <c r="F2196" s="307" t="s">
        <v>7247</v>
      </c>
      <c r="G2196" s="14"/>
      <c r="H2196" s="14" t="s">
        <v>2176</v>
      </c>
      <c r="I2196" s="15">
        <v>162</v>
      </c>
      <c r="J2196" s="77">
        <v>5</v>
      </c>
      <c r="K2196" s="92"/>
    </row>
    <row r="2197" spans="1:11" ht="20.399999999999999" x14ac:dyDescent="0.25">
      <c r="A2197" s="14" t="s">
        <v>1906</v>
      </c>
      <c r="B2197" s="14" t="s">
        <v>7254</v>
      </c>
      <c r="C2197" s="14" t="s">
        <v>7255</v>
      </c>
      <c r="D2197" s="16">
        <v>45119</v>
      </c>
      <c r="E2197" s="16"/>
      <c r="F2197" s="307" t="s">
        <v>7247</v>
      </c>
      <c r="G2197" s="14"/>
      <c r="H2197" s="14" t="s">
        <v>2562</v>
      </c>
      <c r="I2197" s="15">
        <v>162</v>
      </c>
      <c r="J2197" s="77">
        <v>5</v>
      </c>
      <c r="K2197" s="92"/>
    </row>
    <row r="2198" spans="1:11" ht="77.400000000000006" customHeight="1" x14ac:dyDescent="0.25">
      <c r="A2198" s="14" t="s">
        <v>1906</v>
      </c>
      <c r="B2198" s="14"/>
      <c r="C2198" s="14"/>
      <c r="D2198" s="16"/>
      <c r="E2198" s="16"/>
      <c r="F2198" s="305" t="s">
        <v>7256</v>
      </c>
      <c r="G2198" s="14"/>
      <c r="H2198" s="14"/>
      <c r="I2198" s="15"/>
      <c r="J2198" s="77"/>
      <c r="K2198" s="92"/>
    </row>
    <row r="2199" spans="1:11" ht="20.399999999999999" x14ac:dyDescent="0.25">
      <c r="A2199" s="14" t="s">
        <v>1906</v>
      </c>
      <c r="B2199" s="14" t="s">
        <v>7257</v>
      </c>
      <c r="C2199" s="14" t="s">
        <v>7258</v>
      </c>
      <c r="D2199" s="16">
        <v>45113</v>
      </c>
      <c r="E2199" s="16"/>
      <c r="F2199" s="14" t="s">
        <v>7259</v>
      </c>
      <c r="G2199" s="14" t="s">
        <v>6701</v>
      </c>
      <c r="H2199" s="14" t="s">
        <v>6702</v>
      </c>
      <c r="I2199" s="15">
        <v>44</v>
      </c>
      <c r="J2199" s="77">
        <v>5</v>
      </c>
      <c r="K2199" s="92"/>
    </row>
    <row r="2200" spans="1:11" ht="20.399999999999999" x14ac:dyDescent="0.25">
      <c r="A2200" s="14" t="s">
        <v>1906</v>
      </c>
      <c r="B2200" s="14" t="s">
        <v>7260</v>
      </c>
      <c r="C2200" s="14" t="s">
        <v>7261</v>
      </c>
      <c r="D2200" s="16">
        <v>45119</v>
      </c>
      <c r="E2200" s="16"/>
      <c r="F2200" s="307" t="s">
        <v>7262</v>
      </c>
      <c r="G2200" s="14"/>
      <c r="H2200" s="14" t="s">
        <v>2667</v>
      </c>
      <c r="I2200" s="15">
        <v>123</v>
      </c>
      <c r="J2200" s="77">
        <v>5</v>
      </c>
      <c r="K2200" s="92"/>
    </row>
    <row r="2201" spans="1:11" ht="20.399999999999999" x14ac:dyDescent="0.25">
      <c r="A2201" s="14" t="s">
        <v>1906</v>
      </c>
      <c r="B2201" s="14" t="s">
        <v>7263</v>
      </c>
      <c r="C2201" s="14" t="s">
        <v>7264</v>
      </c>
      <c r="D2201" s="16">
        <v>45119</v>
      </c>
      <c r="E2201" s="16"/>
      <c r="F2201" s="307" t="s">
        <v>7262</v>
      </c>
      <c r="G2201" s="14"/>
      <c r="H2201" s="14" t="s">
        <v>3838</v>
      </c>
      <c r="I2201" s="15">
        <v>123</v>
      </c>
      <c r="J2201" s="77">
        <v>5</v>
      </c>
      <c r="K2201" s="92"/>
    </row>
    <row r="2202" spans="1:11" ht="20.399999999999999" x14ac:dyDescent="0.25">
      <c r="A2202" s="14" t="s">
        <v>1906</v>
      </c>
      <c r="B2202" s="14" t="s">
        <v>7265</v>
      </c>
      <c r="C2202" s="14" t="s">
        <v>7266</v>
      </c>
      <c r="D2202" s="16">
        <v>45119</v>
      </c>
      <c r="E2202" s="16"/>
      <c r="F2202" s="307" t="s">
        <v>7262</v>
      </c>
      <c r="G2202" s="14"/>
      <c r="H2202" s="14" t="s">
        <v>2695</v>
      </c>
      <c r="I2202" s="15">
        <v>123</v>
      </c>
      <c r="J2202" s="77">
        <v>5</v>
      </c>
      <c r="K2202" s="92"/>
    </row>
    <row r="2203" spans="1:11" ht="76.2" customHeight="1" x14ac:dyDescent="0.25">
      <c r="A2203" s="14" t="s">
        <v>1906</v>
      </c>
      <c r="B2203" s="14"/>
      <c r="C2203" s="14"/>
      <c r="D2203" s="16"/>
      <c r="E2203" s="16"/>
      <c r="F2203" s="305" t="s">
        <v>14691</v>
      </c>
      <c r="G2203" s="14"/>
      <c r="H2203" s="14"/>
      <c r="I2203" s="15"/>
      <c r="J2203" s="77"/>
      <c r="K2203" s="92"/>
    </row>
    <row r="2204" spans="1:11" ht="30.6" x14ac:dyDescent="0.25">
      <c r="A2204" s="14" t="s">
        <v>1906</v>
      </c>
      <c r="B2204" s="14" t="s">
        <v>7267</v>
      </c>
      <c r="C2204" s="14" t="s">
        <v>7268</v>
      </c>
      <c r="D2204" s="16">
        <v>45114</v>
      </c>
      <c r="E2204" s="16"/>
      <c r="F2204" s="14" t="s">
        <v>7269</v>
      </c>
      <c r="G2204" s="14" t="s">
        <v>7270</v>
      </c>
      <c r="H2204" s="14" t="s">
        <v>7271</v>
      </c>
      <c r="I2204" s="15">
        <v>45</v>
      </c>
      <c r="J2204" s="77">
        <v>5</v>
      </c>
      <c r="K2204" s="92"/>
    </row>
    <row r="2205" spans="1:11" ht="20.399999999999999" x14ac:dyDescent="0.25">
      <c r="A2205" s="14" t="s">
        <v>1906</v>
      </c>
      <c r="B2205" s="14" t="s">
        <v>7272</v>
      </c>
      <c r="C2205" s="14" t="s">
        <v>7273</v>
      </c>
      <c r="D2205" s="16">
        <v>45119</v>
      </c>
      <c r="E2205" s="16"/>
      <c r="F2205" s="307" t="s">
        <v>7274</v>
      </c>
      <c r="G2205" s="14"/>
      <c r="H2205" s="14" t="s">
        <v>2676</v>
      </c>
      <c r="I2205" s="15">
        <v>138</v>
      </c>
      <c r="J2205" s="77">
        <v>5</v>
      </c>
      <c r="K2205" s="92"/>
    </row>
    <row r="2206" spans="1:11" ht="20.399999999999999" x14ac:dyDescent="0.25">
      <c r="A2206" s="14" t="s">
        <v>1906</v>
      </c>
      <c r="B2206" s="14" t="s">
        <v>7275</v>
      </c>
      <c r="C2206" s="14" t="s">
        <v>7276</v>
      </c>
      <c r="D2206" s="16">
        <v>45119</v>
      </c>
      <c r="E2206" s="16"/>
      <c r="F2206" s="307" t="s">
        <v>7274</v>
      </c>
      <c r="G2206" s="14"/>
      <c r="H2206" s="14" t="s">
        <v>2562</v>
      </c>
      <c r="I2206" s="15">
        <v>162</v>
      </c>
      <c r="J2206" s="77">
        <v>5</v>
      </c>
      <c r="K2206" s="92"/>
    </row>
    <row r="2207" spans="1:11" ht="20.399999999999999" x14ac:dyDescent="0.25">
      <c r="A2207" s="14" t="s">
        <v>1906</v>
      </c>
      <c r="B2207" s="14" t="s">
        <v>7277</v>
      </c>
      <c r="C2207" s="14" t="s">
        <v>7278</v>
      </c>
      <c r="D2207" s="16">
        <v>45119</v>
      </c>
      <c r="E2207" s="16"/>
      <c r="F2207" s="307" t="s">
        <v>7274</v>
      </c>
      <c r="G2207" s="14"/>
      <c r="H2207" s="14" t="s">
        <v>2663</v>
      </c>
      <c r="I2207" s="15">
        <v>162</v>
      </c>
      <c r="J2207" s="77">
        <v>5</v>
      </c>
      <c r="K2207" s="92"/>
    </row>
    <row r="2208" spans="1:11" ht="20.399999999999999" x14ac:dyDescent="0.25">
      <c r="A2208" s="14" t="s">
        <v>1906</v>
      </c>
      <c r="B2208" s="14" t="s">
        <v>7279</v>
      </c>
      <c r="C2208" s="14" t="s">
        <v>7280</v>
      </c>
      <c r="D2208" s="16">
        <v>45119</v>
      </c>
      <c r="E2208" s="16"/>
      <c r="F2208" s="307" t="s">
        <v>7274</v>
      </c>
      <c r="G2208" s="14"/>
      <c r="H2208" s="14" t="s">
        <v>2559</v>
      </c>
      <c r="I2208" s="15">
        <v>162</v>
      </c>
      <c r="J2208" s="77">
        <v>5</v>
      </c>
      <c r="K2208" s="92"/>
    </row>
    <row r="2209" spans="1:11" ht="76.2" customHeight="1" x14ac:dyDescent="0.25">
      <c r="A2209" s="14" t="s">
        <v>1906</v>
      </c>
      <c r="B2209" s="14"/>
      <c r="C2209" s="14"/>
      <c r="D2209" s="16"/>
      <c r="E2209" s="16"/>
      <c r="F2209" s="305" t="s">
        <v>7281</v>
      </c>
      <c r="G2209" s="14"/>
      <c r="H2209" s="14"/>
      <c r="I2209" s="15"/>
      <c r="J2209" s="77"/>
      <c r="K2209" s="92"/>
    </row>
    <row r="2210" spans="1:11" ht="20.399999999999999" x14ac:dyDescent="0.25">
      <c r="A2210" s="14" t="s">
        <v>1906</v>
      </c>
      <c r="B2210" s="14" t="s">
        <v>7282</v>
      </c>
      <c r="C2210" s="14" t="s">
        <v>7283</v>
      </c>
      <c r="D2210" s="16">
        <v>45119</v>
      </c>
      <c r="E2210" s="16"/>
      <c r="F2210" s="307" t="s">
        <v>7284</v>
      </c>
      <c r="G2210" s="14"/>
      <c r="H2210" s="14" t="s">
        <v>2751</v>
      </c>
      <c r="I2210" s="15">
        <v>116</v>
      </c>
      <c r="J2210" s="77">
        <v>5</v>
      </c>
      <c r="K2210" s="92"/>
    </row>
    <row r="2211" spans="1:11" ht="20.399999999999999" x14ac:dyDescent="0.25">
      <c r="A2211" s="14" t="s">
        <v>1906</v>
      </c>
      <c r="B2211" s="14" t="s">
        <v>7285</v>
      </c>
      <c r="C2211" s="14" t="s">
        <v>7286</v>
      </c>
      <c r="D2211" s="16">
        <v>45119</v>
      </c>
      <c r="E2211" s="16"/>
      <c r="F2211" s="307" t="s">
        <v>7284</v>
      </c>
      <c r="G2211" s="14"/>
      <c r="H2211" s="14" t="s">
        <v>2559</v>
      </c>
      <c r="I2211" s="15">
        <v>142</v>
      </c>
      <c r="J2211" s="77">
        <v>5</v>
      </c>
      <c r="K2211" s="92"/>
    </row>
    <row r="2212" spans="1:11" ht="20.399999999999999" x14ac:dyDescent="0.25">
      <c r="A2212" s="14" t="s">
        <v>1906</v>
      </c>
      <c r="B2212" s="14" t="s">
        <v>7287</v>
      </c>
      <c r="C2212" s="14" t="s">
        <v>7288</v>
      </c>
      <c r="D2212" s="16">
        <v>45119</v>
      </c>
      <c r="E2212" s="16"/>
      <c r="F2212" s="307" t="s">
        <v>7284</v>
      </c>
      <c r="G2212" s="14"/>
      <c r="H2212" s="14" t="s">
        <v>2676</v>
      </c>
      <c r="I2212" s="15">
        <v>142</v>
      </c>
      <c r="J2212" s="77">
        <v>5</v>
      </c>
      <c r="K2212" s="92"/>
    </row>
    <row r="2213" spans="1:11" ht="20.399999999999999" x14ac:dyDescent="0.25">
      <c r="A2213" s="14" t="s">
        <v>1906</v>
      </c>
      <c r="B2213" s="14" t="s">
        <v>7289</v>
      </c>
      <c r="C2213" s="14" t="s">
        <v>7290</v>
      </c>
      <c r="D2213" s="16">
        <v>45119</v>
      </c>
      <c r="E2213" s="16"/>
      <c r="F2213" s="307" t="s">
        <v>7284</v>
      </c>
      <c r="G2213" s="14"/>
      <c r="H2213" s="14" t="s">
        <v>2673</v>
      </c>
      <c r="I2213" s="15">
        <v>162</v>
      </c>
      <c r="J2213" s="77">
        <v>5</v>
      </c>
      <c r="K2213" s="92"/>
    </row>
    <row r="2214" spans="1:11" ht="20.399999999999999" x14ac:dyDescent="0.25">
      <c r="A2214" s="14" t="s">
        <v>1906</v>
      </c>
      <c r="B2214" s="14" t="s">
        <v>7291</v>
      </c>
      <c r="C2214" s="14" t="s">
        <v>7292</v>
      </c>
      <c r="D2214" s="16">
        <v>45120</v>
      </c>
      <c r="E2214" s="16"/>
      <c r="F2214" s="14" t="s">
        <v>7293</v>
      </c>
      <c r="G2214" s="14" t="s">
        <v>5149</v>
      </c>
      <c r="H2214" s="14" t="s">
        <v>5150</v>
      </c>
      <c r="I2214" s="15">
        <v>57</v>
      </c>
      <c r="J2214" s="77">
        <v>5</v>
      </c>
      <c r="K2214" s="92"/>
    </row>
    <row r="2215" spans="1:11" ht="77.400000000000006" customHeight="1" x14ac:dyDescent="0.25">
      <c r="A2215" s="14" t="s">
        <v>1906</v>
      </c>
      <c r="B2215" s="14"/>
      <c r="C2215" s="14"/>
      <c r="D2215" s="16"/>
      <c r="E2215" s="16"/>
      <c r="F2215" s="305" t="s">
        <v>7294</v>
      </c>
      <c r="G2215" s="14"/>
      <c r="H2215" s="14"/>
      <c r="I2215" s="15"/>
      <c r="J2215" s="77"/>
      <c r="K2215" s="92"/>
    </row>
    <row r="2216" spans="1:11" ht="20.399999999999999" x14ac:dyDescent="0.25">
      <c r="A2216" s="14" t="s">
        <v>1906</v>
      </c>
      <c r="B2216" s="14" t="s">
        <v>7295</v>
      </c>
      <c r="C2216" s="14" t="s">
        <v>7296</v>
      </c>
      <c r="D2216" s="16">
        <v>45119</v>
      </c>
      <c r="E2216" s="16"/>
      <c r="F2216" s="307" t="s">
        <v>7297</v>
      </c>
      <c r="G2216" s="14"/>
      <c r="H2216" s="14" t="s">
        <v>2676</v>
      </c>
      <c r="I2216" s="15">
        <v>91</v>
      </c>
      <c r="J2216" s="77">
        <v>5</v>
      </c>
      <c r="K2216" s="92"/>
    </row>
    <row r="2217" spans="1:11" ht="20.399999999999999" x14ac:dyDescent="0.25">
      <c r="A2217" s="14" t="s">
        <v>1906</v>
      </c>
      <c r="B2217" s="14" t="s">
        <v>7298</v>
      </c>
      <c r="C2217" s="14" t="s">
        <v>7299</v>
      </c>
      <c r="D2217" s="16">
        <v>45119</v>
      </c>
      <c r="E2217" s="16"/>
      <c r="F2217" s="307" t="s">
        <v>7297</v>
      </c>
      <c r="G2217" s="14"/>
      <c r="H2217" s="14" t="s">
        <v>2673</v>
      </c>
      <c r="I2217" s="15">
        <v>109</v>
      </c>
      <c r="J2217" s="77">
        <v>5</v>
      </c>
      <c r="K2217" s="92"/>
    </row>
    <row r="2218" spans="1:11" ht="20.399999999999999" x14ac:dyDescent="0.25">
      <c r="A2218" s="14" t="s">
        <v>1906</v>
      </c>
      <c r="B2218" s="14" t="s">
        <v>7300</v>
      </c>
      <c r="C2218" s="14" t="s">
        <v>7301</v>
      </c>
      <c r="D2218" s="16">
        <v>45119</v>
      </c>
      <c r="E2218" s="16"/>
      <c r="F2218" s="307" t="s">
        <v>7297</v>
      </c>
      <c r="G2218" s="14"/>
      <c r="H2218" s="14" t="s">
        <v>2751</v>
      </c>
      <c r="I2218" s="15">
        <v>109</v>
      </c>
      <c r="J2218" s="77">
        <v>5</v>
      </c>
      <c r="K2218" s="92"/>
    </row>
    <row r="2219" spans="1:11" ht="20.399999999999999" x14ac:dyDescent="0.25">
      <c r="A2219" s="14" t="s">
        <v>1906</v>
      </c>
      <c r="B2219" s="14" t="s">
        <v>7302</v>
      </c>
      <c r="C2219" s="14" t="s">
        <v>7303</v>
      </c>
      <c r="D2219" s="16">
        <v>45119</v>
      </c>
      <c r="E2219" s="16"/>
      <c r="F2219" s="307" t="s">
        <v>7297</v>
      </c>
      <c r="G2219" s="14"/>
      <c r="H2219" s="14" t="s">
        <v>2559</v>
      </c>
      <c r="I2219" s="15">
        <v>123</v>
      </c>
      <c r="J2219" s="77">
        <v>5</v>
      </c>
      <c r="K2219" s="92"/>
    </row>
    <row r="2220" spans="1:11" ht="75" customHeight="1" x14ac:dyDescent="0.25">
      <c r="A2220" s="14" t="s">
        <v>1906</v>
      </c>
      <c r="B2220" s="14"/>
      <c r="C2220" s="14"/>
      <c r="D2220" s="16"/>
      <c r="E2220" s="16"/>
      <c r="F2220" s="305" t="s">
        <v>7304</v>
      </c>
      <c r="G2220" s="14"/>
      <c r="H2220" s="14"/>
      <c r="I2220" s="15"/>
      <c r="J2220" s="77"/>
      <c r="K2220" s="92"/>
    </row>
    <row r="2221" spans="1:11" ht="30.6" x14ac:dyDescent="0.25">
      <c r="A2221" s="14" t="s">
        <v>1906</v>
      </c>
      <c r="B2221" s="14" t="s">
        <v>7305</v>
      </c>
      <c r="C2221" s="14" t="s">
        <v>7306</v>
      </c>
      <c r="D2221" s="16">
        <v>45114</v>
      </c>
      <c r="E2221" s="16"/>
      <c r="F2221" s="14" t="s">
        <v>7307</v>
      </c>
      <c r="G2221" s="14" t="s">
        <v>7308</v>
      </c>
      <c r="H2221" s="14" t="s">
        <v>7309</v>
      </c>
      <c r="I2221" s="15">
        <v>35</v>
      </c>
      <c r="J2221" s="77">
        <v>5</v>
      </c>
      <c r="K2221" s="92"/>
    </row>
    <row r="2222" spans="1:11" ht="30.6" x14ac:dyDescent="0.25">
      <c r="A2222" s="14" t="s">
        <v>1906</v>
      </c>
      <c r="B2222" s="14" t="s">
        <v>7310</v>
      </c>
      <c r="C2222" s="14" t="s">
        <v>7311</v>
      </c>
      <c r="D2222" s="16">
        <v>45114</v>
      </c>
      <c r="E2222" s="16"/>
      <c r="F2222" s="14" t="s">
        <v>7307</v>
      </c>
      <c r="G2222" s="14" t="s">
        <v>7308</v>
      </c>
      <c r="H2222" s="14" t="s">
        <v>7309</v>
      </c>
      <c r="I2222" s="15">
        <v>35</v>
      </c>
      <c r="J2222" s="77">
        <v>5</v>
      </c>
      <c r="K2222" s="92"/>
    </row>
    <row r="2223" spans="1:11" ht="20.399999999999999" x14ac:dyDescent="0.25">
      <c r="A2223" s="14" t="s">
        <v>1906</v>
      </c>
      <c r="B2223" s="14" t="s">
        <v>7312</v>
      </c>
      <c r="C2223" s="14" t="s">
        <v>7313</v>
      </c>
      <c r="D2223" s="16">
        <v>45119</v>
      </c>
      <c r="E2223" s="16"/>
      <c r="F2223" s="307" t="s">
        <v>7314</v>
      </c>
      <c r="G2223" s="14"/>
      <c r="H2223" s="14" t="s">
        <v>2663</v>
      </c>
      <c r="I2223" s="15">
        <v>162</v>
      </c>
      <c r="J2223" s="77">
        <v>5</v>
      </c>
      <c r="K2223" s="92"/>
    </row>
    <row r="2224" spans="1:11" ht="20.399999999999999" x14ac:dyDescent="0.25">
      <c r="A2224" s="14" t="s">
        <v>1906</v>
      </c>
      <c r="B2224" s="14" t="s">
        <v>7315</v>
      </c>
      <c r="C2224" s="14" t="s">
        <v>7316</v>
      </c>
      <c r="D2224" s="16">
        <v>45119</v>
      </c>
      <c r="E2224" s="16"/>
      <c r="F2224" s="307" t="s">
        <v>7314</v>
      </c>
      <c r="G2224" s="14"/>
      <c r="H2224" s="14" t="s">
        <v>2670</v>
      </c>
      <c r="I2224" s="15">
        <v>162</v>
      </c>
      <c r="J2224" s="77">
        <v>5</v>
      </c>
      <c r="K2224" s="92"/>
    </row>
    <row r="2225" spans="1:11" ht="76.2" customHeight="1" x14ac:dyDescent="0.25">
      <c r="A2225" s="14" t="s">
        <v>1906</v>
      </c>
      <c r="B2225" s="14"/>
      <c r="C2225" s="14"/>
      <c r="D2225" s="16"/>
      <c r="E2225" s="16"/>
      <c r="F2225" s="305" t="s">
        <v>7317</v>
      </c>
      <c r="G2225" s="14"/>
      <c r="H2225" s="14"/>
      <c r="I2225" s="15"/>
      <c r="J2225" s="77"/>
      <c r="K2225" s="92"/>
    </row>
    <row r="2226" spans="1:11" ht="20.399999999999999" x14ac:dyDescent="0.25">
      <c r="A2226" s="14" t="s">
        <v>1906</v>
      </c>
      <c r="B2226" s="14" t="s">
        <v>7318</v>
      </c>
      <c r="C2226" s="14" t="s">
        <v>7319</v>
      </c>
      <c r="D2226" s="16">
        <v>45113</v>
      </c>
      <c r="E2226" s="16"/>
      <c r="F2226" s="14" t="s">
        <v>7320</v>
      </c>
      <c r="G2226" s="14" t="s">
        <v>2168</v>
      </c>
      <c r="H2226" s="14" t="s">
        <v>2169</v>
      </c>
      <c r="I2226" s="15">
        <v>105</v>
      </c>
      <c r="J2226" s="77">
        <v>5</v>
      </c>
      <c r="K2226" s="92"/>
    </row>
    <row r="2227" spans="1:11" ht="20.399999999999999" x14ac:dyDescent="0.25">
      <c r="A2227" s="14" t="s">
        <v>1906</v>
      </c>
      <c r="B2227" s="14" t="s">
        <v>7321</v>
      </c>
      <c r="C2227" s="14" t="s">
        <v>7322</v>
      </c>
      <c r="D2227" s="16">
        <v>45128</v>
      </c>
      <c r="E2227" s="16"/>
      <c r="F2227" s="307" t="s">
        <v>7323</v>
      </c>
      <c r="G2227" s="14"/>
      <c r="H2227" s="14" t="s">
        <v>2657</v>
      </c>
      <c r="I2227" s="15">
        <v>162</v>
      </c>
      <c r="J2227" s="77">
        <v>5</v>
      </c>
      <c r="K2227" s="92"/>
    </row>
    <row r="2228" spans="1:11" ht="20.399999999999999" x14ac:dyDescent="0.25">
      <c r="A2228" s="14" t="s">
        <v>1906</v>
      </c>
      <c r="B2228" s="14" t="s">
        <v>7324</v>
      </c>
      <c r="C2228" s="14" t="s">
        <v>7325</v>
      </c>
      <c r="D2228" s="16">
        <v>45128</v>
      </c>
      <c r="E2228" s="16"/>
      <c r="F2228" s="307" t="s">
        <v>7323</v>
      </c>
      <c r="G2228" s="14"/>
      <c r="H2228" s="14" t="s">
        <v>2689</v>
      </c>
      <c r="I2228" s="15">
        <v>162</v>
      </c>
      <c r="J2228" s="77">
        <v>5</v>
      </c>
      <c r="K2228" s="92"/>
    </row>
    <row r="2229" spans="1:11" ht="20.399999999999999" x14ac:dyDescent="0.25">
      <c r="A2229" s="14" t="s">
        <v>1906</v>
      </c>
      <c r="B2229" s="14" t="s">
        <v>7326</v>
      </c>
      <c r="C2229" s="14" t="s">
        <v>7327</v>
      </c>
      <c r="D2229" s="16">
        <v>45128</v>
      </c>
      <c r="E2229" s="16"/>
      <c r="F2229" s="307" t="s">
        <v>7323</v>
      </c>
      <c r="G2229" s="14"/>
      <c r="H2229" s="14" t="s">
        <v>3411</v>
      </c>
      <c r="I2229" s="15">
        <v>162</v>
      </c>
      <c r="J2229" s="77">
        <v>5</v>
      </c>
      <c r="K2229" s="92"/>
    </row>
    <row r="2230" spans="1:11" ht="20.399999999999999" x14ac:dyDescent="0.25">
      <c r="A2230" s="14" t="s">
        <v>1906</v>
      </c>
      <c r="B2230" s="14" t="s">
        <v>7328</v>
      </c>
      <c r="C2230" s="14" t="s">
        <v>7329</v>
      </c>
      <c r="D2230" s="16">
        <v>45128</v>
      </c>
      <c r="E2230" s="16"/>
      <c r="F2230" s="307" t="s">
        <v>7323</v>
      </c>
      <c r="G2230" s="14"/>
      <c r="H2230" s="14" t="s">
        <v>2205</v>
      </c>
      <c r="I2230" s="15">
        <v>162</v>
      </c>
      <c r="J2230" s="77">
        <v>5</v>
      </c>
      <c r="K2230" s="92"/>
    </row>
    <row r="2231" spans="1:11" ht="20.399999999999999" x14ac:dyDescent="0.25">
      <c r="A2231" s="14" t="s">
        <v>1906</v>
      </c>
      <c r="B2231" s="14" t="s">
        <v>7330</v>
      </c>
      <c r="C2231" s="14" t="s">
        <v>7331</v>
      </c>
      <c r="D2231" s="16">
        <v>45128</v>
      </c>
      <c r="E2231" s="16"/>
      <c r="F2231" s="307" t="s">
        <v>7323</v>
      </c>
      <c r="G2231" s="14"/>
      <c r="H2231" s="14" t="s">
        <v>2667</v>
      </c>
      <c r="I2231" s="15">
        <v>182</v>
      </c>
      <c r="J2231" s="77">
        <v>5</v>
      </c>
      <c r="K2231" s="92"/>
    </row>
    <row r="2232" spans="1:11" ht="74.400000000000006" customHeight="1" x14ac:dyDescent="0.25">
      <c r="A2232" s="14" t="s">
        <v>1906</v>
      </c>
      <c r="B2232" s="14"/>
      <c r="C2232" s="14"/>
      <c r="D2232" s="16"/>
      <c r="E2232" s="16"/>
      <c r="F2232" s="305" t="s">
        <v>14692</v>
      </c>
      <c r="G2232" s="14"/>
      <c r="H2232" s="14"/>
      <c r="I2232" s="15"/>
      <c r="J2232" s="77"/>
      <c r="K2232" s="92"/>
    </row>
    <row r="2233" spans="1:11" ht="20.399999999999999" x14ac:dyDescent="0.25">
      <c r="A2233" s="14" t="s">
        <v>1906</v>
      </c>
      <c r="B2233" s="14" t="s">
        <v>7332</v>
      </c>
      <c r="C2233" s="14" t="s">
        <v>7333</v>
      </c>
      <c r="D2233" s="16">
        <v>45113</v>
      </c>
      <c r="E2233" s="16"/>
      <c r="F2233" s="307" t="s">
        <v>7334</v>
      </c>
      <c r="G2233" s="14" t="s">
        <v>2168</v>
      </c>
      <c r="H2233" s="14" t="s">
        <v>2169</v>
      </c>
      <c r="I2233" s="15">
        <v>105</v>
      </c>
      <c r="J2233" s="77">
        <v>5</v>
      </c>
      <c r="K2233" s="92"/>
    </row>
    <row r="2234" spans="1:11" ht="20.399999999999999" x14ac:dyDescent="0.25">
      <c r="A2234" s="14" t="s">
        <v>1906</v>
      </c>
      <c r="B2234" s="14" t="s">
        <v>7335</v>
      </c>
      <c r="C2234" s="14" t="s">
        <v>7336</v>
      </c>
      <c r="D2234" s="16">
        <v>45128</v>
      </c>
      <c r="E2234" s="16"/>
      <c r="F2234" s="307" t="s">
        <v>7337</v>
      </c>
      <c r="G2234" s="14"/>
      <c r="H2234" s="14" t="s">
        <v>3411</v>
      </c>
      <c r="I2234" s="15">
        <v>123</v>
      </c>
      <c r="J2234" s="77">
        <v>5</v>
      </c>
      <c r="K2234" s="92"/>
    </row>
    <row r="2235" spans="1:11" ht="20.399999999999999" x14ac:dyDescent="0.25">
      <c r="A2235" s="14" t="s">
        <v>1906</v>
      </c>
      <c r="B2235" s="14" t="s">
        <v>7338</v>
      </c>
      <c r="C2235" s="14" t="s">
        <v>7339</v>
      </c>
      <c r="D2235" s="16">
        <v>45128</v>
      </c>
      <c r="E2235" s="16"/>
      <c r="F2235" s="307" t="s">
        <v>7337</v>
      </c>
      <c r="G2235" s="14"/>
      <c r="H2235" s="14" t="s">
        <v>2205</v>
      </c>
      <c r="I2235" s="15">
        <v>123</v>
      </c>
      <c r="J2235" s="77">
        <v>5</v>
      </c>
      <c r="K2235" s="92"/>
    </row>
    <row r="2236" spans="1:11" ht="20.399999999999999" x14ac:dyDescent="0.25">
      <c r="A2236" s="14" t="s">
        <v>1906</v>
      </c>
      <c r="B2236" s="14" t="s">
        <v>7340</v>
      </c>
      <c r="C2236" s="14" t="s">
        <v>7341</v>
      </c>
      <c r="D2236" s="16">
        <v>45128</v>
      </c>
      <c r="E2236" s="16"/>
      <c r="F2236" s="307" t="s">
        <v>7337</v>
      </c>
      <c r="G2236" s="14"/>
      <c r="H2236" s="14" t="s">
        <v>2202</v>
      </c>
      <c r="I2236" s="15">
        <v>143</v>
      </c>
      <c r="J2236" s="77">
        <v>5</v>
      </c>
      <c r="K2236" s="92"/>
    </row>
    <row r="2237" spans="1:11" ht="78" customHeight="1" x14ac:dyDescent="0.25">
      <c r="A2237" s="14" t="s">
        <v>1906</v>
      </c>
      <c r="B2237" s="14"/>
      <c r="C2237" s="14"/>
      <c r="D2237" s="16"/>
      <c r="E2237" s="16"/>
      <c r="F2237" s="305" t="s">
        <v>7342</v>
      </c>
      <c r="G2237" s="14"/>
      <c r="H2237" s="14"/>
      <c r="I2237" s="15"/>
      <c r="J2237" s="77"/>
      <c r="K2237" s="92"/>
    </row>
    <row r="2238" spans="1:11" ht="30.6" x14ac:dyDescent="0.25">
      <c r="A2238" s="14" t="s">
        <v>1906</v>
      </c>
      <c r="B2238" s="14" t="s">
        <v>7343</v>
      </c>
      <c r="C2238" s="14" t="s">
        <v>7344</v>
      </c>
      <c r="D2238" s="16">
        <v>45121</v>
      </c>
      <c r="E2238" s="16"/>
      <c r="F2238" s="14" t="s">
        <v>7345</v>
      </c>
      <c r="G2238" s="14" t="s">
        <v>2881</v>
      </c>
      <c r="H2238" s="14" t="s">
        <v>2882</v>
      </c>
      <c r="I2238" s="15">
        <v>30</v>
      </c>
      <c r="J2238" s="77">
        <v>5</v>
      </c>
      <c r="K2238" s="92"/>
    </row>
    <row r="2239" spans="1:11" ht="20.399999999999999" x14ac:dyDescent="0.25">
      <c r="A2239" s="14" t="s">
        <v>1906</v>
      </c>
      <c r="B2239" s="14" t="s">
        <v>7346</v>
      </c>
      <c r="C2239" s="14" t="s">
        <v>7347</v>
      </c>
      <c r="D2239" s="16">
        <v>45128</v>
      </c>
      <c r="E2239" s="16"/>
      <c r="F2239" s="14" t="s">
        <v>7348</v>
      </c>
      <c r="G2239" s="14"/>
      <c r="H2239" s="14" t="s">
        <v>2205</v>
      </c>
      <c r="I2239" s="15">
        <v>162</v>
      </c>
      <c r="J2239" s="77">
        <v>5</v>
      </c>
      <c r="K2239" s="92"/>
    </row>
    <row r="2240" spans="1:11" ht="20.399999999999999" x14ac:dyDescent="0.25">
      <c r="A2240" s="14" t="s">
        <v>1906</v>
      </c>
      <c r="B2240" s="14" t="s">
        <v>7349</v>
      </c>
      <c r="C2240" s="14" t="s">
        <v>7350</v>
      </c>
      <c r="D2240" s="16">
        <v>45128</v>
      </c>
      <c r="E2240" s="16"/>
      <c r="F2240" s="14" t="s">
        <v>7348</v>
      </c>
      <c r="G2240" s="14"/>
      <c r="H2240" s="14" t="s">
        <v>2676</v>
      </c>
      <c r="I2240" s="15">
        <v>182</v>
      </c>
      <c r="J2240" s="77">
        <v>5</v>
      </c>
      <c r="K2240" s="92"/>
    </row>
    <row r="2241" spans="1:11" ht="76.2" customHeight="1" x14ac:dyDescent="0.25">
      <c r="A2241" s="14" t="s">
        <v>1906</v>
      </c>
      <c r="B2241" s="14"/>
      <c r="C2241" s="14"/>
      <c r="D2241" s="16"/>
      <c r="E2241" s="16"/>
      <c r="F2241" s="305" t="s">
        <v>7351</v>
      </c>
      <c r="G2241" s="14"/>
      <c r="H2241" s="14"/>
      <c r="I2241" s="15"/>
      <c r="J2241" s="77"/>
      <c r="K2241" s="92"/>
    </row>
    <row r="2242" spans="1:11" ht="20.399999999999999" x14ac:dyDescent="0.25">
      <c r="A2242" s="14" t="s">
        <v>1906</v>
      </c>
      <c r="B2242" s="14" t="s">
        <v>7352</v>
      </c>
      <c r="C2242" s="14" t="s">
        <v>7353</v>
      </c>
      <c r="D2242" s="16">
        <v>45250</v>
      </c>
      <c r="E2242" s="16"/>
      <c r="F2242" s="14" t="s">
        <v>7354</v>
      </c>
      <c r="G2242" s="14" t="s">
        <v>6472</v>
      </c>
      <c r="H2242" s="14" t="s">
        <v>6473</v>
      </c>
      <c r="I2242" s="15">
        <v>63.9</v>
      </c>
      <c r="J2242" s="77">
        <v>5</v>
      </c>
      <c r="K2242" s="92"/>
    </row>
    <row r="2243" spans="1:11" ht="20.399999999999999" x14ac:dyDescent="0.25">
      <c r="A2243" s="14" t="s">
        <v>1906</v>
      </c>
      <c r="B2243" s="14" t="s">
        <v>7355</v>
      </c>
      <c r="C2243" s="14" t="s">
        <v>7356</v>
      </c>
      <c r="D2243" s="16">
        <v>45252</v>
      </c>
      <c r="E2243" s="16"/>
      <c r="F2243" s="14" t="s">
        <v>7357</v>
      </c>
      <c r="G2243" s="14"/>
      <c r="H2243" s="14" t="s">
        <v>2205</v>
      </c>
      <c r="I2243" s="15">
        <v>162</v>
      </c>
      <c r="J2243" s="77">
        <v>5</v>
      </c>
      <c r="K2243" s="92"/>
    </row>
    <row r="2244" spans="1:11" ht="20.399999999999999" x14ac:dyDescent="0.25">
      <c r="A2244" s="14" t="s">
        <v>1906</v>
      </c>
      <c r="B2244" s="14" t="s">
        <v>7358</v>
      </c>
      <c r="C2244" s="14" t="s">
        <v>7359</v>
      </c>
      <c r="D2244" s="16">
        <v>45252</v>
      </c>
      <c r="E2244" s="16"/>
      <c r="F2244" s="14" t="s">
        <v>7357</v>
      </c>
      <c r="G2244" s="14"/>
      <c r="H2244" s="14" t="s">
        <v>2676</v>
      </c>
      <c r="I2244" s="15">
        <v>162</v>
      </c>
      <c r="J2244" s="77">
        <v>5</v>
      </c>
      <c r="K2244" s="92"/>
    </row>
    <row r="2245" spans="1:11" ht="20.399999999999999" x14ac:dyDescent="0.25">
      <c r="A2245" s="14" t="s">
        <v>1906</v>
      </c>
      <c r="B2245" s="14" t="s">
        <v>7360</v>
      </c>
      <c r="C2245" s="14" t="s">
        <v>7361</v>
      </c>
      <c r="D2245" s="16">
        <v>45252</v>
      </c>
      <c r="E2245" s="16"/>
      <c r="F2245" s="14" t="s">
        <v>7357</v>
      </c>
      <c r="G2245" s="14"/>
      <c r="H2245" s="14" t="s">
        <v>2695</v>
      </c>
      <c r="I2245" s="15">
        <v>162</v>
      </c>
      <c r="J2245" s="77">
        <v>5</v>
      </c>
      <c r="K2245" s="92"/>
    </row>
    <row r="2246" spans="1:11" ht="20.399999999999999" x14ac:dyDescent="0.25">
      <c r="A2246" s="14" t="s">
        <v>1906</v>
      </c>
      <c r="B2246" s="14" t="s">
        <v>7362</v>
      </c>
      <c r="C2246" s="14" t="s">
        <v>7363</v>
      </c>
      <c r="D2246" s="16">
        <v>45252</v>
      </c>
      <c r="E2246" s="16"/>
      <c r="F2246" s="14" t="s">
        <v>7357</v>
      </c>
      <c r="G2246" s="14"/>
      <c r="H2246" s="14" t="s">
        <v>3411</v>
      </c>
      <c r="I2246" s="15">
        <v>162</v>
      </c>
      <c r="J2246" s="77">
        <v>5</v>
      </c>
      <c r="K2246" s="92"/>
    </row>
    <row r="2247" spans="1:11" ht="77.400000000000006" customHeight="1" x14ac:dyDescent="0.25">
      <c r="A2247" s="14" t="s">
        <v>1906</v>
      </c>
      <c r="B2247" s="14"/>
      <c r="C2247" s="14"/>
      <c r="D2247" s="16"/>
      <c r="E2247" s="16"/>
      <c r="F2247" s="305" t="s">
        <v>7364</v>
      </c>
      <c r="G2247" s="14"/>
      <c r="H2247" s="14"/>
      <c r="I2247" s="15"/>
      <c r="J2247" s="77"/>
      <c r="K2247" s="92"/>
    </row>
    <row r="2248" spans="1:11" ht="20.399999999999999" x14ac:dyDescent="0.25">
      <c r="A2248" s="14" t="s">
        <v>1906</v>
      </c>
      <c r="B2248" s="14" t="s">
        <v>7365</v>
      </c>
      <c r="C2248" s="14" t="s">
        <v>7366</v>
      </c>
      <c r="D2248" s="16">
        <v>45273</v>
      </c>
      <c r="E2248" s="16"/>
      <c r="F2248" s="14" t="s">
        <v>7367</v>
      </c>
      <c r="G2248" s="14"/>
      <c r="H2248" s="14" t="s">
        <v>2205</v>
      </c>
      <c r="I2248" s="15">
        <v>109</v>
      </c>
      <c r="J2248" s="77">
        <v>5</v>
      </c>
      <c r="K2248" s="92"/>
    </row>
    <row r="2249" spans="1:11" ht="20.399999999999999" x14ac:dyDescent="0.25">
      <c r="A2249" s="14" t="s">
        <v>1906</v>
      </c>
      <c r="B2249" s="14" t="s">
        <v>7368</v>
      </c>
      <c r="C2249" s="14" t="s">
        <v>7369</v>
      </c>
      <c r="D2249" s="16">
        <v>45273</v>
      </c>
      <c r="E2249" s="16"/>
      <c r="F2249" s="14" t="s">
        <v>7367</v>
      </c>
      <c r="G2249" s="14"/>
      <c r="H2249" s="14" t="s">
        <v>2695</v>
      </c>
      <c r="I2249" s="15">
        <v>109</v>
      </c>
      <c r="J2249" s="77">
        <v>5</v>
      </c>
      <c r="K2249" s="92"/>
    </row>
    <row r="2250" spans="1:11" ht="75" customHeight="1" x14ac:dyDescent="0.25">
      <c r="A2250" s="14" t="s">
        <v>1906</v>
      </c>
      <c r="B2250" s="14"/>
      <c r="C2250" s="14"/>
      <c r="D2250" s="16"/>
      <c r="E2250" s="16"/>
      <c r="F2250" s="305" t="s">
        <v>7370</v>
      </c>
      <c r="G2250" s="14"/>
      <c r="H2250" s="14"/>
      <c r="I2250" s="15"/>
      <c r="J2250" s="77"/>
      <c r="K2250" s="92"/>
    </row>
    <row r="2251" spans="1:11" ht="30.6" x14ac:dyDescent="0.25">
      <c r="A2251" s="14" t="s">
        <v>1906</v>
      </c>
      <c r="B2251" s="14" t="s">
        <v>7371</v>
      </c>
      <c r="C2251" s="14" t="s">
        <v>6840</v>
      </c>
      <c r="D2251" s="16">
        <v>45121</v>
      </c>
      <c r="E2251" s="16"/>
      <c r="F2251" s="14" t="s">
        <v>7372</v>
      </c>
      <c r="G2251" s="14" t="s">
        <v>7373</v>
      </c>
      <c r="H2251" s="14" t="s">
        <v>7374</v>
      </c>
      <c r="I2251" s="15">
        <v>79</v>
      </c>
      <c r="J2251" s="77">
        <v>5</v>
      </c>
      <c r="K2251" s="92"/>
    </row>
    <row r="2252" spans="1:11" ht="20.399999999999999" x14ac:dyDescent="0.25">
      <c r="A2252" s="14" t="s">
        <v>1906</v>
      </c>
      <c r="B2252" s="14" t="s">
        <v>7375</v>
      </c>
      <c r="C2252" s="14" t="s">
        <v>7376</v>
      </c>
      <c r="D2252" s="16">
        <v>45141</v>
      </c>
      <c r="E2252" s="16"/>
      <c r="F2252" s="14" t="s">
        <v>7377</v>
      </c>
      <c r="G2252" s="14"/>
      <c r="H2252" s="14" t="s">
        <v>2179</v>
      </c>
      <c r="I2252" s="15">
        <v>182</v>
      </c>
      <c r="J2252" s="77">
        <v>5</v>
      </c>
      <c r="K2252" s="92"/>
    </row>
    <row r="2253" spans="1:11" ht="20.399999999999999" x14ac:dyDescent="0.25">
      <c r="A2253" s="14" t="s">
        <v>1906</v>
      </c>
      <c r="B2253" s="14" t="s">
        <v>7378</v>
      </c>
      <c r="C2253" s="14" t="s">
        <v>7379</v>
      </c>
      <c r="D2253" s="16">
        <v>45141</v>
      </c>
      <c r="E2253" s="16"/>
      <c r="F2253" s="14" t="s">
        <v>7377</v>
      </c>
      <c r="G2253" s="14"/>
      <c r="H2253" s="14" t="s">
        <v>2176</v>
      </c>
      <c r="I2253" s="15">
        <v>182</v>
      </c>
      <c r="J2253" s="77">
        <v>5</v>
      </c>
      <c r="K2253" s="92"/>
    </row>
    <row r="2254" spans="1:11" ht="20.399999999999999" x14ac:dyDescent="0.25">
      <c r="A2254" s="14" t="s">
        <v>1906</v>
      </c>
      <c r="B2254" s="14" t="s">
        <v>7380</v>
      </c>
      <c r="C2254" s="14" t="s">
        <v>7381</v>
      </c>
      <c r="D2254" s="16">
        <v>45141</v>
      </c>
      <c r="E2254" s="16"/>
      <c r="F2254" s="14" t="s">
        <v>7377</v>
      </c>
      <c r="G2254" s="14"/>
      <c r="H2254" s="14" t="s">
        <v>2205</v>
      </c>
      <c r="I2254" s="15">
        <v>162</v>
      </c>
      <c r="J2254" s="77">
        <v>5</v>
      </c>
      <c r="K2254" s="92"/>
    </row>
    <row r="2255" spans="1:11" ht="77.400000000000006" customHeight="1" x14ac:dyDescent="0.25">
      <c r="A2255" s="14" t="s">
        <v>1906</v>
      </c>
      <c r="B2255" s="14"/>
      <c r="C2255" s="14"/>
      <c r="D2255" s="16"/>
      <c r="E2255" s="16"/>
      <c r="F2255" s="305" t="s">
        <v>7382</v>
      </c>
      <c r="G2255" s="14"/>
      <c r="H2255" s="14"/>
      <c r="I2255" s="15"/>
      <c r="J2255" s="77"/>
      <c r="K2255" s="92"/>
    </row>
    <row r="2256" spans="1:11" ht="51.6" customHeight="1" x14ac:dyDescent="0.25">
      <c r="A2256" s="14" t="s">
        <v>1906</v>
      </c>
      <c r="B2256" s="14" t="s">
        <v>7383</v>
      </c>
      <c r="C2256" s="14" t="s">
        <v>7384</v>
      </c>
      <c r="D2256" s="16">
        <v>44986</v>
      </c>
      <c r="E2256" s="16">
        <v>45118</v>
      </c>
      <c r="F2256" s="14" t="s">
        <v>12036</v>
      </c>
      <c r="G2256" s="14" t="s">
        <v>7385</v>
      </c>
      <c r="H2256" s="14" t="s">
        <v>7386</v>
      </c>
      <c r="I2256" s="15">
        <v>1200</v>
      </c>
      <c r="J2256" s="77">
        <v>5</v>
      </c>
      <c r="K2256" s="92"/>
    </row>
    <row r="2257" spans="1:11" ht="55.2" customHeight="1" x14ac:dyDescent="0.25">
      <c r="A2257" s="14" t="s">
        <v>1906</v>
      </c>
      <c r="B2257" s="14" t="s">
        <v>7383</v>
      </c>
      <c r="C2257" s="14" t="s">
        <v>7387</v>
      </c>
      <c r="D2257" s="16">
        <v>45057</v>
      </c>
      <c r="E2257" s="16">
        <v>45118</v>
      </c>
      <c r="F2257" s="14" t="s">
        <v>12037</v>
      </c>
      <c r="G2257" s="14" t="s">
        <v>7385</v>
      </c>
      <c r="H2257" s="14" t="s">
        <v>7386</v>
      </c>
      <c r="I2257" s="15">
        <v>800</v>
      </c>
      <c r="J2257" s="77">
        <v>5</v>
      </c>
      <c r="K2257" s="92"/>
    </row>
    <row r="2258" spans="1:11" ht="102" x14ac:dyDescent="0.25">
      <c r="A2258" s="14" t="s">
        <v>1906</v>
      </c>
      <c r="B2258" s="14"/>
      <c r="C2258" s="14"/>
      <c r="D2258" s="16"/>
      <c r="E2258" s="16"/>
      <c r="F2258" s="305" t="s">
        <v>14693</v>
      </c>
      <c r="G2258" s="14"/>
      <c r="H2258" s="14"/>
      <c r="I2258" s="15"/>
      <c r="J2258" s="77"/>
      <c r="K2258" s="92"/>
    </row>
    <row r="2259" spans="1:11" ht="20.399999999999999" x14ac:dyDescent="0.25">
      <c r="A2259" s="14" t="s">
        <v>1906</v>
      </c>
      <c r="B2259" s="14" t="s">
        <v>7388</v>
      </c>
      <c r="C2259" s="14" t="s">
        <v>7389</v>
      </c>
      <c r="D2259" s="16">
        <v>45134</v>
      </c>
      <c r="E2259" s="16"/>
      <c r="F2259" s="14" t="s">
        <v>7390</v>
      </c>
      <c r="G2259" s="14" t="s">
        <v>4476</v>
      </c>
      <c r="H2259" s="14" t="s">
        <v>2535</v>
      </c>
      <c r="I2259" s="15">
        <v>540</v>
      </c>
      <c r="J2259" s="77">
        <v>2</v>
      </c>
      <c r="K2259" s="92"/>
    </row>
    <row r="2260" spans="1:11" ht="20.399999999999999" x14ac:dyDescent="0.25">
      <c r="A2260" s="14" t="s">
        <v>1906</v>
      </c>
      <c r="B2260" s="14" t="s">
        <v>7391</v>
      </c>
      <c r="C2260" s="14" t="s">
        <v>7392</v>
      </c>
      <c r="D2260" s="16">
        <v>45139</v>
      </c>
      <c r="E2260" s="16"/>
      <c r="F2260" s="14" t="s">
        <v>7393</v>
      </c>
      <c r="G2260" s="14" t="s">
        <v>7394</v>
      </c>
      <c r="H2260" s="14" t="s">
        <v>7395</v>
      </c>
      <c r="I2260" s="15">
        <v>5565</v>
      </c>
      <c r="J2260" s="77">
        <v>2</v>
      </c>
      <c r="K2260" s="92"/>
    </row>
    <row r="2261" spans="1:11" ht="30.6" x14ac:dyDescent="0.25">
      <c r="A2261" s="14" t="s">
        <v>1906</v>
      </c>
      <c r="B2261" s="14" t="s">
        <v>7396</v>
      </c>
      <c r="C2261" s="14" t="s">
        <v>7397</v>
      </c>
      <c r="D2261" s="16">
        <v>45149</v>
      </c>
      <c r="E2261" s="16"/>
      <c r="F2261" s="14" t="s">
        <v>7398</v>
      </c>
      <c r="G2261" s="14" t="s">
        <v>2326</v>
      </c>
      <c r="H2261" s="14" t="s">
        <v>2327</v>
      </c>
      <c r="I2261" s="15">
        <v>1511</v>
      </c>
      <c r="J2261" s="77">
        <v>2</v>
      </c>
      <c r="K2261" s="92"/>
    </row>
    <row r="2262" spans="1:11" ht="51" x14ac:dyDescent="0.25">
      <c r="A2262" s="14" t="s">
        <v>1906</v>
      </c>
      <c r="B2262" s="14" t="s">
        <v>7399</v>
      </c>
      <c r="C2262" s="14" t="s">
        <v>7400</v>
      </c>
      <c r="D2262" s="16">
        <v>44987</v>
      </c>
      <c r="E2262" s="16">
        <v>45120</v>
      </c>
      <c r="F2262" s="14" t="s">
        <v>7401</v>
      </c>
      <c r="G2262" s="14" t="s">
        <v>6869</v>
      </c>
      <c r="H2262" s="14" t="s">
        <v>6870</v>
      </c>
      <c r="I2262" s="15">
        <v>31.3</v>
      </c>
      <c r="J2262" s="77">
        <v>2</v>
      </c>
      <c r="K2262" s="92"/>
    </row>
    <row r="2263" spans="1:11" ht="51" x14ac:dyDescent="0.25">
      <c r="A2263" s="14" t="s">
        <v>1906</v>
      </c>
      <c r="B2263" s="14" t="s">
        <v>7399</v>
      </c>
      <c r="C2263" s="14" t="s">
        <v>7402</v>
      </c>
      <c r="D2263" s="16">
        <v>44988</v>
      </c>
      <c r="E2263" s="16">
        <v>45120</v>
      </c>
      <c r="F2263" s="14" t="s">
        <v>7403</v>
      </c>
      <c r="G2263" s="14" t="s">
        <v>6869</v>
      </c>
      <c r="H2263" s="14" t="s">
        <v>6870</v>
      </c>
      <c r="I2263" s="15">
        <v>11.64</v>
      </c>
      <c r="J2263" s="77">
        <v>2</v>
      </c>
      <c r="K2263" s="92"/>
    </row>
    <row r="2264" spans="1:11" ht="51" x14ac:dyDescent="0.25">
      <c r="A2264" s="14" t="s">
        <v>1906</v>
      </c>
      <c r="B2264" s="14" t="s">
        <v>7399</v>
      </c>
      <c r="C2264" s="14" t="s">
        <v>7404</v>
      </c>
      <c r="D2264" s="16">
        <v>44988</v>
      </c>
      <c r="E2264" s="16">
        <v>45120</v>
      </c>
      <c r="F2264" s="14" t="s">
        <v>7401</v>
      </c>
      <c r="G2264" s="14" t="s">
        <v>6869</v>
      </c>
      <c r="H2264" s="14" t="s">
        <v>6870</v>
      </c>
      <c r="I2264" s="15">
        <v>14.4</v>
      </c>
      <c r="J2264" s="77">
        <v>2</v>
      </c>
      <c r="K2264" s="92"/>
    </row>
    <row r="2265" spans="1:11" ht="51" x14ac:dyDescent="0.25">
      <c r="A2265" s="14" t="s">
        <v>1906</v>
      </c>
      <c r="B2265" s="14" t="s">
        <v>7399</v>
      </c>
      <c r="C2265" s="14" t="s">
        <v>7405</v>
      </c>
      <c r="D2265" s="16">
        <v>44988</v>
      </c>
      <c r="E2265" s="16">
        <v>45120</v>
      </c>
      <c r="F2265" s="14" t="s">
        <v>7406</v>
      </c>
      <c r="G2265" s="14" t="s">
        <v>6869</v>
      </c>
      <c r="H2265" s="14" t="s">
        <v>6870</v>
      </c>
      <c r="I2265" s="15">
        <v>18</v>
      </c>
      <c r="J2265" s="77">
        <v>2</v>
      </c>
      <c r="K2265" s="92"/>
    </row>
    <row r="2266" spans="1:11" ht="51" x14ac:dyDescent="0.25">
      <c r="A2266" s="14" t="s">
        <v>1906</v>
      </c>
      <c r="B2266" s="14" t="s">
        <v>7399</v>
      </c>
      <c r="C2266" s="14" t="s">
        <v>7407</v>
      </c>
      <c r="D2266" s="16">
        <v>44989</v>
      </c>
      <c r="E2266" s="16">
        <v>45120</v>
      </c>
      <c r="F2266" s="14" t="s">
        <v>7401</v>
      </c>
      <c r="G2266" s="14" t="s">
        <v>6869</v>
      </c>
      <c r="H2266" s="14" t="s">
        <v>6870</v>
      </c>
      <c r="I2266" s="15">
        <v>11.5</v>
      </c>
      <c r="J2266" s="77">
        <v>2</v>
      </c>
      <c r="K2266" s="92"/>
    </row>
    <row r="2267" spans="1:11" ht="51" x14ac:dyDescent="0.25">
      <c r="A2267" s="14" t="s">
        <v>1906</v>
      </c>
      <c r="B2267" s="14" t="s">
        <v>7399</v>
      </c>
      <c r="C2267" s="14" t="s">
        <v>7408</v>
      </c>
      <c r="D2267" s="16">
        <v>44989</v>
      </c>
      <c r="E2267" s="16">
        <v>45120</v>
      </c>
      <c r="F2267" s="14" t="s">
        <v>7409</v>
      </c>
      <c r="G2267" s="14" t="s">
        <v>6869</v>
      </c>
      <c r="H2267" s="14" t="s">
        <v>6870</v>
      </c>
      <c r="I2267" s="15">
        <v>9.9</v>
      </c>
      <c r="J2267" s="77">
        <v>2</v>
      </c>
      <c r="K2267" s="92"/>
    </row>
    <row r="2268" spans="1:11" ht="51" x14ac:dyDescent="0.25">
      <c r="A2268" s="14" t="s">
        <v>1906</v>
      </c>
      <c r="B2268" s="14" t="s">
        <v>7399</v>
      </c>
      <c r="C2268" s="14" t="s">
        <v>7410</v>
      </c>
      <c r="D2268" s="16">
        <v>44990</v>
      </c>
      <c r="E2268" s="16">
        <v>45120</v>
      </c>
      <c r="F2268" s="14" t="s">
        <v>7401</v>
      </c>
      <c r="G2268" s="14" t="s">
        <v>6869</v>
      </c>
      <c r="H2268" s="14" t="s">
        <v>6870</v>
      </c>
      <c r="I2268" s="15">
        <v>14.9</v>
      </c>
      <c r="J2268" s="77">
        <v>2</v>
      </c>
      <c r="K2268" s="92"/>
    </row>
    <row r="2269" spans="1:11" ht="51" x14ac:dyDescent="0.25">
      <c r="A2269" s="14" t="s">
        <v>1906</v>
      </c>
      <c r="B2269" s="14" t="s">
        <v>7399</v>
      </c>
      <c r="C2269" s="14" t="s">
        <v>7411</v>
      </c>
      <c r="D2269" s="16">
        <v>44990</v>
      </c>
      <c r="E2269" s="16">
        <v>45120</v>
      </c>
      <c r="F2269" s="14" t="s">
        <v>7401</v>
      </c>
      <c r="G2269" s="14" t="s">
        <v>6869</v>
      </c>
      <c r="H2269" s="14" t="s">
        <v>6870</v>
      </c>
      <c r="I2269" s="15">
        <v>25.3</v>
      </c>
      <c r="J2269" s="77">
        <v>2</v>
      </c>
      <c r="K2269" s="92"/>
    </row>
    <row r="2270" spans="1:11" ht="105" customHeight="1" x14ac:dyDescent="0.25">
      <c r="A2270" s="14" t="s">
        <v>1906</v>
      </c>
      <c r="B2270" s="14"/>
      <c r="C2270" s="14"/>
      <c r="D2270" s="16"/>
      <c r="E2270" s="16"/>
      <c r="F2270" s="305" t="s">
        <v>14694</v>
      </c>
      <c r="G2270" s="14"/>
      <c r="H2270" s="14"/>
      <c r="I2270" s="15"/>
      <c r="J2270" s="77"/>
      <c r="K2270" s="92"/>
    </row>
    <row r="2271" spans="1:11" ht="30.6" x14ac:dyDescent="0.25">
      <c r="A2271" s="14" t="s">
        <v>1906</v>
      </c>
      <c r="B2271" s="14" t="s">
        <v>7412</v>
      </c>
      <c r="C2271" s="14" t="s">
        <v>7413</v>
      </c>
      <c r="D2271" s="16">
        <v>45148</v>
      </c>
      <c r="E2271" s="16"/>
      <c r="F2271" s="14" t="s">
        <v>7414</v>
      </c>
      <c r="G2271" s="14" t="s">
        <v>4476</v>
      </c>
      <c r="H2271" s="14" t="s">
        <v>2535</v>
      </c>
      <c r="I2271" s="15">
        <v>660</v>
      </c>
      <c r="J2271" s="77">
        <v>2</v>
      </c>
      <c r="K2271" s="92"/>
    </row>
    <row r="2272" spans="1:11" ht="13.2" x14ac:dyDescent="0.25">
      <c r="A2272" s="14" t="s">
        <v>1906</v>
      </c>
      <c r="B2272" s="14" t="s">
        <v>7415</v>
      </c>
      <c r="C2272" s="14" t="s">
        <v>7416</v>
      </c>
      <c r="D2272" s="16">
        <v>45138</v>
      </c>
      <c r="E2272" s="16"/>
      <c r="F2272" s="14" t="s">
        <v>7417</v>
      </c>
      <c r="G2272" s="14" t="s">
        <v>7418</v>
      </c>
      <c r="H2272" s="14" t="s">
        <v>7419</v>
      </c>
      <c r="I2272" s="15">
        <v>244.8</v>
      </c>
      <c r="J2272" s="77">
        <v>2</v>
      </c>
      <c r="K2272" s="92"/>
    </row>
    <row r="2273" spans="1:11" ht="40.799999999999997" x14ac:dyDescent="0.25">
      <c r="A2273" s="14" t="s">
        <v>1906</v>
      </c>
      <c r="B2273" s="14" t="s">
        <v>7420</v>
      </c>
      <c r="C2273" s="14" t="s">
        <v>7421</v>
      </c>
      <c r="D2273" s="16">
        <v>45246</v>
      </c>
      <c r="E2273" s="16"/>
      <c r="F2273" s="14" t="s">
        <v>7422</v>
      </c>
      <c r="G2273" s="14" t="s">
        <v>894</v>
      </c>
      <c r="H2273" s="14" t="s">
        <v>895</v>
      </c>
      <c r="I2273" s="15">
        <v>3510</v>
      </c>
      <c r="J2273" s="77">
        <v>2</v>
      </c>
      <c r="K2273" s="92"/>
    </row>
    <row r="2274" spans="1:11" ht="95.4" customHeight="1" x14ac:dyDescent="0.25">
      <c r="A2274" s="14" t="s">
        <v>1906</v>
      </c>
      <c r="B2274" s="14"/>
      <c r="C2274" s="14"/>
      <c r="D2274" s="16"/>
      <c r="E2274" s="16"/>
      <c r="F2274" s="305" t="s">
        <v>7423</v>
      </c>
      <c r="G2274" s="14"/>
      <c r="H2274" s="14"/>
      <c r="I2274" s="15"/>
      <c r="J2274" s="77"/>
      <c r="K2274" s="92"/>
    </row>
    <row r="2275" spans="1:11" ht="30.6" x14ac:dyDescent="0.25">
      <c r="A2275" s="14" t="s">
        <v>1906</v>
      </c>
      <c r="B2275" s="14" t="s">
        <v>7424</v>
      </c>
      <c r="C2275" s="14" t="s">
        <v>7425</v>
      </c>
      <c r="D2275" s="16">
        <v>45128</v>
      </c>
      <c r="E2275" s="16"/>
      <c r="F2275" s="14" t="s">
        <v>7426</v>
      </c>
      <c r="G2275" s="14" t="s">
        <v>4534</v>
      </c>
      <c r="H2275" s="14" t="s">
        <v>4535</v>
      </c>
      <c r="I2275" s="15">
        <v>2950.35</v>
      </c>
      <c r="J2275" s="77">
        <v>2</v>
      </c>
      <c r="K2275" s="92"/>
    </row>
    <row r="2276" spans="1:11" ht="20.399999999999999" x14ac:dyDescent="0.25">
      <c r="A2276" s="14" t="s">
        <v>1906</v>
      </c>
      <c r="B2276" s="14" t="s">
        <v>7427</v>
      </c>
      <c r="C2276" s="14" t="s">
        <v>1955</v>
      </c>
      <c r="D2276" s="16">
        <v>45138</v>
      </c>
      <c r="E2276" s="16"/>
      <c r="F2276" s="14" t="s">
        <v>7428</v>
      </c>
      <c r="G2276" s="14" t="s">
        <v>7429</v>
      </c>
      <c r="H2276" s="14" t="s">
        <v>7430</v>
      </c>
      <c r="I2276" s="15">
        <v>245.36</v>
      </c>
      <c r="J2276" s="77">
        <v>2</v>
      </c>
      <c r="K2276" s="92"/>
    </row>
    <row r="2277" spans="1:11" ht="96" customHeight="1" x14ac:dyDescent="0.25">
      <c r="A2277" s="14" t="s">
        <v>1906</v>
      </c>
      <c r="B2277" s="14"/>
      <c r="C2277" s="14"/>
      <c r="D2277" s="16"/>
      <c r="E2277" s="16"/>
      <c r="F2277" s="14" t="s">
        <v>7431</v>
      </c>
      <c r="G2277" s="14"/>
      <c r="H2277" s="14"/>
      <c r="I2277" s="15"/>
      <c r="J2277" s="77"/>
      <c r="K2277" s="92"/>
    </row>
    <row r="2278" spans="1:11" ht="30.6" x14ac:dyDescent="0.25">
      <c r="A2278" s="14" t="s">
        <v>1906</v>
      </c>
      <c r="B2278" s="307" t="s">
        <v>7432</v>
      </c>
      <c r="C2278" s="307" t="s">
        <v>7433</v>
      </c>
      <c r="D2278" s="302">
        <v>45124</v>
      </c>
      <c r="E2278" s="302"/>
      <c r="F2278" s="307" t="s">
        <v>7434</v>
      </c>
      <c r="G2278" s="307" t="s">
        <v>4542</v>
      </c>
      <c r="H2278" s="307" t="s">
        <v>4543</v>
      </c>
      <c r="I2278" s="303">
        <v>180</v>
      </c>
      <c r="J2278" s="304">
        <v>2</v>
      </c>
      <c r="K2278" s="92"/>
    </row>
    <row r="2279" spans="1:11" ht="30.6" x14ac:dyDescent="0.25">
      <c r="A2279" s="14" t="s">
        <v>1906</v>
      </c>
      <c r="B2279" s="14" t="s">
        <v>7435</v>
      </c>
      <c r="C2279" s="14" t="s">
        <v>7436</v>
      </c>
      <c r="D2279" s="16">
        <v>45124</v>
      </c>
      <c r="E2279" s="16"/>
      <c r="F2279" s="14" t="s">
        <v>7434</v>
      </c>
      <c r="G2279" s="14" t="s">
        <v>7437</v>
      </c>
      <c r="H2279" s="14" t="s">
        <v>7438</v>
      </c>
      <c r="I2279" s="15">
        <v>120</v>
      </c>
      <c r="J2279" s="77">
        <v>2</v>
      </c>
      <c r="K2279" s="92"/>
    </row>
    <row r="2280" spans="1:11" ht="30.6" x14ac:dyDescent="0.25">
      <c r="A2280" s="14" t="s">
        <v>1906</v>
      </c>
      <c r="B2280" s="14" t="s">
        <v>7432</v>
      </c>
      <c r="C2280" s="14" t="s">
        <v>7433</v>
      </c>
      <c r="D2280" s="16">
        <v>45124</v>
      </c>
      <c r="E2280" s="16"/>
      <c r="F2280" s="14" t="s">
        <v>7434</v>
      </c>
      <c r="G2280" s="14" t="s">
        <v>4542</v>
      </c>
      <c r="H2280" s="14" t="s">
        <v>4543</v>
      </c>
      <c r="I2280" s="15">
        <v>180</v>
      </c>
      <c r="J2280" s="77">
        <v>2</v>
      </c>
      <c r="K2280" s="92"/>
    </row>
    <row r="2281" spans="1:11" ht="20.399999999999999" x14ac:dyDescent="0.25">
      <c r="A2281" s="14" t="s">
        <v>1906</v>
      </c>
      <c r="B2281" s="14" t="s">
        <v>7439</v>
      </c>
      <c r="C2281" s="14" t="s">
        <v>7440</v>
      </c>
      <c r="D2281" s="16">
        <v>45127</v>
      </c>
      <c r="E2281" s="16"/>
      <c r="F2281" s="14" t="s">
        <v>7441</v>
      </c>
      <c r="G2281" s="14" t="s">
        <v>5778</v>
      </c>
      <c r="H2281" s="14" t="s">
        <v>5779</v>
      </c>
      <c r="I2281" s="15">
        <v>875</v>
      </c>
      <c r="J2281" s="77">
        <v>2</v>
      </c>
      <c r="K2281" s="92"/>
    </row>
    <row r="2282" spans="1:11" ht="20.399999999999999" x14ac:dyDescent="0.25">
      <c r="A2282" s="14" t="s">
        <v>1906</v>
      </c>
      <c r="B2282" s="14" t="s">
        <v>7442</v>
      </c>
      <c r="C2282" s="14" t="s">
        <v>6974</v>
      </c>
      <c r="D2282" s="16">
        <v>45176</v>
      </c>
      <c r="E2282" s="16"/>
      <c r="F2282" s="14" t="s">
        <v>7443</v>
      </c>
      <c r="G2282" s="14" t="s">
        <v>6706</v>
      </c>
      <c r="H2282" s="14" t="s">
        <v>6707</v>
      </c>
      <c r="I2282" s="15">
        <v>120</v>
      </c>
      <c r="J2282" s="77">
        <v>2</v>
      </c>
      <c r="K2282" s="92"/>
    </row>
    <row r="2283" spans="1:11" ht="107.4" customHeight="1" x14ac:dyDescent="0.25">
      <c r="A2283" s="14" t="s">
        <v>1906</v>
      </c>
      <c r="B2283" s="14"/>
      <c r="C2283" s="14"/>
      <c r="D2283" s="16"/>
      <c r="E2283" s="16"/>
      <c r="F2283" s="14" t="s">
        <v>14695</v>
      </c>
      <c r="G2283" s="14"/>
      <c r="H2283" s="14"/>
      <c r="I2283" s="15"/>
      <c r="J2283" s="77"/>
      <c r="K2283" s="92"/>
    </row>
    <row r="2284" spans="1:11" ht="20.399999999999999" x14ac:dyDescent="0.25">
      <c r="A2284" s="14" t="s">
        <v>1906</v>
      </c>
      <c r="B2284" s="14" t="s">
        <v>7444</v>
      </c>
      <c r="C2284" s="14" t="s">
        <v>7445</v>
      </c>
      <c r="D2284" s="16">
        <v>45119</v>
      </c>
      <c r="E2284" s="16"/>
      <c r="F2284" s="14" t="s">
        <v>7446</v>
      </c>
      <c r="G2284" s="14" t="s">
        <v>2043</v>
      </c>
      <c r="H2284" s="14" t="s">
        <v>2044</v>
      </c>
      <c r="I2284" s="15">
        <v>926</v>
      </c>
      <c r="J2284" s="77">
        <v>2</v>
      </c>
      <c r="K2284" s="92"/>
    </row>
    <row r="2285" spans="1:11" ht="20.399999999999999" x14ac:dyDescent="0.25">
      <c r="A2285" s="14" t="s">
        <v>1906</v>
      </c>
      <c r="B2285" s="14" t="s">
        <v>7447</v>
      </c>
      <c r="C2285" s="14" t="s">
        <v>7448</v>
      </c>
      <c r="D2285" s="16">
        <v>45147</v>
      </c>
      <c r="E2285" s="16"/>
      <c r="F2285" s="14" t="s">
        <v>7449</v>
      </c>
      <c r="G2285" s="14" t="s">
        <v>2043</v>
      </c>
      <c r="H2285" s="14" t="s">
        <v>2044</v>
      </c>
      <c r="I2285" s="15">
        <v>964</v>
      </c>
      <c r="J2285" s="77">
        <v>2</v>
      </c>
      <c r="K2285" s="92"/>
    </row>
    <row r="2286" spans="1:11" ht="20.399999999999999" x14ac:dyDescent="0.25">
      <c r="A2286" s="14" t="s">
        <v>1906</v>
      </c>
      <c r="B2286" s="14" t="s">
        <v>7447</v>
      </c>
      <c r="C2286" s="14" t="s">
        <v>7448</v>
      </c>
      <c r="D2286" s="16">
        <v>45139</v>
      </c>
      <c r="E2286" s="16"/>
      <c r="F2286" s="14" t="s">
        <v>7450</v>
      </c>
      <c r="G2286" s="14" t="s">
        <v>2043</v>
      </c>
      <c r="H2286" s="14" t="s">
        <v>2044</v>
      </c>
      <c r="I2286" s="15">
        <v>926</v>
      </c>
      <c r="J2286" s="77">
        <v>2</v>
      </c>
      <c r="K2286" s="92"/>
    </row>
    <row r="2287" spans="1:11" ht="96" customHeight="1" x14ac:dyDescent="0.25">
      <c r="A2287" s="14" t="s">
        <v>1906</v>
      </c>
      <c r="B2287" s="14"/>
      <c r="C2287" s="14"/>
      <c r="D2287" s="16"/>
      <c r="E2287" s="16"/>
      <c r="F2287" s="14" t="s">
        <v>7451</v>
      </c>
      <c r="G2287" s="14"/>
      <c r="H2287" s="14"/>
      <c r="I2287" s="15"/>
      <c r="J2287" s="77"/>
      <c r="K2287" s="92"/>
    </row>
    <row r="2288" spans="1:11" ht="30.6" x14ac:dyDescent="0.25">
      <c r="A2288" s="14" t="s">
        <v>1906</v>
      </c>
      <c r="B2288" s="14" t="s">
        <v>7452</v>
      </c>
      <c r="C2288" s="14" t="s">
        <v>7453</v>
      </c>
      <c r="D2288" s="16">
        <v>45120</v>
      </c>
      <c r="E2288" s="16"/>
      <c r="F2288" s="14" t="s">
        <v>7454</v>
      </c>
      <c r="G2288" s="14" t="s">
        <v>7455</v>
      </c>
      <c r="H2288" s="14" t="s">
        <v>7456</v>
      </c>
      <c r="I2288" s="15">
        <v>461.4</v>
      </c>
      <c r="J2288" s="77">
        <v>2</v>
      </c>
      <c r="K2288" s="92"/>
    </row>
    <row r="2289" spans="1:11" ht="20.399999999999999" x14ac:dyDescent="0.25">
      <c r="A2289" s="14" t="s">
        <v>1906</v>
      </c>
      <c r="B2289" s="14" t="s">
        <v>11101</v>
      </c>
      <c r="C2289" s="14" t="s">
        <v>11102</v>
      </c>
      <c r="D2289" s="16">
        <v>45239</v>
      </c>
      <c r="E2289" s="16"/>
      <c r="F2289" s="14" t="s">
        <v>6628</v>
      </c>
      <c r="G2289" s="14" t="s">
        <v>5473</v>
      </c>
      <c r="H2289" s="14" t="s">
        <v>5474</v>
      </c>
      <c r="I2289" s="15">
        <v>120</v>
      </c>
      <c r="J2289" s="77">
        <v>2</v>
      </c>
      <c r="K2289" s="92"/>
    </row>
    <row r="2290" spans="1:11" ht="20.399999999999999" x14ac:dyDescent="0.25">
      <c r="A2290" s="14" t="s">
        <v>1906</v>
      </c>
      <c r="B2290" s="14" t="s">
        <v>7457</v>
      </c>
      <c r="C2290" s="14" t="s">
        <v>7458</v>
      </c>
      <c r="D2290" s="16">
        <v>45120</v>
      </c>
      <c r="E2290" s="16"/>
      <c r="F2290" s="14" t="s">
        <v>7459</v>
      </c>
      <c r="G2290" s="14" t="s">
        <v>2332</v>
      </c>
      <c r="H2290" s="14" t="s">
        <v>2333</v>
      </c>
      <c r="I2290" s="15">
        <v>528</v>
      </c>
      <c r="J2290" s="77">
        <v>2</v>
      </c>
      <c r="K2290" s="92"/>
    </row>
    <row r="2291" spans="1:11" ht="20.399999999999999" x14ac:dyDescent="0.25">
      <c r="A2291" s="14" t="s">
        <v>1906</v>
      </c>
      <c r="B2291" s="14" t="s">
        <v>7460</v>
      </c>
      <c r="C2291" s="14" t="s">
        <v>7461</v>
      </c>
      <c r="D2291" s="16">
        <v>45138</v>
      </c>
      <c r="E2291" s="16"/>
      <c r="F2291" s="14" t="s">
        <v>7462</v>
      </c>
      <c r="G2291" s="14"/>
      <c r="H2291" s="14" t="s">
        <v>7463</v>
      </c>
      <c r="I2291" s="15">
        <v>78</v>
      </c>
      <c r="J2291" s="77">
        <v>2</v>
      </c>
      <c r="K2291" s="92"/>
    </row>
    <row r="2292" spans="1:11" ht="20.399999999999999" x14ac:dyDescent="0.25">
      <c r="A2292" s="14" t="s">
        <v>1906</v>
      </c>
      <c r="B2292" s="14" t="s">
        <v>7464</v>
      </c>
      <c r="C2292" s="14" t="s">
        <v>7465</v>
      </c>
      <c r="D2292" s="16">
        <v>45138</v>
      </c>
      <c r="E2292" s="16"/>
      <c r="F2292" s="14" t="s">
        <v>7466</v>
      </c>
      <c r="G2292" s="14"/>
      <c r="H2292" s="14" t="s">
        <v>4652</v>
      </c>
      <c r="I2292" s="15">
        <v>75.25</v>
      </c>
      <c r="J2292" s="77">
        <v>2</v>
      </c>
      <c r="K2292" s="92"/>
    </row>
    <row r="2293" spans="1:11" ht="20.399999999999999" x14ac:dyDescent="0.25">
      <c r="A2293" s="14" t="s">
        <v>1906</v>
      </c>
      <c r="B2293" s="14" t="s">
        <v>7467</v>
      </c>
      <c r="C2293" s="14" t="s">
        <v>7468</v>
      </c>
      <c r="D2293" s="16">
        <v>45138</v>
      </c>
      <c r="E2293" s="16"/>
      <c r="F2293" s="14" t="s">
        <v>7466</v>
      </c>
      <c r="G2293" s="14"/>
      <c r="H2293" s="14" t="s">
        <v>7469</v>
      </c>
      <c r="I2293" s="15">
        <v>72.84</v>
      </c>
      <c r="J2293" s="77">
        <v>2</v>
      </c>
      <c r="K2293" s="92"/>
    </row>
    <row r="2294" spans="1:11" ht="13.2" x14ac:dyDescent="0.25">
      <c r="A2294" s="14" t="s">
        <v>1906</v>
      </c>
      <c r="B2294" s="14" t="s">
        <v>7470</v>
      </c>
      <c r="C2294" s="14" t="s">
        <v>7471</v>
      </c>
      <c r="D2294" s="16">
        <v>45138</v>
      </c>
      <c r="E2294" s="16"/>
      <c r="F2294" s="14" t="s">
        <v>7472</v>
      </c>
      <c r="G2294" s="14"/>
      <c r="H2294" s="14" t="s">
        <v>4565</v>
      </c>
      <c r="I2294" s="15">
        <v>40</v>
      </c>
      <c r="J2294" s="77">
        <v>2</v>
      </c>
      <c r="K2294" s="92"/>
    </row>
    <row r="2295" spans="1:11" ht="103.2" customHeight="1" x14ac:dyDescent="0.25">
      <c r="A2295" s="14" t="s">
        <v>1906</v>
      </c>
      <c r="B2295" s="14"/>
      <c r="C2295" s="14"/>
      <c r="D2295" s="16"/>
      <c r="E2295" s="16"/>
      <c r="F2295" s="320" t="s">
        <v>14696</v>
      </c>
      <c r="G2295" s="14"/>
      <c r="H2295" s="14"/>
      <c r="I2295" s="15"/>
      <c r="J2295" s="77"/>
      <c r="K2295" s="92"/>
    </row>
    <row r="2296" spans="1:11" ht="30.6" x14ac:dyDescent="0.25">
      <c r="A2296" s="14" t="s">
        <v>1906</v>
      </c>
      <c r="B2296" s="14" t="s">
        <v>7473</v>
      </c>
      <c r="C2296" s="14" t="s">
        <v>7474</v>
      </c>
      <c r="D2296" s="16">
        <v>45126</v>
      </c>
      <c r="E2296" s="16"/>
      <c r="F2296" s="14" t="s">
        <v>7475</v>
      </c>
      <c r="G2296" s="14"/>
      <c r="H2296" s="14" t="s">
        <v>7476</v>
      </c>
      <c r="I2296" s="15">
        <v>992</v>
      </c>
      <c r="J2296" s="77">
        <v>2</v>
      </c>
      <c r="K2296" s="92"/>
    </row>
    <row r="2297" spans="1:11" ht="40.799999999999997" x14ac:dyDescent="0.25">
      <c r="A2297" s="14" t="s">
        <v>1906</v>
      </c>
      <c r="B2297" s="307" t="s">
        <v>7477</v>
      </c>
      <c r="C2297" s="307" t="s">
        <v>7478</v>
      </c>
      <c r="D2297" s="302">
        <v>45218</v>
      </c>
      <c r="E2297" s="302"/>
      <c r="F2297" s="307" t="s">
        <v>7479</v>
      </c>
      <c r="G2297" s="307"/>
      <c r="H2297" s="307" t="s">
        <v>7476</v>
      </c>
      <c r="I2297" s="303">
        <v>0</v>
      </c>
      <c r="J2297" s="304">
        <v>2</v>
      </c>
      <c r="K2297" s="92"/>
    </row>
    <row r="2298" spans="1:11" ht="30.6" x14ac:dyDescent="0.25">
      <c r="A2298" s="14" t="s">
        <v>1906</v>
      </c>
      <c r="B2298" s="14" t="s">
        <v>7480</v>
      </c>
      <c r="C2298" s="14" t="s">
        <v>7481</v>
      </c>
      <c r="D2298" s="16">
        <v>45127</v>
      </c>
      <c r="E2298" s="16"/>
      <c r="F2298" s="14" t="s">
        <v>7482</v>
      </c>
      <c r="G2298" s="14" t="s">
        <v>4481</v>
      </c>
      <c r="H2298" s="14" t="s">
        <v>4482</v>
      </c>
      <c r="I2298" s="15">
        <v>475.6</v>
      </c>
      <c r="J2298" s="77">
        <v>2</v>
      </c>
      <c r="K2298" s="92"/>
    </row>
    <row r="2299" spans="1:11" ht="40.799999999999997" x14ac:dyDescent="0.25">
      <c r="A2299" s="14" t="s">
        <v>1906</v>
      </c>
      <c r="B2299" s="14" t="s">
        <v>7483</v>
      </c>
      <c r="C2299" s="14" t="s">
        <v>7484</v>
      </c>
      <c r="D2299" s="16">
        <v>45134</v>
      </c>
      <c r="E2299" s="16"/>
      <c r="F2299" s="14" t="s">
        <v>7485</v>
      </c>
      <c r="G2299" s="14" t="s">
        <v>4481</v>
      </c>
      <c r="H2299" s="14" t="s">
        <v>4482</v>
      </c>
      <c r="I2299" s="15">
        <v>-90.4</v>
      </c>
      <c r="J2299" s="77">
        <v>2</v>
      </c>
      <c r="K2299" s="92"/>
    </row>
    <row r="2300" spans="1:11" ht="30.6" x14ac:dyDescent="0.25">
      <c r="A2300" s="14" t="s">
        <v>1906</v>
      </c>
      <c r="B2300" s="14" t="s">
        <v>7486</v>
      </c>
      <c r="C2300" s="14" t="s">
        <v>7487</v>
      </c>
      <c r="D2300" s="16">
        <v>45126</v>
      </c>
      <c r="E2300" s="16"/>
      <c r="F2300" s="14" t="s">
        <v>7488</v>
      </c>
      <c r="G2300" s="14"/>
      <c r="H2300" s="14" t="s">
        <v>7489</v>
      </c>
      <c r="I2300" s="15">
        <v>1118.1099999999999</v>
      </c>
      <c r="J2300" s="77">
        <v>2</v>
      </c>
      <c r="K2300" s="92"/>
    </row>
    <row r="2301" spans="1:11" ht="13.2" x14ac:dyDescent="0.25">
      <c r="A2301" s="14" t="s">
        <v>1906</v>
      </c>
      <c r="B2301" s="14" t="s">
        <v>4269</v>
      </c>
      <c r="C2301" s="14" t="s">
        <v>7486</v>
      </c>
      <c r="D2301" s="16">
        <v>45126</v>
      </c>
      <c r="E2301" s="16"/>
      <c r="F2301" s="14" t="s">
        <v>7490</v>
      </c>
      <c r="G2301" s="14"/>
      <c r="H2301" s="14" t="s">
        <v>1953</v>
      </c>
      <c r="I2301" s="15">
        <v>10</v>
      </c>
      <c r="J2301" s="77">
        <v>2</v>
      </c>
      <c r="K2301" s="92"/>
    </row>
    <row r="2302" spans="1:11" ht="30.6" x14ac:dyDescent="0.25">
      <c r="A2302" s="14" t="s">
        <v>1906</v>
      </c>
      <c r="B2302" s="307" t="s">
        <v>7491</v>
      </c>
      <c r="C2302" s="307" t="s">
        <v>7492</v>
      </c>
      <c r="D2302" s="302">
        <v>45169</v>
      </c>
      <c r="E2302" s="302"/>
      <c r="F2302" s="307" t="s">
        <v>7493</v>
      </c>
      <c r="G2302" s="307" t="s">
        <v>6670</v>
      </c>
      <c r="H2302" s="307" t="s">
        <v>6671</v>
      </c>
      <c r="I2302" s="303">
        <v>378</v>
      </c>
      <c r="J2302" s="304">
        <v>2</v>
      </c>
      <c r="K2302" s="92"/>
    </row>
    <row r="2303" spans="1:11" ht="30.6" x14ac:dyDescent="0.25">
      <c r="A2303" s="14" t="s">
        <v>1906</v>
      </c>
      <c r="B2303" s="307" t="s">
        <v>7494</v>
      </c>
      <c r="C2303" s="307" t="s">
        <v>316</v>
      </c>
      <c r="D2303" s="302">
        <v>45177</v>
      </c>
      <c r="E2303" s="302"/>
      <c r="F2303" s="307" t="s">
        <v>7495</v>
      </c>
      <c r="G2303" s="307" t="s">
        <v>4542</v>
      </c>
      <c r="H2303" s="307" t="s">
        <v>4543</v>
      </c>
      <c r="I2303" s="303">
        <v>624.63</v>
      </c>
      <c r="J2303" s="304">
        <v>2</v>
      </c>
      <c r="K2303" s="92"/>
    </row>
    <row r="2304" spans="1:11" ht="30.6" x14ac:dyDescent="0.25">
      <c r="A2304" s="14" t="s">
        <v>1906</v>
      </c>
      <c r="B2304" s="307" t="s">
        <v>7496</v>
      </c>
      <c r="C2304" s="307" t="s">
        <v>7497</v>
      </c>
      <c r="D2304" s="302">
        <v>45175</v>
      </c>
      <c r="E2304" s="302"/>
      <c r="F2304" s="307" t="s">
        <v>7498</v>
      </c>
      <c r="G2304" s="307"/>
      <c r="H2304" s="307" t="s">
        <v>6605</v>
      </c>
      <c r="I2304" s="303">
        <v>238.99</v>
      </c>
      <c r="J2304" s="304">
        <v>3</v>
      </c>
      <c r="K2304" s="92"/>
    </row>
    <row r="2305" spans="1:11" ht="20.399999999999999" x14ac:dyDescent="0.25">
      <c r="A2305" s="14" t="s">
        <v>1906</v>
      </c>
      <c r="B2305" s="307" t="s">
        <v>7499</v>
      </c>
      <c r="C2305" s="307" t="s">
        <v>7500</v>
      </c>
      <c r="D2305" s="302">
        <v>45194</v>
      </c>
      <c r="E2305" s="302"/>
      <c r="F2305" s="307" t="s">
        <v>7501</v>
      </c>
      <c r="G2305" s="307" t="s">
        <v>6508</v>
      </c>
      <c r="H2305" s="307" t="s">
        <v>6509</v>
      </c>
      <c r="I2305" s="303">
        <v>300</v>
      </c>
      <c r="J2305" s="304">
        <v>2</v>
      </c>
      <c r="K2305" s="92"/>
    </row>
    <row r="2306" spans="1:11" ht="108.6" customHeight="1" x14ac:dyDescent="0.25">
      <c r="A2306" s="14" t="s">
        <v>1906</v>
      </c>
      <c r="B2306" s="14"/>
      <c r="C2306" s="14"/>
      <c r="D2306" s="16"/>
      <c r="E2306" s="16"/>
      <c r="F2306" s="14" t="s">
        <v>7502</v>
      </c>
      <c r="G2306" s="14"/>
      <c r="H2306" s="14"/>
      <c r="I2306" s="15"/>
      <c r="J2306" s="77"/>
      <c r="K2306" s="92"/>
    </row>
    <row r="2307" spans="1:11" ht="20.399999999999999" x14ac:dyDescent="0.25">
      <c r="A2307" s="14" t="s">
        <v>1906</v>
      </c>
      <c r="B2307" s="14" t="s">
        <v>7503</v>
      </c>
      <c r="C2307" s="14" t="s">
        <v>7504</v>
      </c>
      <c r="D2307" s="16">
        <v>45111</v>
      </c>
      <c r="E2307" s="16"/>
      <c r="F2307" s="14" t="s">
        <v>7505</v>
      </c>
      <c r="G2307" s="14" t="s">
        <v>2043</v>
      </c>
      <c r="H2307" s="14" t="s">
        <v>2044</v>
      </c>
      <c r="I2307" s="15">
        <v>1246</v>
      </c>
      <c r="J2307" s="77">
        <v>3</v>
      </c>
      <c r="K2307" s="92"/>
    </row>
    <row r="2308" spans="1:11" ht="31.8" customHeight="1" x14ac:dyDescent="0.25">
      <c r="A2308" s="14" t="s">
        <v>1906</v>
      </c>
      <c r="B2308" s="14" t="s">
        <v>4124</v>
      </c>
      <c r="C2308" s="301" t="s">
        <v>4125</v>
      </c>
      <c r="D2308" s="302">
        <v>45107</v>
      </c>
      <c r="E2308" s="302"/>
      <c r="F2308" s="301" t="s">
        <v>4126</v>
      </c>
      <c r="G2308" s="301"/>
      <c r="H2308" s="301" t="s">
        <v>2044</v>
      </c>
      <c r="I2308" s="303">
        <v>228</v>
      </c>
      <c r="J2308" s="77">
        <v>3</v>
      </c>
      <c r="K2308" s="92"/>
    </row>
    <row r="2309" spans="1:11" ht="30.6" x14ac:dyDescent="0.25">
      <c r="A2309" s="14" t="s">
        <v>1906</v>
      </c>
      <c r="B2309" s="300" t="s">
        <v>4131</v>
      </c>
      <c r="C2309" s="300" t="s">
        <v>4132</v>
      </c>
      <c r="D2309" s="16">
        <v>45202</v>
      </c>
      <c r="E2309" s="16"/>
      <c r="F2309" s="300" t="s">
        <v>4133</v>
      </c>
      <c r="G2309" s="300" t="s">
        <v>2043</v>
      </c>
      <c r="H2309" s="300" t="s">
        <v>2044</v>
      </c>
      <c r="I2309" s="15">
        <v>0</v>
      </c>
      <c r="J2309" s="77">
        <v>3</v>
      </c>
      <c r="K2309" s="92"/>
    </row>
    <row r="2310" spans="1:11" ht="30.6" x14ac:dyDescent="0.25">
      <c r="A2310" s="14" t="s">
        <v>1906</v>
      </c>
      <c r="B2310" s="14" t="s">
        <v>4131</v>
      </c>
      <c r="C2310" s="14" t="s">
        <v>4132</v>
      </c>
      <c r="D2310" s="16">
        <v>45202</v>
      </c>
      <c r="E2310" s="16"/>
      <c r="F2310" s="14" t="s">
        <v>7506</v>
      </c>
      <c r="G2310" s="14" t="s">
        <v>2043</v>
      </c>
      <c r="H2310" s="14" t="s">
        <v>2044</v>
      </c>
      <c r="I2310" s="15">
        <v>457.5</v>
      </c>
      <c r="J2310" s="77">
        <v>3</v>
      </c>
      <c r="K2310" s="92"/>
    </row>
    <row r="2311" spans="1:11" ht="96" customHeight="1" x14ac:dyDescent="0.25">
      <c r="A2311" s="14" t="s">
        <v>1906</v>
      </c>
      <c r="B2311" s="14"/>
      <c r="C2311" s="14"/>
      <c r="D2311" s="16"/>
      <c r="E2311" s="16"/>
      <c r="F2311" s="14" t="s">
        <v>7507</v>
      </c>
      <c r="G2311" s="14"/>
      <c r="H2311" s="14"/>
      <c r="I2311" s="15"/>
      <c r="J2311" s="77"/>
      <c r="K2311" s="92"/>
    </row>
    <row r="2312" spans="1:11" ht="30.6" x14ac:dyDescent="0.25">
      <c r="A2312" s="14" t="s">
        <v>1906</v>
      </c>
      <c r="B2312" s="14" t="s">
        <v>7508</v>
      </c>
      <c r="C2312" s="14" t="s">
        <v>7509</v>
      </c>
      <c r="D2312" s="16">
        <v>45131</v>
      </c>
      <c r="E2312" s="16"/>
      <c r="F2312" s="14" t="s">
        <v>7510</v>
      </c>
      <c r="G2312" s="14" t="s">
        <v>4481</v>
      </c>
      <c r="H2312" s="14" t="s">
        <v>4482</v>
      </c>
      <c r="I2312" s="15">
        <v>385.2</v>
      </c>
      <c r="J2312" s="77">
        <v>2</v>
      </c>
      <c r="K2312" s="92"/>
    </row>
    <row r="2313" spans="1:11" ht="40.799999999999997" x14ac:dyDescent="0.25">
      <c r="A2313" s="14" t="s">
        <v>1906</v>
      </c>
      <c r="B2313" s="14" t="s">
        <v>7511</v>
      </c>
      <c r="C2313" s="14" t="s">
        <v>7512</v>
      </c>
      <c r="D2313" s="16">
        <v>45140</v>
      </c>
      <c r="E2313" s="16"/>
      <c r="F2313" s="14" t="s">
        <v>7513</v>
      </c>
      <c r="G2313" s="14" t="s">
        <v>4481</v>
      </c>
      <c r="H2313" s="14" t="s">
        <v>4482</v>
      </c>
      <c r="I2313" s="15">
        <v>-84</v>
      </c>
      <c r="J2313" s="77">
        <v>2</v>
      </c>
      <c r="K2313" s="92"/>
    </row>
    <row r="2314" spans="1:11" ht="20.399999999999999" x14ac:dyDescent="0.25">
      <c r="A2314" s="14" t="s">
        <v>1906</v>
      </c>
      <c r="B2314" s="14" t="s">
        <v>7514</v>
      </c>
      <c r="C2314" s="14" t="s">
        <v>7515</v>
      </c>
      <c r="D2314" s="16">
        <v>45169</v>
      </c>
      <c r="E2314" s="16"/>
      <c r="F2314" s="14" t="s">
        <v>7516</v>
      </c>
      <c r="G2314" s="14" t="s">
        <v>6670</v>
      </c>
      <c r="H2314" s="14" t="s">
        <v>6671</v>
      </c>
      <c r="I2314" s="15">
        <v>448.5</v>
      </c>
      <c r="J2314" s="77">
        <v>2</v>
      </c>
      <c r="K2314" s="92"/>
    </row>
    <row r="2315" spans="1:11" ht="30.6" x14ac:dyDescent="0.25">
      <c r="A2315" s="14" t="s">
        <v>1906</v>
      </c>
      <c r="B2315" s="14" t="s">
        <v>7517</v>
      </c>
      <c r="C2315" s="14" t="s">
        <v>7518</v>
      </c>
      <c r="D2315" s="16">
        <v>45176</v>
      </c>
      <c r="E2315" s="16"/>
      <c r="F2315" s="14" t="s">
        <v>7519</v>
      </c>
      <c r="G2315" s="14" t="s">
        <v>4542</v>
      </c>
      <c r="H2315" s="14" t="s">
        <v>4543</v>
      </c>
      <c r="I2315" s="15">
        <v>437.55</v>
      </c>
      <c r="J2315" s="77">
        <v>2</v>
      </c>
      <c r="K2315" s="92"/>
    </row>
    <row r="2316" spans="1:11" ht="20.399999999999999" x14ac:dyDescent="0.25">
      <c r="A2316" s="14" t="s">
        <v>1906</v>
      </c>
      <c r="B2316" s="14" t="s">
        <v>7520</v>
      </c>
      <c r="C2316" s="14" t="s">
        <v>7521</v>
      </c>
      <c r="D2316" s="16">
        <v>45194</v>
      </c>
      <c r="E2316" s="16"/>
      <c r="F2316" s="14" t="s">
        <v>7522</v>
      </c>
      <c r="G2316" s="14" t="s">
        <v>6508</v>
      </c>
      <c r="H2316" s="14" t="s">
        <v>6509</v>
      </c>
      <c r="I2316" s="15">
        <v>300</v>
      </c>
      <c r="J2316" s="77">
        <v>2</v>
      </c>
      <c r="K2316" s="92"/>
    </row>
    <row r="2317" spans="1:11" ht="98.4" customHeight="1" x14ac:dyDescent="0.25">
      <c r="A2317" s="14" t="s">
        <v>1906</v>
      </c>
      <c r="B2317" s="14"/>
      <c r="C2317" s="14"/>
      <c r="D2317" s="16"/>
      <c r="E2317" s="16"/>
      <c r="F2317" s="14" t="s">
        <v>7523</v>
      </c>
      <c r="G2317" s="14"/>
      <c r="H2317" s="14"/>
      <c r="I2317" s="15"/>
      <c r="J2317" s="77"/>
      <c r="K2317" s="92"/>
    </row>
    <row r="2318" spans="1:11" ht="20.399999999999999" x14ac:dyDescent="0.25">
      <c r="A2318" s="14" t="s">
        <v>1906</v>
      </c>
      <c r="B2318" s="14" t="s">
        <v>7524</v>
      </c>
      <c r="C2318" s="14" t="s">
        <v>7525</v>
      </c>
      <c r="D2318" s="16">
        <v>45128</v>
      </c>
      <c r="E2318" s="16"/>
      <c r="F2318" s="14" t="s">
        <v>7526</v>
      </c>
      <c r="G2318" s="14" t="s">
        <v>6554</v>
      </c>
      <c r="H2318" s="14" t="s">
        <v>6555</v>
      </c>
      <c r="I2318" s="15">
        <v>351</v>
      </c>
      <c r="J2318" s="77">
        <v>2</v>
      </c>
      <c r="K2318" s="92"/>
    </row>
    <row r="2319" spans="1:11" ht="20.399999999999999" x14ac:dyDescent="0.25">
      <c r="A2319" s="14" t="s">
        <v>1906</v>
      </c>
      <c r="B2319" s="14" t="s">
        <v>7527</v>
      </c>
      <c r="C2319" s="14" t="s">
        <v>7528</v>
      </c>
      <c r="D2319" s="16">
        <v>45128</v>
      </c>
      <c r="E2319" s="16"/>
      <c r="F2319" s="14" t="s">
        <v>7529</v>
      </c>
      <c r="G2319" s="14" t="s">
        <v>2168</v>
      </c>
      <c r="H2319" s="14" t="s">
        <v>2169</v>
      </c>
      <c r="I2319" s="15">
        <v>685</v>
      </c>
      <c r="J2319" s="77">
        <v>2</v>
      </c>
      <c r="K2319" s="92"/>
    </row>
    <row r="2320" spans="1:11" ht="20.399999999999999" x14ac:dyDescent="0.25">
      <c r="A2320" s="14" t="s">
        <v>1906</v>
      </c>
      <c r="B2320" s="14" t="s">
        <v>7530</v>
      </c>
      <c r="C2320" s="14" t="s">
        <v>7531</v>
      </c>
      <c r="D2320" s="16">
        <v>45176</v>
      </c>
      <c r="E2320" s="16"/>
      <c r="F2320" s="14" t="s">
        <v>7532</v>
      </c>
      <c r="G2320" s="14" t="s">
        <v>5778</v>
      </c>
      <c r="H2320" s="14" t="s">
        <v>5779</v>
      </c>
      <c r="I2320" s="15">
        <v>615</v>
      </c>
      <c r="J2320" s="77">
        <v>2</v>
      </c>
      <c r="K2320" s="92"/>
    </row>
    <row r="2321" spans="1:11" ht="30.6" x14ac:dyDescent="0.25">
      <c r="A2321" s="14" t="s">
        <v>1906</v>
      </c>
      <c r="B2321" s="14" t="s">
        <v>7494</v>
      </c>
      <c r="C2321" s="14" t="s">
        <v>316</v>
      </c>
      <c r="D2321" s="16">
        <v>45177</v>
      </c>
      <c r="E2321" s="16"/>
      <c r="F2321" s="14" t="s">
        <v>7533</v>
      </c>
      <c r="G2321" s="14" t="s">
        <v>4542</v>
      </c>
      <c r="H2321" s="14" t="s">
        <v>4543</v>
      </c>
      <c r="I2321" s="15">
        <v>240</v>
      </c>
      <c r="J2321" s="77">
        <v>2</v>
      </c>
      <c r="K2321" s="92"/>
    </row>
    <row r="2322" spans="1:11" ht="98.4" customHeight="1" x14ac:dyDescent="0.25">
      <c r="A2322" s="14" t="s">
        <v>1906</v>
      </c>
      <c r="B2322" s="14"/>
      <c r="C2322" s="14"/>
      <c r="D2322" s="16"/>
      <c r="E2322" s="16"/>
      <c r="F2322" s="14" t="s">
        <v>7534</v>
      </c>
      <c r="G2322" s="14"/>
      <c r="H2322" s="14"/>
      <c r="I2322" s="15"/>
      <c r="J2322" s="77"/>
      <c r="K2322" s="92"/>
    </row>
    <row r="2323" spans="1:11" ht="30.6" x14ac:dyDescent="0.25">
      <c r="A2323" s="14" t="s">
        <v>1906</v>
      </c>
      <c r="B2323" s="14" t="s">
        <v>7535</v>
      </c>
      <c r="C2323" s="14" t="s">
        <v>7536</v>
      </c>
      <c r="D2323" s="16">
        <v>45119</v>
      </c>
      <c r="E2323" s="16"/>
      <c r="F2323" s="14" t="s">
        <v>7537</v>
      </c>
      <c r="G2323" s="14"/>
      <c r="H2323" s="14" t="s">
        <v>6646</v>
      </c>
      <c r="I2323" s="15">
        <v>6637.5</v>
      </c>
      <c r="J2323" s="77">
        <v>2</v>
      </c>
      <c r="K2323" s="92"/>
    </row>
    <row r="2324" spans="1:11" ht="30.6" x14ac:dyDescent="0.25">
      <c r="A2324" s="14" t="s">
        <v>1906</v>
      </c>
      <c r="B2324" s="14" t="s">
        <v>7538</v>
      </c>
      <c r="C2324" s="14" t="s">
        <v>7539</v>
      </c>
      <c r="D2324" s="16">
        <v>45132</v>
      </c>
      <c r="E2324" s="16"/>
      <c r="F2324" s="14" t="s">
        <v>7540</v>
      </c>
      <c r="G2324" s="14"/>
      <c r="H2324" s="14" t="s">
        <v>6646</v>
      </c>
      <c r="I2324" s="15">
        <v>11092.5</v>
      </c>
      <c r="J2324" s="77">
        <v>2</v>
      </c>
      <c r="K2324" s="92"/>
    </row>
    <row r="2325" spans="1:11" ht="40.799999999999997" x14ac:dyDescent="0.25">
      <c r="A2325" s="14" t="s">
        <v>1906</v>
      </c>
      <c r="B2325" s="14" t="s">
        <v>7541</v>
      </c>
      <c r="C2325" s="14" t="s">
        <v>7542</v>
      </c>
      <c r="D2325" s="16">
        <v>45278</v>
      </c>
      <c r="E2325" s="16"/>
      <c r="F2325" s="14" t="s">
        <v>7543</v>
      </c>
      <c r="G2325" s="14"/>
      <c r="H2325" s="14" t="s">
        <v>6646</v>
      </c>
      <c r="I2325" s="15">
        <v>0</v>
      </c>
      <c r="J2325" s="77">
        <v>2</v>
      </c>
      <c r="K2325" s="92"/>
    </row>
    <row r="2326" spans="1:11" ht="40.799999999999997" x14ac:dyDescent="0.25">
      <c r="A2326" s="14" t="s">
        <v>1906</v>
      </c>
      <c r="B2326" s="14" t="s">
        <v>7544</v>
      </c>
      <c r="C2326" s="14" t="s">
        <v>7545</v>
      </c>
      <c r="D2326" s="16">
        <v>45126</v>
      </c>
      <c r="E2326" s="16"/>
      <c r="F2326" s="14" t="s">
        <v>7546</v>
      </c>
      <c r="G2326" s="14" t="s">
        <v>1963</v>
      </c>
      <c r="H2326" s="14" t="s">
        <v>1964</v>
      </c>
      <c r="I2326" s="15">
        <v>8449</v>
      </c>
      <c r="J2326" s="77">
        <v>2</v>
      </c>
      <c r="K2326" s="92"/>
    </row>
    <row r="2327" spans="1:11" ht="40.799999999999997" x14ac:dyDescent="0.25">
      <c r="A2327" s="14" t="s">
        <v>1906</v>
      </c>
      <c r="B2327" s="14" t="s">
        <v>7547</v>
      </c>
      <c r="C2327" s="14" t="s">
        <v>7548</v>
      </c>
      <c r="D2327" s="16">
        <v>45183</v>
      </c>
      <c r="E2327" s="16"/>
      <c r="F2327" s="14" t="s">
        <v>7549</v>
      </c>
      <c r="G2327" s="14" t="s">
        <v>1963</v>
      </c>
      <c r="H2327" s="14" t="s">
        <v>1964</v>
      </c>
      <c r="I2327" s="15">
        <v>0</v>
      </c>
      <c r="J2327" s="77">
        <v>2</v>
      </c>
      <c r="K2327" s="92"/>
    </row>
    <row r="2328" spans="1:11" ht="20.399999999999999" x14ac:dyDescent="0.25">
      <c r="A2328" s="14" t="s">
        <v>1906</v>
      </c>
      <c r="B2328" s="14" t="s">
        <v>4269</v>
      </c>
      <c r="C2328" s="14" t="s">
        <v>7535</v>
      </c>
      <c r="D2328" s="16">
        <v>45119</v>
      </c>
      <c r="E2328" s="16"/>
      <c r="F2328" s="14" t="s">
        <v>7550</v>
      </c>
      <c r="G2328" s="14"/>
      <c r="H2328" s="14" t="s">
        <v>1953</v>
      </c>
      <c r="I2328" s="15">
        <v>20</v>
      </c>
      <c r="J2328" s="77">
        <v>2</v>
      </c>
      <c r="K2328" s="92"/>
    </row>
    <row r="2329" spans="1:11" ht="13.2" x14ac:dyDescent="0.25">
      <c r="A2329" s="14" t="s">
        <v>1906</v>
      </c>
      <c r="B2329" s="14" t="s">
        <v>4269</v>
      </c>
      <c r="C2329" s="14" t="s">
        <v>7538</v>
      </c>
      <c r="D2329" s="16">
        <v>45132</v>
      </c>
      <c r="E2329" s="16"/>
      <c r="F2329" s="14" t="s">
        <v>7551</v>
      </c>
      <c r="G2329" s="14"/>
      <c r="H2329" s="14" t="s">
        <v>6646</v>
      </c>
      <c r="I2329" s="15">
        <v>3</v>
      </c>
      <c r="J2329" s="77">
        <v>2</v>
      </c>
      <c r="K2329" s="92"/>
    </row>
    <row r="2330" spans="1:11" ht="13.2" x14ac:dyDescent="0.25">
      <c r="A2330" s="14" t="s">
        <v>1906</v>
      </c>
      <c r="B2330" s="14" t="s">
        <v>4269</v>
      </c>
      <c r="C2330" s="14" t="s">
        <v>7538</v>
      </c>
      <c r="D2330" s="16">
        <v>45132</v>
      </c>
      <c r="E2330" s="16"/>
      <c r="F2330" s="14" t="s">
        <v>7552</v>
      </c>
      <c r="G2330" s="14"/>
      <c r="H2330" s="14" t="s">
        <v>6646</v>
      </c>
      <c r="I2330" s="15">
        <v>20</v>
      </c>
      <c r="J2330" s="77">
        <v>2</v>
      </c>
      <c r="K2330" s="92"/>
    </row>
    <row r="2331" spans="1:11" ht="30.6" x14ac:dyDescent="0.25">
      <c r="A2331" s="14" t="s">
        <v>1906</v>
      </c>
      <c r="B2331" s="14" t="s">
        <v>7553</v>
      </c>
      <c r="C2331" s="14" t="s">
        <v>7554</v>
      </c>
      <c r="D2331" s="16">
        <v>45174</v>
      </c>
      <c r="E2331" s="16"/>
      <c r="F2331" s="14" t="s">
        <v>7555</v>
      </c>
      <c r="G2331" s="14"/>
      <c r="H2331" s="14" t="s">
        <v>7556</v>
      </c>
      <c r="I2331" s="15">
        <v>48.93</v>
      </c>
      <c r="J2331" s="77">
        <v>2</v>
      </c>
      <c r="K2331" s="92"/>
    </row>
    <row r="2332" spans="1:11" ht="20.399999999999999" x14ac:dyDescent="0.25">
      <c r="A2332" s="14" t="s">
        <v>1906</v>
      </c>
      <c r="B2332" s="14" t="s">
        <v>7557</v>
      </c>
      <c r="C2332" s="14" t="s">
        <v>7558</v>
      </c>
      <c r="D2332" s="16">
        <v>45174</v>
      </c>
      <c r="E2332" s="16"/>
      <c r="F2332" s="14" t="s">
        <v>7559</v>
      </c>
      <c r="G2332" s="14" t="s">
        <v>6543</v>
      </c>
      <c r="H2332" s="14" t="s">
        <v>6544</v>
      </c>
      <c r="I2332" s="15">
        <v>15.99</v>
      </c>
      <c r="J2332" s="77">
        <v>2</v>
      </c>
      <c r="K2332" s="92"/>
    </row>
    <row r="2333" spans="1:11" ht="30.6" x14ac:dyDescent="0.25">
      <c r="A2333" s="14" t="s">
        <v>1906</v>
      </c>
      <c r="B2333" s="14" t="s">
        <v>7517</v>
      </c>
      <c r="C2333" s="14" t="s">
        <v>7518</v>
      </c>
      <c r="D2333" s="16">
        <v>45176</v>
      </c>
      <c r="E2333" s="16"/>
      <c r="F2333" s="14" t="s">
        <v>7560</v>
      </c>
      <c r="G2333" s="14" t="s">
        <v>4542</v>
      </c>
      <c r="H2333" s="14" t="s">
        <v>4543</v>
      </c>
      <c r="I2333" s="15">
        <v>540</v>
      </c>
      <c r="J2333" s="77">
        <v>2</v>
      </c>
      <c r="K2333" s="92"/>
    </row>
    <row r="2334" spans="1:11" ht="30.6" x14ac:dyDescent="0.25">
      <c r="A2334" s="14" t="s">
        <v>1906</v>
      </c>
      <c r="B2334" s="14" t="s">
        <v>7561</v>
      </c>
      <c r="C2334" s="14" t="s">
        <v>7562</v>
      </c>
      <c r="D2334" s="16">
        <v>45180</v>
      </c>
      <c r="E2334" s="16"/>
      <c r="F2334" s="14" t="s">
        <v>7563</v>
      </c>
      <c r="G2334" s="14"/>
      <c r="H2334" s="14" t="s">
        <v>7564</v>
      </c>
      <c r="I2334" s="15">
        <v>19.98</v>
      </c>
      <c r="J2334" s="77">
        <v>2</v>
      </c>
      <c r="K2334" s="92"/>
    </row>
    <row r="2335" spans="1:11" ht="30.6" x14ac:dyDescent="0.25">
      <c r="A2335" s="14" t="s">
        <v>1906</v>
      </c>
      <c r="B2335" s="14" t="s">
        <v>7565</v>
      </c>
      <c r="C2335" s="14" t="s">
        <v>7566</v>
      </c>
      <c r="D2335" s="16">
        <v>45194</v>
      </c>
      <c r="E2335" s="16"/>
      <c r="F2335" s="14" t="s">
        <v>7567</v>
      </c>
      <c r="G2335" s="14" t="s">
        <v>6508</v>
      </c>
      <c r="H2335" s="14" t="s">
        <v>6509</v>
      </c>
      <c r="I2335" s="15">
        <v>600</v>
      </c>
      <c r="J2335" s="77">
        <v>2</v>
      </c>
      <c r="K2335" s="92"/>
    </row>
    <row r="2336" spans="1:11" ht="30.6" x14ac:dyDescent="0.25">
      <c r="A2336" s="14" t="s">
        <v>1906</v>
      </c>
      <c r="B2336" s="14" t="s">
        <v>4150</v>
      </c>
      <c r="C2336" s="14" t="s">
        <v>4151</v>
      </c>
      <c r="D2336" s="16">
        <v>45194</v>
      </c>
      <c r="E2336" s="16"/>
      <c r="F2336" s="14" t="s">
        <v>7568</v>
      </c>
      <c r="G2336" s="14" t="s">
        <v>4153</v>
      </c>
      <c r="H2336" s="14" t="s">
        <v>4154</v>
      </c>
      <c r="I2336" s="15">
        <v>93</v>
      </c>
      <c r="J2336" s="77">
        <v>2</v>
      </c>
      <c r="K2336" s="92"/>
    </row>
    <row r="2337" spans="1:11" ht="74.400000000000006" customHeight="1" x14ac:dyDescent="0.25">
      <c r="A2337" s="14" t="s">
        <v>7569</v>
      </c>
      <c r="B2337" s="14" t="s">
        <v>6874</v>
      </c>
      <c r="C2337" s="14" t="s">
        <v>6875</v>
      </c>
      <c r="D2337" s="16">
        <v>45120</v>
      </c>
      <c r="E2337" s="16"/>
      <c r="F2337" s="307" t="s">
        <v>7570</v>
      </c>
      <c r="G2337" s="14" t="s">
        <v>2043</v>
      </c>
      <c r="H2337" s="14" t="s">
        <v>2044</v>
      </c>
      <c r="I2337" s="15">
        <v>409.77</v>
      </c>
      <c r="J2337" s="77"/>
      <c r="K2337" s="92"/>
    </row>
    <row r="2338" spans="1:11" ht="93.6" customHeight="1" x14ac:dyDescent="0.25">
      <c r="A2338" s="14" t="s">
        <v>5405</v>
      </c>
      <c r="B2338" s="14" t="s">
        <v>7571</v>
      </c>
      <c r="C2338" s="14" t="s">
        <v>7572</v>
      </c>
      <c r="D2338" s="16">
        <v>45045</v>
      </c>
      <c r="E2338" s="16">
        <v>45135</v>
      </c>
      <c r="F2338" s="14" t="s">
        <v>12073</v>
      </c>
      <c r="G2338" s="14"/>
      <c r="H2338" s="14" t="s">
        <v>7582</v>
      </c>
      <c r="I2338" s="15">
        <v>78.94</v>
      </c>
      <c r="J2338" s="77"/>
      <c r="K2338" s="92"/>
    </row>
    <row r="2339" spans="1:11" ht="106.2" customHeight="1" x14ac:dyDescent="0.25">
      <c r="A2339" s="14" t="s">
        <v>5405</v>
      </c>
      <c r="B2339" s="14" t="s">
        <v>7573</v>
      </c>
      <c r="C2339" s="14" t="s">
        <v>7574</v>
      </c>
      <c r="D2339" s="16">
        <v>45071</v>
      </c>
      <c r="E2339" s="16">
        <v>45135</v>
      </c>
      <c r="F2339" s="14" t="s">
        <v>12072</v>
      </c>
      <c r="G2339" s="14"/>
      <c r="H2339" s="14" t="s">
        <v>7575</v>
      </c>
      <c r="I2339" s="15">
        <v>46.9</v>
      </c>
      <c r="J2339" s="77"/>
      <c r="K2339" s="92"/>
    </row>
    <row r="2340" spans="1:11" ht="104.4" customHeight="1" x14ac:dyDescent="0.25">
      <c r="A2340" s="14" t="s">
        <v>5405</v>
      </c>
      <c r="B2340" s="14" t="s">
        <v>7573</v>
      </c>
      <c r="C2340" s="14" t="s">
        <v>7576</v>
      </c>
      <c r="D2340" s="16">
        <v>45071</v>
      </c>
      <c r="E2340" s="16">
        <v>45135</v>
      </c>
      <c r="F2340" s="14" t="s">
        <v>12071</v>
      </c>
      <c r="G2340" s="14"/>
      <c r="H2340" s="14" t="s">
        <v>7575</v>
      </c>
      <c r="I2340" s="15">
        <v>47.2</v>
      </c>
      <c r="J2340" s="77"/>
      <c r="K2340" s="92"/>
    </row>
    <row r="2341" spans="1:11" ht="81.599999999999994" x14ac:dyDescent="0.25">
      <c r="A2341" s="14" t="s">
        <v>5405</v>
      </c>
      <c r="B2341" s="14" t="s">
        <v>7577</v>
      </c>
      <c r="C2341" s="14" t="s">
        <v>7578</v>
      </c>
      <c r="D2341" s="16">
        <v>45081</v>
      </c>
      <c r="E2341" s="16">
        <v>45260</v>
      </c>
      <c r="F2341" s="14" t="s">
        <v>12070</v>
      </c>
      <c r="G2341" s="14"/>
      <c r="H2341" s="14" t="s">
        <v>7579</v>
      </c>
      <c r="I2341" s="15">
        <v>1996</v>
      </c>
      <c r="J2341" s="77"/>
      <c r="K2341" s="92"/>
    </row>
    <row r="2342" spans="1:11" ht="84.6" customHeight="1" x14ac:dyDescent="0.25">
      <c r="A2342" s="14" t="s">
        <v>5405</v>
      </c>
      <c r="B2342" s="14" t="s">
        <v>7580</v>
      </c>
      <c r="C2342" s="14" t="s">
        <v>7581</v>
      </c>
      <c r="D2342" s="16">
        <v>45076</v>
      </c>
      <c r="E2342" s="16">
        <v>45135</v>
      </c>
      <c r="F2342" s="14" t="s">
        <v>12069</v>
      </c>
      <c r="G2342" s="14"/>
      <c r="H2342" s="14" t="s">
        <v>7582</v>
      </c>
      <c r="I2342" s="15">
        <v>198.48</v>
      </c>
      <c r="J2342" s="77"/>
      <c r="K2342" s="92"/>
    </row>
    <row r="2343" spans="1:11" ht="85.2" customHeight="1" x14ac:dyDescent="0.25">
      <c r="A2343" s="14" t="s">
        <v>5405</v>
      </c>
      <c r="B2343" s="14" t="s">
        <v>7583</v>
      </c>
      <c r="C2343" s="14" t="s">
        <v>7584</v>
      </c>
      <c r="D2343" s="16">
        <v>45076</v>
      </c>
      <c r="E2343" s="16">
        <v>45135</v>
      </c>
      <c r="F2343" s="14" t="s">
        <v>12068</v>
      </c>
      <c r="G2343" s="14" t="s">
        <v>7585</v>
      </c>
      <c r="H2343" s="14" t="s">
        <v>7586</v>
      </c>
      <c r="I2343" s="15">
        <v>279</v>
      </c>
      <c r="J2343" s="77"/>
      <c r="K2343" s="92"/>
    </row>
    <row r="2344" spans="1:11" ht="128.4" customHeight="1" x14ac:dyDescent="0.25">
      <c r="A2344" s="14" t="s">
        <v>5405</v>
      </c>
      <c r="B2344" s="14" t="s">
        <v>7587</v>
      </c>
      <c r="C2344" s="14" t="s">
        <v>7588</v>
      </c>
      <c r="D2344" s="16">
        <v>45037</v>
      </c>
      <c r="E2344" s="16">
        <v>45135</v>
      </c>
      <c r="F2344" s="14" t="s">
        <v>12067</v>
      </c>
      <c r="G2344" s="14"/>
      <c r="H2344" s="14" t="s">
        <v>7589</v>
      </c>
      <c r="I2344" s="15">
        <v>756.77</v>
      </c>
      <c r="J2344" s="77"/>
      <c r="K2344" s="92"/>
    </row>
    <row r="2345" spans="1:11" ht="93" customHeight="1" x14ac:dyDescent="0.25">
      <c r="A2345" s="14" t="s">
        <v>5405</v>
      </c>
      <c r="B2345" s="14" t="s">
        <v>7590</v>
      </c>
      <c r="C2345" s="14" t="s">
        <v>7591</v>
      </c>
      <c r="D2345" s="16">
        <v>45050</v>
      </c>
      <c r="E2345" s="16">
        <v>45135</v>
      </c>
      <c r="F2345" s="14" t="s">
        <v>12065</v>
      </c>
      <c r="G2345" s="14"/>
      <c r="H2345" s="14" t="s">
        <v>7579</v>
      </c>
      <c r="I2345" s="15">
        <v>800</v>
      </c>
      <c r="J2345" s="77"/>
      <c r="K2345" s="92"/>
    </row>
    <row r="2346" spans="1:11" ht="93.6" customHeight="1" x14ac:dyDescent="0.25">
      <c r="A2346" s="14" t="s">
        <v>5405</v>
      </c>
      <c r="B2346" s="14" t="s">
        <v>7590</v>
      </c>
      <c r="C2346" s="14" t="s">
        <v>7591</v>
      </c>
      <c r="D2346" s="16">
        <v>45050</v>
      </c>
      <c r="E2346" s="16">
        <v>45135</v>
      </c>
      <c r="F2346" s="14" t="s">
        <v>12066</v>
      </c>
      <c r="G2346" s="14"/>
      <c r="H2346" s="14" t="s">
        <v>7579</v>
      </c>
      <c r="I2346" s="15">
        <v>225.7</v>
      </c>
      <c r="J2346" s="77"/>
      <c r="K2346" s="92"/>
    </row>
    <row r="2347" spans="1:11" ht="100.95" customHeight="1" x14ac:dyDescent="0.25">
      <c r="A2347" s="14" t="s">
        <v>5405</v>
      </c>
      <c r="B2347" s="14" t="s">
        <v>7590</v>
      </c>
      <c r="C2347" s="14" t="s">
        <v>7591</v>
      </c>
      <c r="D2347" s="16">
        <v>45051</v>
      </c>
      <c r="E2347" s="16">
        <v>45135</v>
      </c>
      <c r="F2347" s="14" t="s">
        <v>12065</v>
      </c>
      <c r="G2347" s="14"/>
      <c r="H2347" s="14" t="s">
        <v>7579</v>
      </c>
      <c r="I2347" s="15">
        <v>286.2</v>
      </c>
      <c r="J2347" s="77"/>
      <c r="K2347" s="92"/>
    </row>
    <row r="2348" spans="1:11" ht="95.4" customHeight="1" x14ac:dyDescent="0.25">
      <c r="A2348" s="14" t="s">
        <v>5405</v>
      </c>
      <c r="B2348" s="14" t="s">
        <v>7590</v>
      </c>
      <c r="C2348" s="14" t="s">
        <v>7591</v>
      </c>
      <c r="D2348" s="16">
        <v>45051</v>
      </c>
      <c r="E2348" s="16">
        <v>45135</v>
      </c>
      <c r="F2348" s="14" t="s">
        <v>12065</v>
      </c>
      <c r="G2348" s="14"/>
      <c r="H2348" s="14" t="s">
        <v>7579</v>
      </c>
      <c r="I2348" s="15">
        <v>80</v>
      </c>
      <c r="J2348" s="77"/>
      <c r="K2348" s="92"/>
    </row>
    <row r="2349" spans="1:11" ht="79.95" customHeight="1" x14ac:dyDescent="0.25">
      <c r="A2349" s="14" t="s">
        <v>6316</v>
      </c>
      <c r="B2349" s="14" t="s">
        <v>7592</v>
      </c>
      <c r="C2349" s="14" t="s">
        <v>7593</v>
      </c>
      <c r="D2349" s="16">
        <v>45055</v>
      </c>
      <c r="E2349" s="16">
        <v>45114</v>
      </c>
      <c r="F2349" s="14" t="s">
        <v>12064</v>
      </c>
      <c r="G2349" s="14" t="s">
        <v>7594</v>
      </c>
      <c r="H2349" s="14" t="s">
        <v>7595</v>
      </c>
      <c r="I2349" s="15">
        <v>9.49</v>
      </c>
      <c r="J2349" s="77"/>
      <c r="K2349" s="92"/>
    </row>
    <row r="2350" spans="1:11" ht="79.95" customHeight="1" x14ac:dyDescent="0.25">
      <c r="A2350" s="14" t="s">
        <v>6316</v>
      </c>
      <c r="B2350" s="14" t="s">
        <v>7596</v>
      </c>
      <c r="C2350" s="14" t="s">
        <v>7597</v>
      </c>
      <c r="D2350" s="16">
        <v>45043</v>
      </c>
      <c r="E2350" s="16">
        <v>45114</v>
      </c>
      <c r="F2350" s="14" t="s">
        <v>12063</v>
      </c>
      <c r="G2350" s="14" t="s">
        <v>7598</v>
      </c>
      <c r="H2350" s="14" t="s">
        <v>7599</v>
      </c>
      <c r="I2350" s="15">
        <v>10.199999999999999</v>
      </c>
      <c r="J2350" s="77"/>
      <c r="K2350" s="92"/>
    </row>
    <row r="2351" spans="1:11" ht="94.95" customHeight="1" x14ac:dyDescent="0.25">
      <c r="A2351" s="14" t="s">
        <v>6316</v>
      </c>
      <c r="B2351" s="14" t="s">
        <v>7600</v>
      </c>
      <c r="C2351" s="14" t="s">
        <v>7601</v>
      </c>
      <c r="D2351" s="16">
        <v>44970</v>
      </c>
      <c r="E2351" s="16">
        <v>45114</v>
      </c>
      <c r="F2351" s="14" t="s">
        <v>12062</v>
      </c>
      <c r="G2351" s="14" t="s">
        <v>5420</v>
      </c>
      <c r="H2351" s="14" t="s">
        <v>2486</v>
      </c>
      <c r="I2351" s="15">
        <v>14.98</v>
      </c>
      <c r="J2351" s="77"/>
      <c r="K2351" s="92"/>
    </row>
    <row r="2352" spans="1:11" ht="81" customHeight="1" x14ac:dyDescent="0.25">
      <c r="A2352" s="14" t="s">
        <v>6316</v>
      </c>
      <c r="B2352" s="14" t="s">
        <v>7602</v>
      </c>
      <c r="C2352" s="14" t="s">
        <v>7603</v>
      </c>
      <c r="D2352" s="16">
        <v>45029</v>
      </c>
      <c r="E2352" s="16">
        <v>45114</v>
      </c>
      <c r="F2352" s="14" t="s">
        <v>12061</v>
      </c>
      <c r="G2352" s="14" t="s">
        <v>7604</v>
      </c>
      <c r="H2352" s="14" t="s">
        <v>7605</v>
      </c>
      <c r="I2352" s="15">
        <v>20.51</v>
      </c>
      <c r="J2352" s="77"/>
      <c r="K2352" s="92"/>
    </row>
    <row r="2353" spans="1:11" ht="97.95" customHeight="1" x14ac:dyDescent="0.25">
      <c r="A2353" s="14" t="s">
        <v>6316</v>
      </c>
      <c r="B2353" s="14" t="s">
        <v>7606</v>
      </c>
      <c r="C2353" s="14" t="s">
        <v>7607</v>
      </c>
      <c r="D2353" s="16">
        <v>45035</v>
      </c>
      <c r="E2353" s="16">
        <v>45114</v>
      </c>
      <c r="F2353" s="14" t="s">
        <v>12060</v>
      </c>
      <c r="G2353" s="14"/>
      <c r="H2353" s="14" t="s">
        <v>7608</v>
      </c>
      <c r="I2353" s="15">
        <v>20.81</v>
      </c>
      <c r="J2353" s="77"/>
      <c r="K2353" s="92"/>
    </row>
    <row r="2354" spans="1:11" ht="81.599999999999994" customHeight="1" x14ac:dyDescent="0.25">
      <c r="A2354" s="14" t="s">
        <v>6316</v>
      </c>
      <c r="B2354" s="14" t="s">
        <v>7609</v>
      </c>
      <c r="C2354" s="14" t="s">
        <v>7610</v>
      </c>
      <c r="D2354" s="16">
        <v>44973</v>
      </c>
      <c r="E2354" s="16">
        <v>45114</v>
      </c>
      <c r="F2354" s="14" t="s">
        <v>12059</v>
      </c>
      <c r="G2354" s="14" t="s">
        <v>7611</v>
      </c>
      <c r="H2354" s="14" t="s">
        <v>7612</v>
      </c>
      <c r="I2354" s="15">
        <v>22.6</v>
      </c>
      <c r="J2354" s="77"/>
      <c r="K2354" s="92"/>
    </row>
    <row r="2355" spans="1:11" ht="75" customHeight="1" x14ac:dyDescent="0.25">
      <c r="A2355" s="14" t="s">
        <v>6316</v>
      </c>
      <c r="B2355" s="307" t="s">
        <v>7613</v>
      </c>
      <c r="C2355" s="14" t="s">
        <v>7614</v>
      </c>
      <c r="D2355" s="16">
        <v>45078</v>
      </c>
      <c r="E2355" s="16">
        <v>45114</v>
      </c>
      <c r="F2355" s="14" t="s">
        <v>12057</v>
      </c>
      <c r="G2355" s="14" t="s">
        <v>7615</v>
      </c>
      <c r="H2355" s="14" t="s">
        <v>7616</v>
      </c>
      <c r="I2355" s="303">
        <v>10.5</v>
      </c>
      <c r="J2355" s="77"/>
      <c r="K2355" s="92"/>
    </row>
    <row r="2356" spans="1:11" ht="82.2" customHeight="1" x14ac:dyDescent="0.25">
      <c r="A2356" s="14" t="s">
        <v>6316</v>
      </c>
      <c r="B2356" s="307" t="s">
        <v>7613</v>
      </c>
      <c r="C2356" s="14" t="s">
        <v>7617</v>
      </c>
      <c r="D2356" s="16">
        <v>45012</v>
      </c>
      <c r="E2356" s="16">
        <v>45114</v>
      </c>
      <c r="F2356" s="14" t="s">
        <v>12058</v>
      </c>
      <c r="G2356" s="14" t="s">
        <v>7615</v>
      </c>
      <c r="H2356" s="14" t="s">
        <v>7616</v>
      </c>
      <c r="I2356" s="303">
        <v>19.760000000000002</v>
      </c>
      <c r="J2356" s="77"/>
      <c r="K2356" s="92"/>
    </row>
    <row r="2357" spans="1:11" ht="73.2" customHeight="1" x14ac:dyDescent="0.25">
      <c r="A2357" s="14" t="s">
        <v>6316</v>
      </c>
      <c r="B2357" s="307" t="s">
        <v>7613</v>
      </c>
      <c r="C2357" s="14" t="s">
        <v>7618</v>
      </c>
      <c r="D2357" s="16">
        <v>44991</v>
      </c>
      <c r="E2357" s="16">
        <v>45114</v>
      </c>
      <c r="F2357" s="14" t="s">
        <v>12057</v>
      </c>
      <c r="G2357" s="14" t="s">
        <v>7615</v>
      </c>
      <c r="H2357" s="14" t="s">
        <v>7616</v>
      </c>
      <c r="I2357" s="303">
        <v>3.06</v>
      </c>
      <c r="J2357" s="77"/>
      <c r="K2357" s="92"/>
    </row>
    <row r="2358" spans="1:11" ht="76.2" customHeight="1" x14ac:dyDescent="0.25">
      <c r="A2358" s="14" t="s">
        <v>6316</v>
      </c>
      <c r="B2358" s="307" t="s">
        <v>7613</v>
      </c>
      <c r="C2358" s="14" t="s">
        <v>7619</v>
      </c>
      <c r="D2358" s="16">
        <v>45048</v>
      </c>
      <c r="E2358" s="16">
        <v>45114</v>
      </c>
      <c r="F2358" s="14" t="s">
        <v>12057</v>
      </c>
      <c r="G2358" s="14" t="s">
        <v>7615</v>
      </c>
      <c r="H2358" s="14" t="s">
        <v>7616</v>
      </c>
      <c r="I2358" s="303">
        <v>13.41</v>
      </c>
      <c r="J2358" s="77"/>
      <c r="K2358" s="92"/>
    </row>
    <row r="2359" spans="1:11" ht="89.4" customHeight="1" x14ac:dyDescent="0.25">
      <c r="A2359" s="14" t="s">
        <v>6316</v>
      </c>
      <c r="B2359" s="307" t="s">
        <v>7613</v>
      </c>
      <c r="C2359" s="14" t="s">
        <v>7620</v>
      </c>
      <c r="D2359" s="16">
        <v>45046</v>
      </c>
      <c r="E2359" s="16">
        <v>45114</v>
      </c>
      <c r="F2359" s="14" t="s">
        <v>12056</v>
      </c>
      <c r="G2359" s="14" t="s">
        <v>7615</v>
      </c>
      <c r="H2359" s="14" t="s">
        <v>7616</v>
      </c>
      <c r="I2359" s="303">
        <v>16.899999999999999</v>
      </c>
      <c r="J2359" s="77"/>
      <c r="K2359" s="92"/>
    </row>
    <row r="2360" spans="1:11" ht="95.4" customHeight="1" x14ac:dyDescent="0.25">
      <c r="A2360" s="14" t="s">
        <v>6316</v>
      </c>
      <c r="B2360" s="307" t="s">
        <v>7621</v>
      </c>
      <c r="C2360" s="14" t="s">
        <v>7622</v>
      </c>
      <c r="D2360" s="16">
        <v>44977</v>
      </c>
      <c r="E2360" s="16">
        <v>45114</v>
      </c>
      <c r="F2360" s="14" t="s">
        <v>12055</v>
      </c>
      <c r="G2360" s="14" t="s">
        <v>7623</v>
      </c>
      <c r="H2360" s="14" t="s">
        <v>7624</v>
      </c>
      <c r="I2360" s="15">
        <v>35.700000000000003</v>
      </c>
      <c r="J2360" s="77"/>
      <c r="K2360" s="92"/>
    </row>
    <row r="2361" spans="1:11" ht="96.6" customHeight="1" x14ac:dyDescent="0.25">
      <c r="A2361" s="14" t="s">
        <v>6316</v>
      </c>
      <c r="B2361" s="307" t="s">
        <v>7621</v>
      </c>
      <c r="C2361" s="14" t="s">
        <v>7625</v>
      </c>
      <c r="D2361" s="16">
        <v>44967</v>
      </c>
      <c r="E2361" s="16">
        <v>45114</v>
      </c>
      <c r="F2361" s="14" t="s">
        <v>12055</v>
      </c>
      <c r="G2361" s="14" t="s">
        <v>7623</v>
      </c>
      <c r="H2361" s="14" t="s">
        <v>7624</v>
      </c>
      <c r="I2361" s="15">
        <v>35.700000000000003</v>
      </c>
      <c r="J2361" s="77"/>
      <c r="K2361" s="92"/>
    </row>
    <row r="2362" spans="1:11" ht="84.6" customHeight="1" x14ac:dyDescent="0.25">
      <c r="A2362" s="14" t="s">
        <v>6316</v>
      </c>
      <c r="B2362" s="307" t="s">
        <v>7626</v>
      </c>
      <c r="C2362" s="14" t="s">
        <v>7627</v>
      </c>
      <c r="D2362" s="16">
        <v>45093</v>
      </c>
      <c r="E2362" s="16">
        <v>45114</v>
      </c>
      <c r="F2362" s="14" t="s">
        <v>12054</v>
      </c>
      <c r="G2362" s="14" t="s">
        <v>7628</v>
      </c>
      <c r="H2362" s="14" t="s">
        <v>7629</v>
      </c>
      <c r="I2362" s="15">
        <v>30</v>
      </c>
      <c r="J2362" s="77"/>
      <c r="K2362" s="92"/>
    </row>
    <row r="2363" spans="1:11" ht="86.4" customHeight="1" x14ac:dyDescent="0.25">
      <c r="A2363" s="14" t="s">
        <v>6316</v>
      </c>
      <c r="B2363" s="307" t="s">
        <v>7626</v>
      </c>
      <c r="C2363" s="14" t="s">
        <v>7630</v>
      </c>
      <c r="D2363" s="16">
        <v>45089</v>
      </c>
      <c r="E2363" s="16">
        <v>45114</v>
      </c>
      <c r="F2363" s="14" t="s">
        <v>12053</v>
      </c>
      <c r="G2363" s="14" t="s">
        <v>7628</v>
      </c>
      <c r="H2363" s="14" t="s">
        <v>7629</v>
      </c>
      <c r="I2363" s="15">
        <v>30</v>
      </c>
      <c r="J2363" s="77"/>
      <c r="K2363" s="92"/>
    </row>
    <row r="2364" spans="1:11" ht="82.95" customHeight="1" x14ac:dyDescent="0.25">
      <c r="A2364" s="14" t="s">
        <v>6316</v>
      </c>
      <c r="B2364" s="307" t="s">
        <v>7626</v>
      </c>
      <c r="C2364" s="14" t="s">
        <v>7631</v>
      </c>
      <c r="D2364" s="16">
        <v>45055</v>
      </c>
      <c r="E2364" s="16">
        <v>45114</v>
      </c>
      <c r="F2364" s="14" t="s">
        <v>12052</v>
      </c>
      <c r="G2364" s="14" t="s">
        <v>7628</v>
      </c>
      <c r="H2364" s="14" t="s">
        <v>7629</v>
      </c>
      <c r="I2364" s="15">
        <v>22</v>
      </c>
      <c r="J2364" s="77"/>
      <c r="K2364" s="92"/>
    </row>
    <row r="2365" spans="1:11" ht="75" customHeight="1" x14ac:dyDescent="0.25">
      <c r="A2365" s="14" t="s">
        <v>6316</v>
      </c>
      <c r="B2365" s="14" t="s">
        <v>7632</v>
      </c>
      <c r="C2365" s="14" t="s">
        <v>7633</v>
      </c>
      <c r="D2365" s="16">
        <v>45050</v>
      </c>
      <c r="E2365" s="16">
        <v>45114</v>
      </c>
      <c r="F2365" s="14" t="s">
        <v>12051</v>
      </c>
      <c r="G2365" s="14" t="s">
        <v>7634</v>
      </c>
      <c r="H2365" s="14" t="s">
        <v>7635</v>
      </c>
      <c r="I2365" s="15">
        <v>115.98</v>
      </c>
      <c r="J2365" s="77"/>
      <c r="K2365" s="92"/>
    </row>
    <row r="2366" spans="1:11" ht="81.599999999999994" x14ac:dyDescent="0.25">
      <c r="A2366" s="14" t="s">
        <v>6316</v>
      </c>
      <c r="B2366" s="307" t="s">
        <v>7636</v>
      </c>
      <c r="C2366" s="14" t="s">
        <v>7637</v>
      </c>
      <c r="D2366" s="16">
        <v>45118</v>
      </c>
      <c r="E2366" s="16">
        <v>45128</v>
      </c>
      <c r="F2366" s="14" t="s">
        <v>7638</v>
      </c>
      <c r="G2366" s="14" t="s">
        <v>6869</v>
      </c>
      <c r="H2366" s="14" t="s">
        <v>6870</v>
      </c>
      <c r="I2366" s="15">
        <v>261.5</v>
      </c>
      <c r="J2366" s="77"/>
      <c r="K2366" s="92"/>
    </row>
    <row r="2367" spans="1:11" ht="83.4" customHeight="1" x14ac:dyDescent="0.25">
      <c r="A2367" s="14" t="s">
        <v>6316</v>
      </c>
      <c r="B2367" s="307" t="s">
        <v>7636</v>
      </c>
      <c r="C2367" s="14" t="s">
        <v>7639</v>
      </c>
      <c r="D2367" s="16">
        <v>45099</v>
      </c>
      <c r="E2367" s="16">
        <v>45128</v>
      </c>
      <c r="F2367" s="14" t="s">
        <v>7640</v>
      </c>
      <c r="G2367" s="14" t="s">
        <v>6869</v>
      </c>
      <c r="H2367" s="14" t="s">
        <v>6870</v>
      </c>
      <c r="I2367" s="15">
        <v>209.16</v>
      </c>
      <c r="J2367" s="77"/>
      <c r="K2367" s="92"/>
    </row>
    <row r="2368" spans="1:11" ht="85.2" customHeight="1" x14ac:dyDescent="0.25">
      <c r="A2368" s="14" t="s">
        <v>7641</v>
      </c>
      <c r="B2368" s="14" t="s">
        <v>7642</v>
      </c>
      <c r="C2368" s="14" t="s">
        <v>7643</v>
      </c>
      <c r="D2368" s="16">
        <v>44987</v>
      </c>
      <c r="E2368" s="16">
        <v>45117</v>
      </c>
      <c r="F2368" s="14" t="s">
        <v>12038</v>
      </c>
      <c r="G2368" s="14"/>
      <c r="H2368" s="14" t="s">
        <v>7644</v>
      </c>
      <c r="I2368" s="15">
        <v>43.55</v>
      </c>
      <c r="J2368" s="77"/>
      <c r="K2368" s="92"/>
    </row>
    <row r="2369" spans="1:11" ht="82.2" customHeight="1" x14ac:dyDescent="0.25">
      <c r="A2369" s="14" t="s">
        <v>7641</v>
      </c>
      <c r="B2369" s="14" t="s">
        <v>7645</v>
      </c>
      <c r="C2369" s="14" t="s">
        <v>7646</v>
      </c>
      <c r="D2369" s="16">
        <v>45064</v>
      </c>
      <c r="E2369" s="16">
        <v>45117</v>
      </c>
      <c r="F2369" s="14" t="s">
        <v>12050</v>
      </c>
      <c r="G2369" s="14"/>
      <c r="H2369" s="14" t="s">
        <v>7556</v>
      </c>
      <c r="I2369" s="15">
        <v>55.84</v>
      </c>
      <c r="J2369" s="77"/>
      <c r="K2369" s="92"/>
    </row>
    <row r="2370" spans="1:11" ht="82.95" customHeight="1" x14ac:dyDescent="0.25">
      <c r="A2370" s="14" t="s">
        <v>7641</v>
      </c>
      <c r="B2370" s="14" t="s">
        <v>7647</v>
      </c>
      <c r="C2370" s="14" t="s">
        <v>7648</v>
      </c>
      <c r="D2370" s="16">
        <v>44991</v>
      </c>
      <c r="E2370" s="16">
        <v>45117</v>
      </c>
      <c r="F2370" s="14" t="s">
        <v>12049</v>
      </c>
      <c r="G2370" s="14"/>
      <c r="H2370" s="14" t="s">
        <v>7649</v>
      </c>
      <c r="I2370" s="15">
        <v>65.8</v>
      </c>
      <c r="J2370" s="77"/>
      <c r="K2370" s="92"/>
    </row>
    <row r="2371" spans="1:11" ht="83.4" customHeight="1" x14ac:dyDescent="0.25">
      <c r="A2371" s="14" t="s">
        <v>7641</v>
      </c>
      <c r="B2371" s="307" t="s">
        <v>7650</v>
      </c>
      <c r="C2371" s="14" t="s">
        <v>7651</v>
      </c>
      <c r="D2371" s="16">
        <v>45061</v>
      </c>
      <c r="E2371" s="16">
        <v>45117</v>
      </c>
      <c r="F2371" s="14" t="s">
        <v>12048</v>
      </c>
      <c r="G2371" s="14" t="s">
        <v>7652</v>
      </c>
      <c r="H2371" s="14" t="s">
        <v>7653</v>
      </c>
      <c r="I2371" s="15">
        <v>37.35</v>
      </c>
      <c r="J2371" s="77"/>
      <c r="K2371" s="92"/>
    </row>
    <row r="2372" spans="1:11" ht="86.4" customHeight="1" x14ac:dyDescent="0.25">
      <c r="A2372" s="14" t="s">
        <v>7641</v>
      </c>
      <c r="B2372" s="307" t="s">
        <v>7650</v>
      </c>
      <c r="C2372" s="14" t="s">
        <v>7654</v>
      </c>
      <c r="D2372" s="16">
        <v>45076</v>
      </c>
      <c r="E2372" s="16">
        <v>45117</v>
      </c>
      <c r="F2372" s="14" t="s">
        <v>12047</v>
      </c>
      <c r="G2372" s="14" t="s">
        <v>7652</v>
      </c>
      <c r="H2372" s="14" t="s">
        <v>7653</v>
      </c>
      <c r="I2372" s="15">
        <v>69.75</v>
      </c>
      <c r="J2372" s="77"/>
      <c r="K2372" s="92"/>
    </row>
    <row r="2373" spans="1:11" ht="84.6" customHeight="1" x14ac:dyDescent="0.25">
      <c r="A2373" s="14" t="s">
        <v>7641</v>
      </c>
      <c r="B2373" s="14" t="s">
        <v>7655</v>
      </c>
      <c r="C2373" s="14" t="s">
        <v>7656</v>
      </c>
      <c r="D2373" s="16">
        <v>45001</v>
      </c>
      <c r="E2373" s="16">
        <v>45117</v>
      </c>
      <c r="F2373" s="14" t="s">
        <v>12046</v>
      </c>
      <c r="G2373" s="14"/>
      <c r="H2373" s="14" t="s">
        <v>7657</v>
      </c>
      <c r="I2373" s="15">
        <v>139.5</v>
      </c>
      <c r="J2373" s="77"/>
      <c r="K2373" s="92"/>
    </row>
    <row r="2374" spans="1:11" ht="61.2" x14ac:dyDescent="0.25">
      <c r="A2374" s="14" t="s">
        <v>7641</v>
      </c>
      <c r="B2374" s="14" t="s">
        <v>7658</v>
      </c>
      <c r="C2374" s="14" t="s">
        <v>7659</v>
      </c>
      <c r="D2374" s="16">
        <v>45240</v>
      </c>
      <c r="E2374" s="16"/>
      <c r="F2374" s="14" t="s">
        <v>12039</v>
      </c>
      <c r="G2374" s="14" t="s">
        <v>2043</v>
      </c>
      <c r="H2374" s="14" t="s">
        <v>2044</v>
      </c>
      <c r="I2374" s="15">
        <v>1335</v>
      </c>
      <c r="J2374" s="77"/>
      <c r="K2374" s="92"/>
    </row>
    <row r="2375" spans="1:11" ht="81.599999999999994" x14ac:dyDescent="0.25">
      <c r="A2375" s="14" t="s">
        <v>7660</v>
      </c>
      <c r="B2375" s="14" t="s">
        <v>7661</v>
      </c>
      <c r="C2375" s="14" t="s">
        <v>7662</v>
      </c>
      <c r="D2375" s="16">
        <v>45006</v>
      </c>
      <c r="E2375" s="16">
        <v>45117</v>
      </c>
      <c r="F2375" s="14" t="s">
        <v>12045</v>
      </c>
      <c r="G2375" s="14" t="s">
        <v>7663</v>
      </c>
      <c r="H2375" s="14" t="s">
        <v>7664</v>
      </c>
      <c r="I2375" s="15">
        <v>28.4</v>
      </c>
      <c r="J2375" s="77"/>
      <c r="K2375" s="92"/>
    </row>
    <row r="2376" spans="1:11" ht="81.599999999999994" x14ac:dyDescent="0.25">
      <c r="A2376" s="14" t="s">
        <v>7660</v>
      </c>
      <c r="B2376" s="14" t="s">
        <v>7665</v>
      </c>
      <c r="C2376" s="14" t="s">
        <v>7666</v>
      </c>
      <c r="D2376" s="16">
        <v>45007</v>
      </c>
      <c r="E2376" s="16">
        <v>45117</v>
      </c>
      <c r="F2376" s="14" t="s">
        <v>12044</v>
      </c>
      <c r="G2376" s="14" t="s">
        <v>7667</v>
      </c>
      <c r="H2376" s="14" t="s">
        <v>7668</v>
      </c>
      <c r="I2376" s="15">
        <v>33.799999999999997</v>
      </c>
      <c r="J2376" s="77"/>
      <c r="K2376" s="92"/>
    </row>
    <row r="2377" spans="1:11" ht="77.400000000000006" customHeight="1" x14ac:dyDescent="0.25">
      <c r="A2377" s="14" t="s">
        <v>7660</v>
      </c>
      <c r="B2377" s="14" t="s">
        <v>7669</v>
      </c>
      <c r="C2377" s="14" t="s">
        <v>7670</v>
      </c>
      <c r="D2377" s="16">
        <v>45048</v>
      </c>
      <c r="E2377" s="16">
        <v>45117</v>
      </c>
      <c r="F2377" s="14" t="s">
        <v>12043</v>
      </c>
      <c r="G2377" s="14"/>
      <c r="H2377" s="14" t="s">
        <v>7671</v>
      </c>
      <c r="I2377" s="15">
        <v>40.22</v>
      </c>
      <c r="J2377" s="77"/>
      <c r="K2377" s="92"/>
    </row>
    <row r="2378" spans="1:11" ht="83.4" customHeight="1" x14ac:dyDescent="0.25">
      <c r="A2378" s="14" t="s">
        <v>7660</v>
      </c>
      <c r="B2378" s="307" t="s">
        <v>7672</v>
      </c>
      <c r="C2378" s="14" t="s">
        <v>7673</v>
      </c>
      <c r="D2378" s="16">
        <v>45068</v>
      </c>
      <c r="E2378" s="16">
        <v>45117</v>
      </c>
      <c r="F2378" s="14" t="s">
        <v>12042</v>
      </c>
      <c r="G2378" s="14" t="s">
        <v>7674</v>
      </c>
      <c r="H2378" s="14" t="s">
        <v>7675</v>
      </c>
      <c r="I2378" s="15">
        <v>35</v>
      </c>
      <c r="J2378" s="77"/>
      <c r="K2378" s="92"/>
    </row>
    <row r="2379" spans="1:11" ht="81.599999999999994" x14ac:dyDescent="0.25">
      <c r="A2379" s="14" t="s">
        <v>7660</v>
      </c>
      <c r="B2379" s="307" t="s">
        <v>7672</v>
      </c>
      <c r="C2379" s="14" t="s">
        <v>7676</v>
      </c>
      <c r="D2379" s="16">
        <v>45019</v>
      </c>
      <c r="E2379" s="16">
        <v>45117</v>
      </c>
      <c r="F2379" s="14" t="s">
        <v>12042</v>
      </c>
      <c r="G2379" s="14" t="s">
        <v>7674</v>
      </c>
      <c r="H2379" s="14" t="s">
        <v>7675</v>
      </c>
      <c r="I2379" s="15">
        <v>35</v>
      </c>
      <c r="J2379" s="77"/>
      <c r="K2379" s="92"/>
    </row>
    <row r="2380" spans="1:11" ht="81.599999999999994" x14ac:dyDescent="0.25">
      <c r="A2380" s="14" t="s">
        <v>7660</v>
      </c>
      <c r="B2380" s="14" t="s">
        <v>7677</v>
      </c>
      <c r="C2380" s="14" t="s">
        <v>7678</v>
      </c>
      <c r="D2380" s="16">
        <v>45062</v>
      </c>
      <c r="E2380" s="16">
        <v>45117</v>
      </c>
      <c r="F2380" s="14" t="s">
        <v>12041</v>
      </c>
      <c r="G2380" s="14" t="s">
        <v>7679</v>
      </c>
      <c r="H2380" s="14" t="s">
        <v>7680</v>
      </c>
      <c r="I2380" s="15">
        <v>110.2</v>
      </c>
      <c r="J2380" s="77"/>
      <c r="K2380" s="92"/>
    </row>
    <row r="2381" spans="1:11" ht="81.599999999999994" x14ac:dyDescent="0.25">
      <c r="A2381" s="14" t="s">
        <v>7660</v>
      </c>
      <c r="B2381" s="307" t="s">
        <v>7681</v>
      </c>
      <c r="C2381" s="307" t="s">
        <v>7682</v>
      </c>
      <c r="D2381" s="302">
        <v>45027</v>
      </c>
      <c r="E2381" s="302">
        <v>45117</v>
      </c>
      <c r="F2381" s="14" t="s">
        <v>12040</v>
      </c>
      <c r="G2381" s="14" t="s">
        <v>4081</v>
      </c>
      <c r="H2381" s="14" t="s">
        <v>4082</v>
      </c>
      <c r="I2381" s="15">
        <v>150</v>
      </c>
      <c r="J2381" s="77"/>
      <c r="K2381" s="92"/>
    </row>
    <row r="2382" spans="1:11" ht="81.599999999999994" x14ac:dyDescent="0.25">
      <c r="A2382" s="14" t="s">
        <v>7660</v>
      </c>
      <c r="B2382" s="307" t="s">
        <v>7681</v>
      </c>
      <c r="C2382" s="307" t="s">
        <v>7683</v>
      </c>
      <c r="D2382" s="302">
        <v>45062</v>
      </c>
      <c r="E2382" s="302">
        <v>45117</v>
      </c>
      <c r="F2382" s="14" t="s">
        <v>12040</v>
      </c>
      <c r="G2382" s="14" t="s">
        <v>4081</v>
      </c>
      <c r="H2382" s="14" t="s">
        <v>4082</v>
      </c>
      <c r="I2382" s="15">
        <v>67.5</v>
      </c>
      <c r="J2382" s="77"/>
      <c r="K2382" s="92"/>
    </row>
    <row r="2383" spans="1:11" ht="76.95" customHeight="1" x14ac:dyDescent="0.25">
      <c r="A2383" s="14" t="s">
        <v>7660</v>
      </c>
      <c r="B2383" s="14" t="s">
        <v>7684</v>
      </c>
      <c r="C2383" s="14" t="s">
        <v>7685</v>
      </c>
      <c r="D2383" s="16">
        <v>45027</v>
      </c>
      <c r="E2383" s="16">
        <v>45135</v>
      </c>
      <c r="F2383" s="14" t="s">
        <v>7686</v>
      </c>
      <c r="G2383" s="14"/>
      <c r="H2383" s="14" t="s">
        <v>7687</v>
      </c>
      <c r="I2383" s="15">
        <v>9.59</v>
      </c>
      <c r="J2383" s="77"/>
      <c r="K2383" s="92"/>
    </row>
    <row r="2384" spans="1:11" ht="74.400000000000006" customHeight="1" x14ac:dyDescent="0.25">
      <c r="A2384" s="14" t="s">
        <v>7660</v>
      </c>
      <c r="B2384" s="14" t="s">
        <v>7688</v>
      </c>
      <c r="C2384" s="14" t="s">
        <v>7689</v>
      </c>
      <c r="D2384" s="16">
        <v>44963</v>
      </c>
      <c r="E2384" s="16">
        <v>45135</v>
      </c>
      <c r="F2384" s="14" t="s">
        <v>7690</v>
      </c>
      <c r="G2384" s="14" t="s">
        <v>7634</v>
      </c>
      <c r="H2384" s="14" t="s">
        <v>7635</v>
      </c>
      <c r="I2384" s="15">
        <v>18.28</v>
      </c>
      <c r="J2384" s="77"/>
      <c r="K2384" s="92"/>
    </row>
    <row r="2385" spans="1:11" ht="81.599999999999994" x14ac:dyDescent="0.25">
      <c r="A2385" s="14" t="s">
        <v>7660</v>
      </c>
      <c r="B2385" s="14" t="s">
        <v>7691</v>
      </c>
      <c r="C2385" s="14" t="s">
        <v>7692</v>
      </c>
      <c r="D2385" s="16">
        <v>44963</v>
      </c>
      <c r="E2385" s="16">
        <v>45135</v>
      </c>
      <c r="F2385" s="14" t="s">
        <v>7693</v>
      </c>
      <c r="G2385" s="14" t="s">
        <v>7667</v>
      </c>
      <c r="H2385" s="14" t="s">
        <v>7668</v>
      </c>
      <c r="I2385" s="15">
        <v>19.8</v>
      </c>
      <c r="J2385" s="77"/>
      <c r="K2385" s="92"/>
    </row>
    <row r="2386" spans="1:11" ht="95.4" customHeight="1" x14ac:dyDescent="0.25">
      <c r="A2386" s="14" t="s">
        <v>7660</v>
      </c>
      <c r="B2386" s="14" t="s">
        <v>7694</v>
      </c>
      <c r="C2386" s="14" t="s">
        <v>7695</v>
      </c>
      <c r="D2386" s="16">
        <v>44985</v>
      </c>
      <c r="E2386" s="16">
        <v>45135</v>
      </c>
      <c r="F2386" s="14" t="s">
        <v>7696</v>
      </c>
      <c r="G2386" s="14"/>
      <c r="H2386" s="14" t="s">
        <v>7697</v>
      </c>
      <c r="I2386" s="15">
        <v>34.020000000000003</v>
      </c>
      <c r="J2386" s="77"/>
      <c r="K2386" s="92"/>
    </row>
    <row r="2387" spans="1:11" ht="81.599999999999994" x14ac:dyDescent="0.25">
      <c r="A2387" s="14" t="s">
        <v>7660</v>
      </c>
      <c r="B2387" s="14" t="s">
        <v>7698</v>
      </c>
      <c r="C2387" s="14" t="s">
        <v>4263</v>
      </c>
      <c r="D2387" s="16">
        <v>44964</v>
      </c>
      <c r="E2387" s="16">
        <v>45135</v>
      </c>
      <c r="F2387" s="14" t="s">
        <v>7699</v>
      </c>
      <c r="G2387" s="14" t="s">
        <v>4081</v>
      </c>
      <c r="H2387" s="14" t="s">
        <v>4082</v>
      </c>
      <c r="I2387" s="15">
        <v>45</v>
      </c>
      <c r="J2387" s="77"/>
      <c r="K2387" s="92"/>
    </row>
    <row r="2388" spans="1:11" ht="81.599999999999994" x14ac:dyDescent="0.25">
      <c r="A2388" s="14" t="s">
        <v>7660</v>
      </c>
      <c r="B2388" s="14" t="s">
        <v>7700</v>
      </c>
      <c r="C2388" s="14" t="s">
        <v>7701</v>
      </c>
      <c r="D2388" s="16">
        <v>44964</v>
      </c>
      <c r="E2388" s="16">
        <v>45135</v>
      </c>
      <c r="F2388" s="14" t="s">
        <v>7702</v>
      </c>
      <c r="G2388" s="14" t="s">
        <v>7703</v>
      </c>
      <c r="H2388" s="14" t="s">
        <v>7704</v>
      </c>
      <c r="I2388" s="15">
        <v>46.19</v>
      </c>
      <c r="J2388" s="77"/>
      <c r="K2388" s="92"/>
    </row>
    <row r="2389" spans="1:11" ht="91.8" x14ac:dyDescent="0.25">
      <c r="A2389" s="14" t="s">
        <v>7660</v>
      </c>
      <c r="B2389" s="14" t="s">
        <v>7705</v>
      </c>
      <c r="C2389" s="14" t="s">
        <v>7581</v>
      </c>
      <c r="D2389" s="16">
        <v>44935</v>
      </c>
      <c r="E2389" s="16">
        <v>45135</v>
      </c>
      <c r="F2389" s="14" t="s">
        <v>7706</v>
      </c>
      <c r="G2389" s="14" t="s">
        <v>7674</v>
      </c>
      <c r="H2389" s="14" t="s">
        <v>7675</v>
      </c>
      <c r="I2389" s="15">
        <v>35</v>
      </c>
      <c r="J2389" s="77"/>
      <c r="K2389" s="92"/>
    </row>
    <row r="2390" spans="1:11" ht="91.8" x14ac:dyDescent="0.25">
      <c r="A2390" s="14" t="s">
        <v>7660</v>
      </c>
      <c r="B2390" s="14" t="s">
        <v>7705</v>
      </c>
      <c r="C2390" s="14" t="s">
        <v>7707</v>
      </c>
      <c r="D2390" s="16">
        <v>44965</v>
      </c>
      <c r="E2390" s="16">
        <v>45135</v>
      </c>
      <c r="F2390" s="14" t="s">
        <v>7708</v>
      </c>
      <c r="G2390" s="14" t="s">
        <v>7674</v>
      </c>
      <c r="H2390" s="14" t="s">
        <v>7675</v>
      </c>
      <c r="I2390" s="15">
        <v>35</v>
      </c>
      <c r="J2390" s="77"/>
      <c r="K2390" s="92"/>
    </row>
    <row r="2391" spans="1:11" ht="81.599999999999994" x14ac:dyDescent="0.25">
      <c r="A2391" s="14" t="s">
        <v>7660</v>
      </c>
      <c r="B2391" s="14" t="s">
        <v>7709</v>
      </c>
      <c r="C2391" s="14" t="s">
        <v>7710</v>
      </c>
      <c r="D2391" s="16">
        <v>44963</v>
      </c>
      <c r="E2391" s="16">
        <v>45135</v>
      </c>
      <c r="F2391" s="14" t="s">
        <v>7711</v>
      </c>
      <c r="G2391" s="14" t="s">
        <v>7663</v>
      </c>
      <c r="H2391" s="14" t="s">
        <v>7664</v>
      </c>
      <c r="I2391" s="15">
        <v>65.900000000000006</v>
      </c>
      <c r="J2391" s="77"/>
      <c r="K2391" s="92"/>
    </row>
    <row r="2392" spans="1:11" ht="81.599999999999994" x14ac:dyDescent="0.25">
      <c r="A2392" s="14" t="s">
        <v>7660</v>
      </c>
      <c r="B2392" s="14" t="s">
        <v>7709</v>
      </c>
      <c r="C2392" s="14" t="s">
        <v>7712</v>
      </c>
      <c r="D2392" s="16">
        <v>44963</v>
      </c>
      <c r="E2392" s="16">
        <v>45135</v>
      </c>
      <c r="F2392" s="14" t="s">
        <v>7711</v>
      </c>
      <c r="G2392" s="14" t="s">
        <v>7663</v>
      </c>
      <c r="H2392" s="14" t="s">
        <v>7664</v>
      </c>
      <c r="I2392" s="15">
        <v>48.41</v>
      </c>
      <c r="J2392" s="77"/>
      <c r="K2392" s="92"/>
    </row>
    <row r="2393" spans="1:11" ht="107.4" customHeight="1" x14ac:dyDescent="0.25">
      <c r="A2393" s="14" t="s">
        <v>7660</v>
      </c>
      <c r="B2393" s="14" t="s">
        <v>7713</v>
      </c>
      <c r="C2393" s="14" t="s">
        <v>7714</v>
      </c>
      <c r="D2393" s="16">
        <v>44965</v>
      </c>
      <c r="E2393" s="16">
        <v>45135</v>
      </c>
      <c r="F2393" s="14" t="s">
        <v>12074</v>
      </c>
      <c r="G2393" s="14"/>
      <c r="H2393" s="14" t="s">
        <v>7715</v>
      </c>
      <c r="I2393" s="15">
        <v>43.73</v>
      </c>
      <c r="J2393" s="77"/>
      <c r="K2393" s="92"/>
    </row>
    <row r="2394" spans="1:11" ht="106.95" customHeight="1" x14ac:dyDescent="0.25">
      <c r="A2394" s="14" t="s">
        <v>7660</v>
      </c>
      <c r="B2394" s="14" t="s">
        <v>7713</v>
      </c>
      <c r="C2394" s="14" t="s">
        <v>7716</v>
      </c>
      <c r="D2394" s="16">
        <v>44986</v>
      </c>
      <c r="E2394" s="16">
        <v>45135</v>
      </c>
      <c r="F2394" s="14" t="s">
        <v>12075</v>
      </c>
      <c r="G2394" s="14"/>
      <c r="H2394" s="14" t="s">
        <v>7715</v>
      </c>
      <c r="I2394" s="15">
        <v>42.15</v>
      </c>
      <c r="J2394" s="77"/>
      <c r="K2394" s="92"/>
    </row>
    <row r="2395" spans="1:11" ht="94.2" customHeight="1" x14ac:dyDescent="0.25">
      <c r="A2395" s="14" t="s">
        <v>7660</v>
      </c>
      <c r="B2395" s="14" t="s">
        <v>7713</v>
      </c>
      <c r="C2395" s="14" t="s">
        <v>7717</v>
      </c>
      <c r="D2395" s="16">
        <v>45019</v>
      </c>
      <c r="E2395" s="16">
        <v>45135</v>
      </c>
      <c r="F2395" s="14" t="s">
        <v>7718</v>
      </c>
      <c r="G2395" s="14"/>
      <c r="H2395" s="14" t="s">
        <v>7715</v>
      </c>
      <c r="I2395" s="15">
        <v>44.87</v>
      </c>
      <c r="J2395" s="77"/>
      <c r="K2395" s="92"/>
    </row>
    <row r="2396" spans="1:11" ht="95.4" customHeight="1" x14ac:dyDescent="0.25">
      <c r="A2396" s="14" t="s">
        <v>7660</v>
      </c>
      <c r="B2396" s="14" t="s">
        <v>7713</v>
      </c>
      <c r="C2396" s="14" t="s">
        <v>7719</v>
      </c>
      <c r="D2396" s="16">
        <v>45051</v>
      </c>
      <c r="E2396" s="16">
        <v>45135</v>
      </c>
      <c r="F2396" s="14" t="s">
        <v>7720</v>
      </c>
      <c r="G2396" s="14"/>
      <c r="H2396" s="14" t="s">
        <v>7715</v>
      </c>
      <c r="I2396" s="15">
        <v>45.64</v>
      </c>
      <c r="J2396" s="77"/>
      <c r="K2396" s="92"/>
    </row>
    <row r="2397" spans="1:11" ht="81.599999999999994" x14ac:dyDescent="0.25">
      <c r="A2397" s="14" t="s">
        <v>7660</v>
      </c>
      <c r="B2397" s="14" t="s">
        <v>7721</v>
      </c>
      <c r="C2397" s="14" t="s">
        <v>7722</v>
      </c>
      <c r="D2397" s="16">
        <v>44936</v>
      </c>
      <c r="E2397" s="16">
        <v>45135</v>
      </c>
      <c r="F2397" s="14" t="s">
        <v>7723</v>
      </c>
      <c r="G2397" s="14"/>
      <c r="H2397" s="14" t="s">
        <v>7724</v>
      </c>
      <c r="I2397" s="15">
        <v>134.16999999999999</v>
      </c>
      <c r="J2397" s="77"/>
      <c r="K2397" s="92"/>
    </row>
    <row r="2398" spans="1:11" ht="81.599999999999994" x14ac:dyDescent="0.25">
      <c r="A2398" s="14" t="s">
        <v>7660</v>
      </c>
      <c r="B2398" s="14" t="s">
        <v>7721</v>
      </c>
      <c r="C2398" s="14" t="s">
        <v>7725</v>
      </c>
      <c r="D2398" s="16">
        <v>44956</v>
      </c>
      <c r="E2398" s="16">
        <v>45135</v>
      </c>
      <c r="F2398" s="14" t="s">
        <v>7726</v>
      </c>
      <c r="G2398" s="14"/>
      <c r="H2398" s="14" t="s">
        <v>7724</v>
      </c>
      <c r="I2398" s="15">
        <v>49.15</v>
      </c>
      <c r="J2398" s="77"/>
      <c r="K2398" s="92"/>
    </row>
    <row r="2399" spans="1:11" ht="81.599999999999994" x14ac:dyDescent="0.25">
      <c r="A2399" s="14" t="s">
        <v>7660</v>
      </c>
      <c r="B2399" s="14" t="s">
        <v>7721</v>
      </c>
      <c r="C2399" s="14" t="s">
        <v>7727</v>
      </c>
      <c r="D2399" s="16">
        <v>45048</v>
      </c>
      <c r="E2399" s="16">
        <v>45135</v>
      </c>
      <c r="F2399" s="14" t="s">
        <v>7723</v>
      </c>
      <c r="G2399" s="14"/>
      <c r="H2399" s="14" t="s">
        <v>7724</v>
      </c>
      <c r="I2399" s="15">
        <v>59.82</v>
      </c>
      <c r="J2399" s="77"/>
      <c r="K2399" s="92"/>
    </row>
    <row r="2400" spans="1:11" ht="81.599999999999994" x14ac:dyDescent="0.25">
      <c r="A2400" s="14" t="s">
        <v>7660</v>
      </c>
      <c r="B2400" s="14" t="s">
        <v>7721</v>
      </c>
      <c r="C2400" s="14" t="s">
        <v>7728</v>
      </c>
      <c r="D2400" s="16">
        <v>44929</v>
      </c>
      <c r="E2400" s="16">
        <v>45135</v>
      </c>
      <c r="F2400" s="14" t="s">
        <v>7726</v>
      </c>
      <c r="G2400" s="14"/>
      <c r="H2400" s="14" t="s">
        <v>7724</v>
      </c>
      <c r="I2400" s="15">
        <v>59.57</v>
      </c>
      <c r="J2400" s="77"/>
      <c r="K2400" s="92"/>
    </row>
    <row r="2401" spans="1:11" ht="84" customHeight="1" x14ac:dyDescent="0.25">
      <c r="A2401" s="14" t="s">
        <v>7660</v>
      </c>
      <c r="B2401" s="14" t="s">
        <v>7729</v>
      </c>
      <c r="C2401" s="14" t="s">
        <v>7730</v>
      </c>
      <c r="D2401" s="16">
        <v>45135</v>
      </c>
      <c r="E2401" s="16"/>
      <c r="F2401" s="14" t="s">
        <v>7731</v>
      </c>
      <c r="G2401" s="14"/>
      <c r="H2401" s="14" t="s">
        <v>7732</v>
      </c>
      <c r="I2401" s="15">
        <v>119.96</v>
      </c>
      <c r="J2401" s="77"/>
      <c r="K2401" s="92"/>
    </row>
    <row r="2402" spans="1:11" ht="71.400000000000006" x14ac:dyDescent="0.25">
      <c r="A2402" s="14" t="s">
        <v>7660</v>
      </c>
      <c r="B2402" s="14" t="s">
        <v>7729</v>
      </c>
      <c r="C2402" s="14" t="s">
        <v>7730</v>
      </c>
      <c r="D2402" s="16">
        <v>45135</v>
      </c>
      <c r="E2402" s="16"/>
      <c r="F2402" s="14" t="s">
        <v>7733</v>
      </c>
      <c r="G2402" s="14"/>
      <c r="H2402" s="14" t="s">
        <v>7732</v>
      </c>
      <c r="I2402" s="15">
        <v>61.28</v>
      </c>
      <c r="J2402" s="77"/>
      <c r="K2402" s="92"/>
    </row>
    <row r="2403" spans="1:11" ht="71.400000000000006" x14ac:dyDescent="0.25">
      <c r="A2403" s="14" t="s">
        <v>7660</v>
      </c>
      <c r="B2403" s="14" t="s">
        <v>7729</v>
      </c>
      <c r="C2403" s="14" t="s">
        <v>7730</v>
      </c>
      <c r="D2403" s="16">
        <v>45135</v>
      </c>
      <c r="E2403" s="16"/>
      <c r="F2403" s="14" t="s">
        <v>7734</v>
      </c>
      <c r="G2403" s="14"/>
      <c r="H2403" s="14" t="s">
        <v>7732</v>
      </c>
      <c r="I2403" s="15">
        <v>118.99</v>
      </c>
      <c r="J2403" s="77"/>
      <c r="K2403" s="92"/>
    </row>
    <row r="2404" spans="1:11" ht="71.400000000000006" x14ac:dyDescent="0.25">
      <c r="A2404" s="14" t="s">
        <v>7660</v>
      </c>
      <c r="B2404" s="14" t="s">
        <v>7729</v>
      </c>
      <c r="C2404" s="14" t="s">
        <v>7730</v>
      </c>
      <c r="D2404" s="16">
        <v>45135</v>
      </c>
      <c r="E2404" s="16"/>
      <c r="F2404" s="14" t="s">
        <v>7735</v>
      </c>
      <c r="G2404" s="14"/>
      <c r="H2404" s="14" t="s">
        <v>7732</v>
      </c>
      <c r="I2404" s="15">
        <v>81.05</v>
      </c>
      <c r="J2404" s="77"/>
      <c r="K2404" s="92"/>
    </row>
    <row r="2405" spans="1:11" ht="81.599999999999994" x14ac:dyDescent="0.25">
      <c r="A2405" s="14" t="s">
        <v>7660</v>
      </c>
      <c r="B2405" s="14" t="s">
        <v>7729</v>
      </c>
      <c r="C2405" s="14" t="s">
        <v>7730</v>
      </c>
      <c r="D2405" s="16">
        <v>45135</v>
      </c>
      <c r="E2405" s="16"/>
      <c r="F2405" s="14" t="s">
        <v>7736</v>
      </c>
      <c r="G2405" s="14"/>
      <c r="H2405" s="14" t="s">
        <v>7732</v>
      </c>
      <c r="I2405" s="15">
        <v>120.91</v>
      </c>
      <c r="J2405" s="77"/>
      <c r="K2405" s="92"/>
    </row>
    <row r="2406" spans="1:11" ht="71.400000000000006" x14ac:dyDescent="0.25">
      <c r="A2406" s="14" t="s">
        <v>7660</v>
      </c>
      <c r="B2406" s="14" t="s">
        <v>7729</v>
      </c>
      <c r="C2406" s="14" t="s">
        <v>7730</v>
      </c>
      <c r="D2406" s="16">
        <v>45135</v>
      </c>
      <c r="E2406" s="16"/>
      <c r="F2406" s="14" t="s">
        <v>7737</v>
      </c>
      <c r="G2406" s="14"/>
      <c r="H2406" s="14" t="s">
        <v>7732</v>
      </c>
      <c r="I2406" s="15">
        <v>62.72</v>
      </c>
      <c r="J2406" s="77"/>
      <c r="K2406" s="92"/>
    </row>
    <row r="2407" spans="1:11" ht="71.400000000000006" x14ac:dyDescent="0.25">
      <c r="A2407" s="14" t="s">
        <v>7660</v>
      </c>
      <c r="B2407" s="14" t="s">
        <v>7729</v>
      </c>
      <c r="C2407" s="14" t="s">
        <v>7730</v>
      </c>
      <c r="D2407" s="16">
        <v>45135</v>
      </c>
      <c r="E2407" s="16"/>
      <c r="F2407" s="14" t="s">
        <v>7738</v>
      </c>
      <c r="G2407" s="14"/>
      <c r="H2407" s="14" t="s">
        <v>7732</v>
      </c>
      <c r="I2407" s="15">
        <v>49.07</v>
      </c>
      <c r="J2407" s="77"/>
      <c r="K2407" s="92"/>
    </row>
    <row r="2408" spans="1:11" ht="81.599999999999994" x14ac:dyDescent="0.25">
      <c r="A2408" s="14" t="s">
        <v>6316</v>
      </c>
      <c r="B2408" s="14" t="s">
        <v>7739</v>
      </c>
      <c r="C2408" s="14" t="s">
        <v>7740</v>
      </c>
      <c r="D2408" s="16">
        <v>45083</v>
      </c>
      <c r="E2408" s="302">
        <v>45117</v>
      </c>
      <c r="F2408" s="14" t="s">
        <v>7741</v>
      </c>
      <c r="G2408" s="14" t="s">
        <v>7703</v>
      </c>
      <c r="H2408" s="14" t="s">
        <v>7704</v>
      </c>
      <c r="I2408" s="15">
        <v>27.27</v>
      </c>
      <c r="J2408" s="77"/>
      <c r="K2408" s="92"/>
    </row>
    <row r="2409" spans="1:11" ht="81.599999999999994" x14ac:dyDescent="0.25">
      <c r="A2409" s="14" t="s">
        <v>6316</v>
      </c>
      <c r="B2409" s="14" t="s">
        <v>7742</v>
      </c>
      <c r="C2409" s="14" t="s">
        <v>7743</v>
      </c>
      <c r="D2409" s="16">
        <v>45084</v>
      </c>
      <c r="E2409" s="16">
        <v>45117</v>
      </c>
      <c r="F2409" s="14" t="s">
        <v>7744</v>
      </c>
      <c r="G2409" s="14" t="s">
        <v>7679</v>
      </c>
      <c r="H2409" s="14" t="s">
        <v>7680</v>
      </c>
      <c r="I2409" s="15">
        <v>30.6</v>
      </c>
      <c r="J2409" s="77"/>
      <c r="K2409" s="92"/>
    </row>
    <row r="2410" spans="1:11" ht="73.95" customHeight="1" x14ac:dyDescent="0.25">
      <c r="A2410" s="14" t="s">
        <v>6316</v>
      </c>
      <c r="B2410" s="14" t="s">
        <v>7745</v>
      </c>
      <c r="C2410" s="14" t="s">
        <v>7746</v>
      </c>
      <c r="D2410" s="16">
        <v>45083</v>
      </c>
      <c r="E2410" s="16">
        <v>45117</v>
      </c>
      <c r="F2410" s="14" t="s">
        <v>7747</v>
      </c>
      <c r="G2410" s="14" t="s">
        <v>3083</v>
      </c>
      <c r="H2410" s="14" t="s">
        <v>3084</v>
      </c>
      <c r="I2410" s="15">
        <v>65.150000000000006</v>
      </c>
      <c r="J2410" s="77"/>
      <c r="K2410" s="92"/>
    </row>
    <row r="2411" spans="1:11" ht="81.599999999999994" x14ac:dyDescent="0.25">
      <c r="A2411" s="14" t="s">
        <v>6316</v>
      </c>
      <c r="B2411" s="14" t="s">
        <v>7748</v>
      </c>
      <c r="C2411" s="14" t="s">
        <v>7749</v>
      </c>
      <c r="D2411" s="16">
        <v>45096</v>
      </c>
      <c r="E2411" s="16">
        <v>45117</v>
      </c>
      <c r="F2411" s="14" t="s">
        <v>7750</v>
      </c>
      <c r="G2411" s="14" t="s">
        <v>2043</v>
      </c>
      <c r="H2411" s="14" t="s">
        <v>2044</v>
      </c>
      <c r="I2411" s="15">
        <v>75</v>
      </c>
      <c r="J2411" s="77"/>
      <c r="K2411" s="92"/>
    </row>
    <row r="2412" spans="1:11" ht="81.599999999999994" x14ac:dyDescent="0.25">
      <c r="A2412" s="14" t="s">
        <v>6316</v>
      </c>
      <c r="B2412" s="14" t="s">
        <v>7751</v>
      </c>
      <c r="C2412" s="14" t="s">
        <v>7752</v>
      </c>
      <c r="D2412" s="16">
        <v>45096</v>
      </c>
      <c r="E2412" s="16">
        <v>45117</v>
      </c>
      <c r="F2412" s="14" t="s">
        <v>7753</v>
      </c>
      <c r="G2412" s="14" t="s">
        <v>7754</v>
      </c>
      <c r="H2412" s="14" t="s">
        <v>7649</v>
      </c>
      <c r="I2412" s="15">
        <v>107.8</v>
      </c>
      <c r="J2412" s="77"/>
      <c r="K2412" s="92"/>
    </row>
    <row r="2413" spans="1:11" ht="97.95" customHeight="1" x14ac:dyDescent="0.25">
      <c r="A2413" s="14" t="s">
        <v>6316</v>
      </c>
      <c r="B2413" s="14" t="s">
        <v>7755</v>
      </c>
      <c r="C2413" s="14" t="s">
        <v>7756</v>
      </c>
      <c r="D2413" s="16">
        <v>45098</v>
      </c>
      <c r="E2413" s="16">
        <v>45117</v>
      </c>
      <c r="F2413" s="14" t="s">
        <v>7757</v>
      </c>
      <c r="G2413" s="14"/>
      <c r="H2413" s="14" t="s">
        <v>7758</v>
      </c>
      <c r="I2413" s="15">
        <v>274.97000000000003</v>
      </c>
      <c r="J2413" s="77"/>
      <c r="K2413" s="92"/>
    </row>
    <row r="2414" spans="1:11" ht="96.6" customHeight="1" x14ac:dyDescent="0.25">
      <c r="A2414" s="14" t="s">
        <v>6316</v>
      </c>
      <c r="B2414" s="14" t="s">
        <v>7759</v>
      </c>
      <c r="C2414" s="14" t="s">
        <v>7760</v>
      </c>
      <c r="D2414" s="16">
        <v>45096</v>
      </c>
      <c r="E2414" s="16">
        <v>45117</v>
      </c>
      <c r="F2414" s="14" t="s">
        <v>7761</v>
      </c>
      <c r="G2414" s="14"/>
      <c r="H2414" s="14" t="s">
        <v>7762</v>
      </c>
      <c r="I2414" s="15">
        <v>907.65</v>
      </c>
      <c r="J2414" s="77"/>
      <c r="K2414" s="92"/>
    </row>
    <row r="2415" spans="1:11" ht="40.799999999999997" x14ac:dyDescent="0.25">
      <c r="A2415" s="14" t="s">
        <v>6329</v>
      </c>
      <c r="B2415" s="14" t="s">
        <v>7763</v>
      </c>
      <c r="C2415" s="14" t="s">
        <v>7764</v>
      </c>
      <c r="D2415" s="16">
        <v>45111</v>
      </c>
      <c r="E2415" s="16"/>
      <c r="F2415" s="14" t="s">
        <v>7765</v>
      </c>
      <c r="G2415" s="14" t="s">
        <v>7766</v>
      </c>
      <c r="H2415" s="14" t="s">
        <v>7767</v>
      </c>
      <c r="I2415" s="15">
        <v>549.82000000000005</v>
      </c>
      <c r="J2415" s="77"/>
      <c r="K2415" s="92"/>
    </row>
    <row r="2416" spans="1:11" ht="40.799999999999997" x14ac:dyDescent="0.25">
      <c r="A2416" s="14" t="s">
        <v>6329</v>
      </c>
      <c r="B2416" s="14" t="s">
        <v>7768</v>
      </c>
      <c r="C2416" s="14" t="s">
        <v>7769</v>
      </c>
      <c r="D2416" s="16">
        <v>45117</v>
      </c>
      <c r="E2416" s="16"/>
      <c r="F2416" s="14" t="s">
        <v>7770</v>
      </c>
      <c r="G2416" s="14" t="s">
        <v>2043</v>
      </c>
      <c r="H2416" s="14" t="s">
        <v>2044</v>
      </c>
      <c r="I2416" s="15">
        <v>14095.39</v>
      </c>
      <c r="J2416" s="77"/>
      <c r="K2416" s="92"/>
    </row>
    <row r="2417" spans="1:11" ht="40.799999999999997" x14ac:dyDescent="0.25">
      <c r="A2417" s="14" t="s">
        <v>6329</v>
      </c>
      <c r="B2417" s="14" t="s">
        <v>7771</v>
      </c>
      <c r="C2417" s="14" t="s">
        <v>7772</v>
      </c>
      <c r="D2417" s="16">
        <v>45119</v>
      </c>
      <c r="E2417" s="16"/>
      <c r="F2417" s="14" t="s">
        <v>7773</v>
      </c>
      <c r="G2417" s="14"/>
      <c r="H2417" s="14" t="s">
        <v>2435</v>
      </c>
      <c r="I2417" s="15">
        <v>72</v>
      </c>
      <c r="J2417" s="77"/>
      <c r="K2417" s="92"/>
    </row>
    <row r="2418" spans="1:11" ht="40.799999999999997" x14ac:dyDescent="0.25">
      <c r="A2418" s="14" t="s">
        <v>6329</v>
      </c>
      <c r="B2418" s="14" t="s">
        <v>7774</v>
      </c>
      <c r="C2418" s="14" t="s">
        <v>7775</v>
      </c>
      <c r="D2418" s="16">
        <v>45119</v>
      </c>
      <c r="E2418" s="16"/>
      <c r="F2418" s="14" t="s">
        <v>7773</v>
      </c>
      <c r="G2418" s="14"/>
      <c r="H2418" s="14" t="s">
        <v>4835</v>
      </c>
      <c r="I2418" s="15">
        <v>90</v>
      </c>
      <c r="J2418" s="77"/>
      <c r="K2418" s="92"/>
    </row>
    <row r="2419" spans="1:11" ht="40.799999999999997" x14ac:dyDescent="0.25">
      <c r="A2419" s="14" t="s">
        <v>6329</v>
      </c>
      <c r="B2419" s="14" t="s">
        <v>7776</v>
      </c>
      <c r="C2419" s="14" t="s">
        <v>7777</v>
      </c>
      <c r="D2419" s="16">
        <v>45119</v>
      </c>
      <c r="E2419" s="16"/>
      <c r="F2419" s="14" t="s">
        <v>7773</v>
      </c>
      <c r="G2419" s="14"/>
      <c r="H2419" s="14" t="s">
        <v>2660</v>
      </c>
      <c r="I2419" s="15">
        <v>90</v>
      </c>
      <c r="J2419" s="77"/>
      <c r="K2419" s="92"/>
    </row>
    <row r="2420" spans="1:11" ht="40.799999999999997" x14ac:dyDescent="0.25">
      <c r="A2420" s="14" t="s">
        <v>6329</v>
      </c>
      <c r="B2420" s="14" t="s">
        <v>7778</v>
      </c>
      <c r="C2420" s="14" t="s">
        <v>7779</v>
      </c>
      <c r="D2420" s="16">
        <v>45119</v>
      </c>
      <c r="E2420" s="16"/>
      <c r="F2420" s="14" t="s">
        <v>7773</v>
      </c>
      <c r="G2420" s="14"/>
      <c r="H2420" s="14" t="s">
        <v>2438</v>
      </c>
      <c r="I2420" s="15">
        <v>90</v>
      </c>
      <c r="J2420" s="77"/>
      <c r="K2420" s="92"/>
    </row>
    <row r="2421" spans="1:11" ht="40.799999999999997" x14ac:dyDescent="0.25">
      <c r="A2421" s="14" t="s">
        <v>6329</v>
      </c>
      <c r="B2421" s="14" t="s">
        <v>7780</v>
      </c>
      <c r="C2421" s="14" t="s">
        <v>7781</v>
      </c>
      <c r="D2421" s="16">
        <v>45119</v>
      </c>
      <c r="E2421" s="16"/>
      <c r="F2421" s="14" t="s">
        <v>7773</v>
      </c>
      <c r="G2421" s="14"/>
      <c r="H2421" s="14" t="s">
        <v>2408</v>
      </c>
      <c r="I2421" s="15">
        <v>90</v>
      </c>
      <c r="J2421" s="77"/>
      <c r="K2421" s="92"/>
    </row>
    <row r="2422" spans="1:11" ht="40.799999999999997" x14ac:dyDescent="0.25">
      <c r="A2422" s="14" t="s">
        <v>6329</v>
      </c>
      <c r="B2422" s="14" t="s">
        <v>7782</v>
      </c>
      <c r="C2422" s="14" t="s">
        <v>7783</v>
      </c>
      <c r="D2422" s="16">
        <v>45119</v>
      </c>
      <c r="E2422" s="16"/>
      <c r="F2422" s="14" t="s">
        <v>7773</v>
      </c>
      <c r="G2422" s="14"/>
      <c r="H2422" s="14" t="s">
        <v>2432</v>
      </c>
      <c r="I2422" s="15">
        <v>100</v>
      </c>
      <c r="J2422" s="77"/>
      <c r="K2422" s="92"/>
    </row>
    <row r="2423" spans="1:11" ht="40.799999999999997" x14ac:dyDescent="0.25">
      <c r="A2423" s="14" t="s">
        <v>6329</v>
      </c>
      <c r="B2423" s="14" t="s">
        <v>7784</v>
      </c>
      <c r="C2423" s="14" t="s">
        <v>7785</v>
      </c>
      <c r="D2423" s="16">
        <v>45119</v>
      </c>
      <c r="E2423" s="16"/>
      <c r="F2423" s="14" t="s">
        <v>7773</v>
      </c>
      <c r="G2423" s="14"/>
      <c r="H2423" s="14" t="s">
        <v>2444</v>
      </c>
      <c r="I2423" s="15">
        <v>100</v>
      </c>
      <c r="J2423" s="77"/>
      <c r="K2423" s="92"/>
    </row>
    <row r="2424" spans="1:11" ht="40.799999999999997" x14ac:dyDescent="0.25">
      <c r="A2424" s="14" t="s">
        <v>6329</v>
      </c>
      <c r="B2424" s="14" t="s">
        <v>7786</v>
      </c>
      <c r="C2424" s="14" t="s">
        <v>7787</v>
      </c>
      <c r="D2424" s="16">
        <v>45119</v>
      </c>
      <c r="E2424" s="16"/>
      <c r="F2424" s="14" t="s">
        <v>7773</v>
      </c>
      <c r="G2424" s="14"/>
      <c r="H2424" s="14" t="s">
        <v>2462</v>
      </c>
      <c r="I2424" s="15">
        <v>100</v>
      </c>
      <c r="J2424" s="77"/>
      <c r="K2424" s="92"/>
    </row>
    <row r="2425" spans="1:11" ht="40.799999999999997" x14ac:dyDescent="0.25">
      <c r="A2425" s="14" t="s">
        <v>6329</v>
      </c>
      <c r="B2425" s="14" t="s">
        <v>7788</v>
      </c>
      <c r="C2425" s="14" t="s">
        <v>7789</v>
      </c>
      <c r="D2425" s="16">
        <v>45119</v>
      </c>
      <c r="E2425" s="16"/>
      <c r="F2425" s="14" t="s">
        <v>7773</v>
      </c>
      <c r="G2425" s="14"/>
      <c r="H2425" s="14" t="s">
        <v>2459</v>
      </c>
      <c r="I2425" s="15">
        <v>101</v>
      </c>
      <c r="J2425" s="77"/>
      <c r="K2425" s="92"/>
    </row>
    <row r="2426" spans="1:11" ht="40.799999999999997" x14ac:dyDescent="0.25">
      <c r="A2426" s="14" t="s">
        <v>6329</v>
      </c>
      <c r="B2426" s="14" t="s">
        <v>7790</v>
      </c>
      <c r="C2426" s="14" t="s">
        <v>7791</v>
      </c>
      <c r="D2426" s="16">
        <v>45119</v>
      </c>
      <c r="E2426" s="16"/>
      <c r="F2426" s="14" t="s">
        <v>7773</v>
      </c>
      <c r="G2426" s="14"/>
      <c r="H2426" s="14" t="s">
        <v>7195</v>
      </c>
      <c r="I2426" s="15">
        <v>119</v>
      </c>
      <c r="J2426" s="77"/>
      <c r="K2426" s="92"/>
    </row>
    <row r="2427" spans="1:11" ht="40.799999999999997" x14ac:dyDescent="0.25">
      <c r="A2427" s="14" t="s">
        <v>6329</v>
      </c>
      <c r="B2427" s="14" t="s">
        <v>7792</v>
      </c>
      <c r="C2427" s="14" t="s">
        <v>7793</v>
      </c>
      <c r="D2427" s="16">
        <v>45119</v>
      </c>
      <c r="E2427" s="16"/>
      <c r="F2427" s="14" t="s">
        <v>7773</v>
      </c>
      <c r="G2427" s="14"/>
      <c r="H2427" s="14" t="s">
        <v>5296</v>
      </c>
      <c r="I2427" s="15">
        <v>136</v>
      </c>
      <c r="J2427" s="77"/>
      <c r="K2427" s="92"/>
    </row>
    <row r="2428" spans="1:11" ht="40.799999999999997" x14ac:dyDescent="0.25">
      <c r="A2428" s="14" t="s">
        <v>6329</v>
      </c>
      <c r="B2428" s="14" t="s">
        <v>7794</v>
      </c>
      <c r="C2428" s="14" t="s">
        <v>7795</v>
      </c>
      <c r="D2428" s="16">
        <v>45134</v>
      </c>
      <c r="E2428" s="16"/>
      <c r="F2428" s="14" t="s">
        <v>7796</v>
      </c>
      <c r="G2428" s="14" t="s">
        <v>7797</v>
      </c>
      <c r="H2428" s="14" t="s">
        <v>7798</v>
      </c>
      <c r="I2428" s="15">
        <v>1103</v>
      </c>
      <c r="J2428" s="77"/>
      <c r="K2428" s="92"/>
    </row>
    <row r="2429" spans="1:11" ht="51" x14ac:dyDescent="0.25">
      <c r="A2429" s="14" t="s">
        <v>1906</v>
      </c>
      <c r="B2429" s="307" t="s">
        <v>4269</v>
      </c>
      <c r="C2429" s="313"/>
      <c r="D2429" s="302">
        <v>45117</v>
      </c>
      <c r="E2429" s="302"/>
      <c r="F2429" s="14" t="s">
        <v>7799</v>
      </c>
      <c r="G2429" s="307"/>
      <c r="H2429" s="307" t="s">
        <v>2005</v>
      </c>
      <c r="I2429" s="303">
        <v>2433.6</v>
      </c>
      <c r="J2429" s="304">
        <v>2</v>
      </c>
      <c r="K2429" s="92"/>
    </row>
    <row r="2430" spans="1:11" ht="51" x14ac:dyDescent="0.25">
      <c r="A2430" s="14" t="s">
        <v>1906</v>
      </c>
      <c r="B2430" s="307" t="s">
        <v>4269</v>
      </c>
      <c r="C2430" s="307"/>
      <c r="D2430" s="302">
        <v>45117</v>
      </c>
      <c r="E2430" s="302"/>
      <c r="F2430" s="14" t="s">
        <v>7800</v>
      </c>
      <c r="G2430" s="307"/>
      <c r="H2430" s="307" t="s">
        <v>5440</v>
      </c>
      <c r="I2430" s="303">
        <v>22712.65</v>
      </c>
      <c r="J2430" s="304">
        <v>4</v>
      </c>
      <c r="K2430" s="92"/>
    </row>
    <row r="2431" spans="1:11" ht="51" x14ac:dyDescent="0.25">
      <c r="A2431" s="14" t="s">
        <v>1906</v>
      </c>
      <c r="B2431" s="307" t="s">
        <v>4269</v>
      </c>
      <c r="C2431" s="307"/>
      <c r="D2431" s="302">
        <v>45117</v>
      </c>
      <c r="E2431" s="302"/>
      <c r="F2431" s="14" t="s">
        <v>7801</v>
      </c>
      <c r="G2431" s="307"/>
      <c r="H2431" s="307" t="s">
        <v>7802</v>
      </c>
      <c r="I2431" s="303">
        <v>5840.64</v>
      </c>
      <c r="J2431" s="304">
        <v>3</v>
      </c>
      <c r="K2431" s="92"/>
    </row>
    <row r="2432" spans="1:11" ht="51" x14ac:dyDescent="0.25">
      <c r="A2432" s="14" t="s">
        <v>1906</v>
      </c>
      <c r="B2432" s="307" t="s">
        <v>4269</v>
      </c>
      <c r="C2432" s="307"/>
      <c r="D2432" s="302">
        <v>45117</v>
      </c>
      <c r="E2432" s="302"/>
      <c r="F2432" s="14" t="s">
        <v>7803</v>
      </c>
      <c r="G2432" s="307"/>
      <c r="H2432" s="307" t="s">
        <v>7804</v>
      </c>
      <c r="I2432" s="303">
        <v>12096.26</v>
      </c>
      <c r="J2432" s="304">
        <v>5</v>
      </c>
      <c r="K2432" s="92"/>
    </row>
    <row r="2433" spans="1:11" ht="20.399999999999999" x14ac:dyDescent="0.25">
      <c r="A2433" s="14" t="s">
        <v>1906</v>
      </c>
      <c r="B2433" s="307" t="s">
        <v>7805</v>
      </c>
      <c r="C2433" s="307" t="s">
        <v>2093</v>
      </c>
      <c r="D2433" s="302">
        <v>45119</v>
      </c>
      <c r="E2433" s="302"/>
      <c r="F2433" s="14" t="s">
        <v>7806</v>
      </c>
      <c r="G2433" s="307" t="s">
        <v>7807</v>
      </c>
      <c r="H2433" s="307" t="s">
        <v>7808</v>
      </c>
      <c r="I2433" s="303">
        <v>500</v>
      </c>
      <c r="J2433" s="304">
        <v>5</v>
      </c>
      <c r="K2433" s="92"/>
    </row>
    <row r="2434" spans="1:11" ht="13.2" x14ac:dyDescent="0.25">
      <c r="A2434" s="14" t="s">
        <v>1906</v>
      </c>
      <c r="B2434" s="307" t="s">
        <v>7809</v>
      </c>
      <c r="C2434" s="307" t="s">
        <v>7810</v>
      </c>
      <c r="D2434" s="302">
        <v>45135</v>
      </c>
      <c r="E2434" s="302"/>
      <c r="F2434" s="14" t="s">
        <v>7811</v>
      </c>
      <c r="G2434" s="307"/>
      <c r="H2434" s="307" t="s">
        <v>2364</v>
      </c>
      <c r="I2434" s="303">
        <v>1175</v>
      </c>
      <c r="J2434" s="304">
        <v>2</v>
      </c>
      <c r="K2434" s="92"/>
    </row>
    <row r="2435" spans="1:11" ht="30.6" x14ac:dyDescent="0.25">
      <c r="A2435" s="14" t="s">
        <v>1906</v>
      </c>
      <c r="B2435" s="307" t="s">
        <v>7812</v>
      </c>
      <c r="C2435" s="307" t="s">
        <v>2528</v>
      </c>
      <c r="D2435" s="302">
        <v>45119</v>
      </c>
      <c r="E2435" s="302"/>
      <c r="F2435" s="14" t="s">
        <v>7813</v>
      </c>
      <c r="G2435" s="307" t="s">
        <v>2212</v>
      </c>
      <c r="H2435" s="307" t="s">
        <v>2213</v>
      </c>
      <c r="I2435" s="303">
        <v>400</v>
      </c>
      <c r="J2435" s="304">
        <v>5</v>
      </c>
      <c r="K2435" s="92"/>
    </row>
    <row r="2436" spans="1:11" ht="30.6" x14ac:dyDescent="0.25">
      <c r="A2436" s="14" t="s">
        <v>1906</v>
      </c>
      <c r="B2436" s="307" t="s">
        <v>7814</v>
      </c>
      <c r="C2436" s="307" t="s">
        <v>7815</v>
      </c>
      <c r="D2436" s="302">
        <v>45119</v>
      </c>
      <c r="E2436" s="302"/>
      <c r="F2436" s="14" t="s">
        <v>7816</v>
      </c>
      <c r="G2436" s="307" t="s">
        <v>7429</v>
      </c>
      <c r="H2436" s="307" t="s">
        <v>7430</v>
      </c>
      <c r="I2436" s="303">
        <v>500</v>
      </c>
      <c r="J2436" s="304">
        <v>3</v>
      </c>
      <c r="K2436" s="92"/>
    </row>
    <row r="2437" spans="1:11" ht="20.399999999999999" x14ac:dyDescent="0.25">
      <c r="A2437" s="14" t="s">
        <v>1906</v>
      </c>
      <c r="B2437" s="307" t="s">
        <v>7817</v>
      </c>
      <c r="C2437" s="307" t="s">
        <v>7818</v>
      </c>
      <c r="D2437" s="302">
        <v>45121</v>
      </c>
      <c r="E2437" s="302"/>
      <c r="F2437" s="14" t="s">
        <v>7819</v>
      </c>
      <c r="G2437" s="307" t="s">
        <v>2368</v>
      </c>
      <c r="H2437" s="307" t="s">
        <v>2369</v>
      </c>
      <c r="I2437" s="303">
        <v>500</v>
      </c>
      <c r="J2437" s="304">
        <v>3</v>
      </c>
      <c r="K2437" s="92"/>
    </row>
    <row r="2438" spans="1:11" ht="20.399999999999999" x14ac:dyDescent="0.25">
      <c r="A2438" s="14" t="s">
        <v>1906</v>
      </c>
      <c r="B2438" s="307" t="s">
        <v>7820</v>
      </c>
      <c r="C2438" s="307" t="s">
        <v>7821</v>
      </c>
      <c r="D2438" s="302">
        <v>45121</v>
      </c>
      <c r="E2438" s="302"/>
      <c r="F2438" s="14" t="s">
        <v>7822</v>
      </c>
      <c r="G2438" s="307" t="s">
        <v>2368</v>
      </c>
      <c r="H2438" s="307" t="s">
        <v>2369</v>
      </c>
      <c r="I2438" s="303">
        <v>250</v>
      </c>
      <c r="J2438" s="304">
        <v>3</v>
      </c>
      <c r="K2438" s="92"/>
    </row>
    <row r="2439" spans="1:11" ht="30.6" x14ac:dyDescent="0.25">
      <c r="A2439" s="14" t="s">
        <v>1906</v>
      </c>
      <c r="B2439" s="307" t="s">
        <v>7823</v>
      </c>
      <c r="C2439" s="307" t="s">
        <v>316</v>
      </c>
      <c r="D2439" s="302">
        <v>45133</v>
      </c>
      <c r="E2439" s="302"/>
      <c r="F2439" s="14" t="s">
        <v>7824</v>
      </c>
      <c r="G2439" s="307" t="s">
        <v>4476</v>
      </c>
      <c r="H2439" s="307" t="s">
        <v>2535</v>
      </c>
      <c r="I2439" s="303">
        <v>400</v>
      </c>
      <c r="J2439" s="304">
        <v>3</v>
      </c>
      <c r="K2439" s="92"/>
    </row>
    <row r="2440" spans="1:11" ht="30.6" x14ac:dyDescent="0.25">
      <c r="A2440" s="14" t="s">
        <v>1906</v>
      </c>
      <c r="B2440" s="307" t="s">
        <v>7825</v>
      </c>
      <c r="C2440" s="307" t="s">
        <v>7826</v>
      </c>
      <c r="D2440" s="302">
        <v>45114</v>
      </c>
      <c r="E2440" s="302"/>
      <c r="F2440" s="14" t="s">
        <v>7827</v>
      </c>
      <c r="G2440" s="307" t="s">
        <v>4721</v>
      </c>
      <c r="H2440" s="307" t="s">
        <v>4722</v>
      </c>
      <c r="I2440" s="303">
        <v>2333.5</v>
      </c>
      <c r="J2440" s="304">
        <v>3</v>
      </c>
      <c r="K2440" s="92"/>
    </row>
    <row r="2441" spans="1:11" ht="13.2" x14ac:dyDescent="0.25">
      <c r="A2441" s="14" t="s">
        <v>1906</v>
      </c>
      <c r="B2441" s="307" t="s">
        <v>7828</v>
      </c>
      <c r="C2441" s="307" t="s">
        <v>7825</v>
      </c>
      <c r="D2441" s="302">
        <v>45131</v>
      </c>
      <c r="E2441" s="302"/>
      <c r="F2441" s="14" t="s">
        <v>7829</v>
      </c>
      <c r="G2441" s="307"/>
      <c r="H2441" s="307" t="s">
        <v>2360</v>
      </c>
      <c r="I2441" s="303">
        <v>466.7</v>
      </c>
      <c r="J2441" s="304">
        <v>3</v>
      </c>
      <c r="K2441" s="92"/>
    </row>
    <row r="2442" spans="1:11" ht="13.2" x14ac:dyDescent="0.25">
      <c r="A2442" s="14" t="s">
        <v>1906</v>
      </c>
      <c r="B2442" s="307" t="s">
        <v>7830</v>
      </c>
      <c r="C2442" s="307" t="s">
        <v>7831</v>
      </c>
      <c r="D2442" s="302">
        <v>45121</v>
      </c>
      <c r="E2442" s="302"/>
      <c r="F2442" s="14" t="s">
        <v>7832</v>
      </c>
      <c r="G2442" s="307" t="s">
        <v>2356</v>
      </c>
      <c r="H2442" s="307" t="s">
        <v>2357</v>
      </c>
      <c r="I2442" s="303">
        <v>4735.7</v>
      </c>
      <c r="J2442" s="304">
        <v>3</v>
      </c>
      <c r="K2442" s="92"/>
    </row>
    <row r="2443" spans="1:11" ht="20.399999999999999" x14ac:dyDescent="0.25">
      <c r="A2443" s="14" t="s">
        <v>1906</v>
      </c>
      <c r="B2443" s="307" t="s">
        <v>7833</v>
      </c>
      <c r="C2443" s="307" t="s">
        <v>7834</v>
      </c>
      <c r="D2443" s="302">
        <v>45135</v>
      </c>
      <c r="E2443" s="302"/>
      <c r="F2443" s="14" t="s">
        <v>7835</v>
      </c>
      <c r="G2443" s="307" t="s">
        <v>2356</v>
      </c>
      <c r="H2443" s="307" t="s">
        <v>2357</v>
      </c>
      <c r="I2443" s="303">
        <v>0</v>
      </c>
      <c r="J2443" s="304">
        <v>3</v>
      </c>
      <c r="K2443" s="92"/>
    </row>
    <row r="2444" spans="1:11" ht="20.399999999999999" x14ac:dyDescent="0.25">
      <c r="A2444" s="14" t="s">
        <v>1906</v>
      </c>
      <c r="B2444" s="307" t="s">
        <v>7836</v>
      </c>
      <c r="C2444" s="307" t="s">
        <v>7833</v>
      </c>
      <c r="D2444" s="302">
        <v>45162</v>
      </c>
      <c r="E2444" s="302"/>
      <c r="F2444" s="307" t="s">
        <v>7837</v>
      </c>
      <c r="G2444" s="307"/>
      <c r="H2444" s="307" t="s">
        <v>7838</v>
      </c>
      <c r="I2444" s="303">
        <v>947.14</v>
      </c>
      <c r="J2444" s="304">
        <v>3</v>
      </c>
      <c r="K2444" s="92"/>
    </row>
    <row r="2445" spans="1:11" ht="20.399999999999999" x14ac:dyDescent="0.25">
      <c r="A2445" s="14" t="s">
        <v>1906</v>
      </c>
      <c r="B2445" s="307" t="s">
        <v>7839</v>
      </c>
      <c r="C2445" s="307" t="s">
        <v>7840</v>
      </c>
      <c r="D2445" s="302">
        <v>45131</v>
      </c>
      <c r="E2445" s="302"/>
      <c r="F2445" s="14" t="s">
        <v>7841</v>
      </c>
      <c r="G2445" s="307" t="s">
        <v>4721</v>
      </c>
      <c r="H2445" s="307" t="s">
        <v>4722</v>
      </c>
      <c r="I2445" s="303">
        <v>999</v>
      </c>
      <c r="J2445" s="304">
        <v>3</v>
      </c>
      <c r="K2445" s="92"/>
    </row>
    <row r="2446" spans="1:11" ht="20.399999999999999" x14ac:dyDescent="0.25">
      <c r="A2446" s="14" t="s">
        <v>1906</v>
      </c>
      <c r="B2446" s="307" t="s">
        <v>7842</v>
      </c>
      <c r="C2446" s="307" t="s">
        <v>7839</v>
      </c>
      <c r="D2446" s="302">
        <v>45131</v>
      </c>
      <c r="E2446" s="302"/>
      <c r="F2446" s="307" t="s">
        <v>7843</v>
      </c>
      <c r="G2446" s="307"/>
      <c r="H2446" s="307" t="s">
        <v>7838</v>
      </c>
      <c r="I2446" s="303">
        <v>199.8</v>
      </c>
      <c r="J2446" s="304">
        <v>3</v>
      </c>
      <c r="K2446" s="92"/>
    </row>
    <row r="2447" spans="1:11" ht="20.399999999999999" x14ac:dyDescent="0.25">
      <c r="A2447" s="14" t="s">
        <v>1906</v>
      </c>
      <c r="B2447" s="307" t="s">
        <v>7844</v>
      </c>
      <c r="C2447" s="307" t="s">
        <v>7845</v>
      </c>
      <c r="D2447" s="302">
        <v>45133</v>
      </c>
      <c r="E2447" s="302"/>
      <c r="F2447" s="14" t="s">
        <v>7846</v>
      </c>
      <c r="G2447" s="307" t="s">
        <v>4721</v>
      </c>
      <c r="H2447" s="307" t="s">
        <v>4722</v>
      </c>
      <c r="I2447" s="303">
        <v>1452.94</v>
      </c>
      <c r="J2447" s="304">
        <v>3</v>
      </c>
      <c r="K2447" s="92"/>
    </row>
    <row r="2448" spans="1:11" ht="13.2" x14ac:dyDescent="0.25">
      <c r="A2448" s="14" t="s">
        <v>1906</v>
      </c>
      <c r="B2448" s="307" t="s">
        <v>7847</v>
      </c>
      <c r="C2448" s="307" t="s">
        <v>7844</v>
      </c>
      <c r="D2448" s="302">
        <v>45162</v>
      </c>
      <c r="E2448" s="302"/>
      <c r="F2448" s="307" t="s">
        <v>7848</v>
      </c>
      <c r="G2448" s="307"/>
      <c r="H2448" s="307" t="s">
        <v>2360</v>
      </c>
      <c r="I2448" s="303">
        <v>290.58999999999997</v>
      </c>
      <c r="J2448" s="304">
        <v>3</v>
      </c>
      <c r="K2448" s="92"/>
    </row>
    <row r="2449" spans="1:11" ht="20.399999999999999" x14ac:dyDescent="0.25">
      <c r="A2449" s="14" t="s">
        <v>1906</v>
      </c>
      <c r="B2449" s="307" t="s">
        <v>7849</v>
      </c>
      <c r="C2449" s="307" t="s">
        <v>7850</v>
      </c>
      <c r="D2449" s="302">
        <v>45114</v>
      </c>
      <c r="E2449" s="302"/>
      <c r="F2449" s="14" t="s">
        <v>7851</v>
      </c>
      <c r="G2449" s="307" t="s">
        <v>1930</v>
      </c>
      <c r="H2449" s="307" t="s">
        <v>1931</v>
      </c>
      <c r="I2449" s="303">
        <v>216.56</v>
      </c>
      <c r="J2449" s="304">
        <v>3</v>
      </c>
      <c r="K2449" s="92"/>
    </row>
    <row r="2450" spans="1:11" ht="20.399999999999999" x14ac:dyDescent="0.25">
      <c r="A2450" s="14" t="s">
        <v>1906</v>
      </c>
      <c r="B2450" s="307" t="s">
        <v>7849</v>
      </c>
      <c r="C2450" s="307" t="s">
        <v>7850</v>
      </c>
      <c r="D2450" s="302">
        <v>45114</v>
      </c>
      <c r="E2450" s="302"/>
      <c r="F2450" s="14" t="s">
        <v>7851</v>
      </c>
      <c r="G2450" s="307" t="s">
        <v>1930</v>
      </c>
      <c r="H2450" s="307" t="s">
        <v>1931</v>
      </c>
      <c r="I2450" s="303">
        <v>63.34</v>
      </c>
      <c r="J2450" s="304">
        <v>5</v>
      </c>
      <c r="K2450" s="92"/>
    </row>
    <row r="2451" spans="1:11" ht="20.399999999999999" x14ac:dyDescent="0.25">
      <c r="A2451" s="14" t="s">
        <v>1906</v>
      </c>
      <c r="B2451" s="307" t="s">
        <v>7849</v>
      </c>
      <c r="C2451" s="307" t="s">
        <v>7850</v>
      </c>
      <c r="D2451" s="302">
        <v>45114</v>
      </c>
      <c r="E2451" s="302"/>
      <c r="F2451" s="14" t="s">
        <v>7851</v>
      </c>
      <c r="G2451" s="307" t="s">
        <v>1930</v>
      </c>
      <c r="H2451" s="307" t="s">
        <v>1931</v>
      </c>
      <c r="I2451" s="303">
        <v>542.79999999999995</v>
      </c>
      <c r="J2451" s="304">
        <v>4</v>
      </c>
      <c r="K2451" s="92"/>
    </row>
    <row r="2452" spans="1:11" ht="20.399999999999999" x14ac:dyDescent="0.25">
      <c r="A2452" s="14" t="s">
        <v>1906</v>
      </c>
      <c r="B2452" s="307" t="s">
        <v>7852</v>
      </c>
      <c r="C2452" s="307" t="s">
        <v>7853</v>
      </c>
      <c r="D2452" s="302">
        <v>45124</v>
      </c>
      <c r="E2452" s="302"/>
      <c r="F2452" s="14" t="s">
        <v>7854</v>
      </c>
      <c r="G2452" s="307" t="s">
        <v>1930</v>
      </c>
      <c r="H2452" s="307" t="s">
        <v>1931</v>
      </c>
      <c r="I2452" s="303">
        <v>39</v>
      </c>
      <c r="J2452" s="304">
        <v>5</v>
      </c>
      <c r="K2452" s="92"/>
    </row>
    <row r="2453" spans="1:11" ht="30.6" x14ac:dyDescent="0.25">
      <c r="A2453" s="14" t="s">
        <v>1906</v>
      </c>
      <c r="B2453" s="307" t="s">
        <v>7855</v>
      </c>
      <c r="C2453" s="307" t="s">
        <v>7856</v>
      </c>
      <c r="D2453" s="302">
        <v>45119</v>
      </c>
      <c r="E2453" s="302"/>
      <c r="F2453" s="14" t="s">
        <v>7857</v>
      </c>
      <c r="G2453" s="307" t="s">
        <v>1957</v>
      </c>
      <c r="H2453" s="307" t="s">
        <v>1958</v>
      </c>
      <c r="I2453" s="303">
        <v>896.9</v>
      </c>
      <c r="J2453" s="304">
        <v>5</v>
      </c>
      <c r="K2453" s="92"/>
    </row>
    <row r="2454" spans="1:11" ht="18.600000000000001" customHeight="1" x14ac:dyDescent="0.25">
      <c r="A2454" s="14" t="s">
        <v>1906</v>
      </c>
      <c r="B2454" s="307" t="s">
        <v>7858</v>
      </c>
      <c r="C2454" s="307" t="s">
        <v>7859</v>
      </c>
      <c r="D2454" s="302">
        <v>45120</v>
      </c>
      <c r="E2454" s="302"/>
      <c r="F2454" s="14" t="s">
        <v>7860</v>
      </c>
      <c r="G2454" s="307" t="s">
        <v>2105</v>
      </c>
      <c r="H2454" s="307" t="s">
        <v>2106</v>
      </c>
      <c r="I2454" s="303">
        <v>960</v>
      </c>
      <c r="J2454" s="304">
        <v>5</v>
      </c>
      <c r="K2454" s="92"/>
    </row>
    <row r="2455" spans="1:11" ht="30.6" x14ac:dyDescent="0.25">
      <c r="A2455" s="14" t="s">
        <v>1906</v>
      </c>
      <c r="B2455" s="307" t="s">
        <v>7861</v>
      </c>
      <c r="C2455" s="307" t="s">
        <v>7862</v>
      </c>
      <c r="D2455" s="302">
        <v>45120</v>
      </c>
      <c r="E2455" s="302"/>
      <c r="F2455" s="14" t="s">
        <v>7863</v>
      </c>
      <c r="G2455" s="307" t="s">
        <v>2105</v>
      </c>
      <c r="H2455" s="307" t="s">
        <v>2106</v>
      </c>
      <c r="I2455" s="303">
        <v>240</v>
      </c>
      <c r="J2455" s="304">
        <v>5</v>
      </c>
      <c r="K2455" s="92"/>
    </row>
    <row r="2456" spans="1:11" ht="30.6" x14ac:dyDescent="0.25">
      <c r="A2456" s="14" t="s">
        <v>1906</v>
      </c>
      <c r="B2456" s="307" t="s">
        <v>7864</v>
      </c>
      <c r="C2456" s="307" t="s">
        <v>7865</v>
      </c>
      <c r="D2456" s="302">
        <v>45120</v>
      </c>
      <c r="E2456" s="302"/>
      <c r="F2456" s="14" t="s">
        <v>7866</v>
      </c>
      <c r="G2456" s="307" t="s">
        <v>2105</v>
      </c>
      <c r="H2456" s="307" t="s">
        <v>2106</v>
      </c>
      <c r="I2456" s="303">
        <v>90</v>
      </c>
      <c r="J2456" s="304">
        <v>5</v>
      </c>
      <c r="K2456" s="92"/>
    </row>
    <row r="2457" spans="1:11" ht="30.6" x14ac:dyDescent="0.25">
      <c r="A2457" s="14" t="s">
        <v>1906</v>
      </c>
      <c r="B2457" s="307" t="s">
        <v>7867</v>
      </c>
      <c r="C2457" s="307" t="s">
        <v>7868</v>
      </c>
      <c r="D2457" s="302">
        <v>45120</v>
      </c>
      <c r="E2457" s="302"/>
      <c r="F2457" s="14" t="s">
        <v>7869</v>
      </c>
      <c r="G2457" s="307" t="s">
        <v>2105</v>
      </c>
      <c r="H2457" s="307" t="s">
        <v>2106</v>
      </c>
      <c r="I2457" s="303">
        <v>70</v>
      </c>
      <c r="J2457" s="304">
        <v>5</v>
      </c>
      <c r="K2457" s="92"/>
    </row>
    <row r="2458" spans="1:11" ht="30.6" x14ac:dyDescent="0.25">
      <c r="A2458" s="14" t="s">
        <v>1906</v>
      </c>
      <c r="B2458" s="307" t="s">
        <v>7870</v>
      </c>
      <c r="C2458" s="307" t="s">
        <v>7871</v>
      </c>
      <c r="D2458" s="302">
        <v>45126</v>
      </c>
      <c r="E2458" s="302"/>
      <c r="F2458" s="14" t="s">
        <v>7872</v>
      </c>
      <c r="G2458" s="307" t="s">
        <v>1996</v>
      </c>
      <c r="H2458" s="307" t="s">
        <v>1997</v>
      </c>
      <c r="I2458" s="303">
        <v>230.95</v>
      </c>
      <c r="J2458" s="304">
        <v>4</v>
      </c>
      <c r="K2458" s="92"/>
    </row>
    <row r="2459" spans="1:11" ht="20.399999999999999" x14ac:dyDescent="0.25">
      <c r="A2459" s="14" t="s">
        <v>1906</v>
      </c>
      <c r="B2459" s="307" t="s">
        <v>7873</v>
      </c>
      <c r="C2459" s="307" t="s">
        <v>7874</v>
      </c>
      <c r="D2459" s="302">
        <v>45126</v>
      </c>
      <c r="E2459" s="302"/>
      <c r="F2459" s="14" t="s">
        <v>7875</v>
      </c>
      <c r="G2459" s="307" t="s">
        <v>1935</v>
      </c>
      <c r="H2459" s="307" t="s">
        <v>1936</v>
      </c>
      <c r="I2459" s="303">
        <v>129.77000000000001</v>
      </c>
      <c r="J2459" s="304">
        <v>4</v>
      </c>
      <c r="K2459" s="92"/>
    </row>
    <row r="2460" spans="1:11" ht="40.799999999999997" x14ac:dyDescent="0.25">
      <c r="A2460" s="14" t="s">
        <v>1906</v>
      </c>
      <c r="B2460" s="307" t="s">
        <v>7876</v>
      </c>
      <c r="C2460" s="307" t="s">
        <v>7877</v>
      </c>
      <c r="D2460" s="302">
        <v>45119</v>
      </c>
      <c r="E2460" s="302"/>
      <c r="F2460" s="14" t="s">
        <v>7878</v>
      </c>
      <c r="G2460" s="307" t="s">
        <v>2048</v>
      </c>
      <c r="H2460" s="307" t="s">
        <v>2049</v>
      </c>
      <c r="I2460" s="303">
        <v>154.35</v>
      </c>
      <c r="J2460" s="304">
        <v>4</v>
      </c>
      <c r="K2460" s="92"/>
    </row>
    <row r="2461" spans="1:11" ht="20.399999999999999" x14ac:dyDescent="0.25">
      <c r="A2461" s="14" t="s">
        <v>1906</v>
      </c>
      <c r="B2461" s="307" t="s">
        <v>7879</v>
      </c>
      <c r="C2461" s="307" t="s">
        <v>7880</v>
      </c>
      <c r="D2461" s="302">
        <v>45127</v>
      </c>
      <c r="E2461" s="302"/>
      <c r="F2461" s="14" t="s">
        <v>7881</v>
      </c>
      <c r="G2461" s="307"/>
      <c r="H2461" s="307" t="s">
        <v>5320</v>
      </c>
      <c r="I2461" s="303">
        <v>68.36</v>
      </c>
      <c r="J2461" s="304">
        <v>4</v>
      </c>
      <c r="K2461" s="92"/>
    </row>
    <row r="2462" spans="1:11" ht="30.6" x14ac:dyDescent="0.25">
      <c r="A2462" s="14" t="s">
        <v>1906</v>
      </c>
      <c r="B2462" s="307" t="s">
        <v>7882</v>
      </c>
      <c r="C2462" s="307" t="s">
        <v>7883</v>
      </c>
      <c r="D2462" s="302">
        <v>45119</v>
      </c>
      <c r="E2462" s="302"/>
      <c r="F2462" s="14" t="s">
        <v>7884</v>
      </c>
      <c r="G2462" s="307" t="s">
        <v>2001</v>
      </c>
      <c r="H2462" s="307" t="s">
        <v>2002</v>
      </c>
      <c r="I2462" s="303">
        <v>59.4</v>
      </c>
      <c r="J2462" s="304">
        <v>4</v>
      </c>
      <c r="K2462" s="92"/>
    </row>
    <row r="2463" spans="1:11" ht="20.399999999999999" x14ac:dyDescent="0.25">
      <c r="A2463" s="14" t="s">
        <v>1906</v>
      </c>
      <c r="B2463" s="307" t="s">
        <v>7885</v>
      </c>
      <c r="C2463" s="307" t="s">
        <v>7886</v>
      </c>
      <c r="D2463" s="302">
        <v>45131</v>
      </c>
      <c r="E2463" s="302"/>
      <c r="F2463" s="14" t="s">
        <v>7887</v>
      </c>
      <c r="G2463" s="307" t="s">
        <v>1946</v>
      </c>
      <c r="H2463" s="307" t="s">
        <v>1947</v>
      </c>
      <c r="I2463" s="303">
        <v>221.84</v>
      </c>
      <c r="J2463" s="304">
        <v>4</v>
      </c>
      <c r="K2463" s="92"/>
    </row>
    <row r="2464" spans="1:11" ht="20.399999999999999" x14ac:dyDescent="0.25">
      <c r="A2464" s="14" t="s">
        <v>1906</v>
      </c>
      <c r="B2464" s="307" t="s">
        <v>7888</v>
      </c>
      <c r="C2464" s="307" t="s">
        <v>7889</v>
      </c>
      <c r="D2464" s="302">
        <v>45131</v>
      </c>
      <c r="E2464" s="302"/>
      <c r="F2464" s="14" t="s">
        <v>7890</v>
      </c>
      <c r="G2464" s="307" t="s">
        <v>2056</v>
      </c>
      <c r="H2464" s="307" t="s">
        <v>2057</v>
      </c>
      <c r="I2464" s="303">
        <v>120</v>
      </c>
      <c r="J2464" s="304">
        <v>4</v>
      </c>
      <c r="K2464" s="92"/>
    </row>
    <row r="2465" spans="1:11" ht="20.399999999999999" x14ac:dyDescent="0.25">
      <c r="A2465" s="14" t="s">
        <v>1906</v>
      </c>
      <c r="B2465" s="307" t="s">
        <v>7891</v>
      </c>
      <c r="C2465" s="307" t="s">
        <v>7892</v>
      </c>
      <c r="D2465" s="302">
        <v>45119</v>
      </c>
      <c r="E2465" s="302"/>
      <c r="F2465" s="14" t="s">
        <v>7893</v>
      </c>
      <c r="G2465" s="307" t="s">
        <v>1935</v>
      </c>
      <c r="H2465" s="307" t="s">
        <v>1936</v>
      </c>
      <c r="I2465" s="303">
        <v>4945.75</v>
      </c>
      <c r="J2465" s="304">
        <v>4</v>
      </c>
      <c r="K2465" s="92"/>
    </row>
    <row r="2466" spans="1:11" ht="20.399999999999999" x14ac:dyDescent="0.25">
      <c r="A2466" s="14" t="s">
        <v>1906</v>
      </c>
      <c r="B2466" s="307" t="s">
        <v>7894</v>
      </c>
      <c r="C2466" s="307" t="s">
        <v>7895</v>
      </c>
      <c r="D2466" s="302">
        <v>45119</v>
      </c>
      <c r="E2466" s="302"/>
      <c r="F2466" s="14" t="s">
        <v>7896</v>
      </c>
      <c r="G2466" s="307" t="s">
        <v>1980</v>
      </c>
      <c r="H2466" s="307" t="s">
        <v>1981</v>
      </c>
      <c r="I2466" s="303">
        <v>355.62</v>
      </c>
      <c r="J2466" s="304">
        <v>4</v>
      </c>
      <c r="K2466" s="92"/>
    </row>
    <row r="2467" spans="1:11" ht="20.399999999999999" x14ac:dyDescent="0.25">
      <c r="A2467" s="14" t="s">
        <v>1906</v>
      </c>
      <c r="B2467" s="307" t="s">
        <v>7897</v>
      </c>
      <c r="C2467" s="307" t="s">
        <v>7898</v>
      </c>
      <c r="D2467" s="302">
        <v>45131</v>
      </c>
      <c r="E2467" s="302"/>
      <c r="F2467" s="14" t="s">
        <v>7899</v>
      </c>
      <c r="G2467" s="307" t="s">
        <v>2074</v>
      </c>
      <c r="H2467" s="307" t="s">
        <v>2075</v>
      </c>
      <c r="I2467" s="303">
        <v>57.4</v>
      </c>
      <c r="J2467" s="304">
        <v>4</v>
      </c>
      <c r="K2467" s="92"/>
    </row>
    <row r="2468" spans="1:11" ht="30.6" x14ac:dyDescent="0.25">
      <c r="A2468" s="14" t="s">
        <v>1906</v>
      </c>
      <c r="B2468" s="307" t="s">
        <v>7900</v>
      </c>
      <c r="C2468" s="307" t="s">
        <v>7901</v>
      </c>
      <c r="D2468" s="302">
        <v>45114</v>
      </c>
      <c r="E2468" s="302"/>
      <c r="F2468" s="14" t="s">
        <v>13457</v>
      </c>
      <c r="G2468" s="307" t="s">
        <v>1985</v>
      </c>
      <c r="H2468" s="307" t="s">
        <v>1986</v>
      </c>
      <c r="I2468" s="303">
        <v>434.1</v>
      </c>
      <c r="J2468" s="304">
        <v>4</v>
      </c>
      <c r="K2468" s="92"/>
    </row>
    <row r="2469" spans="1:11" ht="30.6" x14ac:dyDescent="0.25">
      <c r="A2469" s="14" t="s">
        <v>1906</v>
      </c>
      <c r="B2469" s="307" t="s">
        <v>7902</v>
      </c>
      <c r="C2469" s="307" t="s">
        <v>7903</v>
      </c>
      <c r="D2469" s="302">
        <v>45119</v>
      </c>
      <c r="E2469" s="302"/>
      <c r="F2469" s="14" t="s">
        <v>7904</v>
      </c>
      <c r="G2469" s="307" t="s">
        <v>1920</v>
      </c>
      <c r="H2469" s="307" t="s">
        <v>1921</v>
      </c>
      <c r="I2469" s="303">
        <v>140.76</v>
      </c>
      <c r="J2469" s="304">
        <v>4</v>
      </c>
      <c r="K2469" s="92"/>
    </row>
    <row r="2470" spans="1:11" ht="20.399999999999999" x14ac:dyDescent="0.25">
      <c r="A2470" s="14" t="s">
        <v>1906</v>
      </c>
      <c r="B2470" s="14" t="s">
        <v>7905</v>
      </c>
      <c r="C2470" s="14"/>
      <c r="D2470" s="16">
        <v>45125</v>
      </c>
      <c r="E2470" s="16"/>
      <c r="F2470" s="14" t="s">
        <v>7906</v>
      </c>
      <c r="G2470" s="14"/>
      <c r="H2470" s="14" t="s">
        <v>2005</v>
      </c>
      <c r="I2470" s="15">
        <v>36.18</v>
      </c>
      <c r="J2470" s="77">
        <v>4</v>
      </c>
      <c r="K2470" s="92"/>
    </row>
    <row r="2471" spans="1:11" ht="13.2" x14ac:dyDescent="0.25">
      <c r="A2471" s="14" t="s">
        <v>1906</v>
      </c>
      <c r="B2471" s="14" t="s">
        <v>14141</v>
      </c>
      <c r="C2471" s="14"/>
      <c r="D2471" s="16">
        <v>45135</v>
      </c>
      <c r="E2471" s="16"/>
      <c r="F2471" s="14" t="s">
        <v>7907</v>
      </c>
      <c r="G2471" s="14"/>
      <c r="H2471" s="14" t="s">
        <v>1938</v>
      </c>
      <c r="I2471" s="15">
        <v>605.69000000000005</v>
      </c>
      <c r="J2471" s="77">
        <v>4</v>
      </c>
      <c r="K2471" s="92"/>
    </row>
    <row r="2472" spans="1:11" ht="13.2" x14ac:dyDescent="0.25">
      <c r="A2472" s="14" t="s">
        <v>1906</v>
      </c>
      <c r="B2472" s="14" t="s">
        <v>14141</v>
      </c>
      <c r="C2472" s="14"/>
      <c r="D2472" s="16">
        <v>45135</v>
      </c>
      <c r="E2472" s="16"/>
      <c r="F2472" s="14" t="s">
        <v>7907</v>
      </c>
      <c r="G2472" s="14"/>
      <c r="H2472" s="14" t="s">
        <v>1938</v>
      </c>
      <c r="I2472" s="15">
        <v>148.63</v>
      </c>
      <c r="J2472" s="77">
        <v>3</v>
      </c>
      <c r="K2472" s="92"/>
    </row>
    <row r="2473" spans="1:11" ht="13.2" x14ac:dyDescent="0.25">
      <c r="A2473" s="14" t="s">
        <v>1906</v>
      </c>
      <c r="B2473" s="14" t="s">
        <v>14141</v>
      </c>
      <c r="C2473" s="14"/>
      <c r="D2473" s="16">
        <v>45135</v>
      </c>
      <c r="E2473" s="16"/>
      <c r="F2473" s="14" t="s">
        <v>7907</v>
      </c>
      <c r="G2473" s="14"/>
      <c r="H2473" s="14" t="s">
        <v>1938</v>
      </c>
      <c r="I2473" s="15">
        <v>114</v>
      </c>
      <c r="J2473" s="77">
        <v>5</v>
      </c>
      <c r="K2473" s="92"/>
    </row>
    <row r="2474" spans="1:11" ht="20.399999999999999" x14ac:dyDescent="0.25">
      <c r="A2474" s="14" t="s">
        <v>1906</v>
      </c>
      <c r="B2474" s="307" t="s">
        <v>7908</v>
      </c>
      <c r="C2474" s="307" t="s">
        <v>7909</v>
      </c>
      <c r="D2474" s="302">
        <v>45111</v>
      </c>
      <c r="E2474" s="302"/>
      <c r="F2474" s="14" t="s">
        <v>7910</v>
      </c>
      <c r="G2474" s="307" t="s">
        <v>5605</v>
      </c>
      <c r="H2474" s="307" t="s">
        <v>5606</v>
      </c>
      <c r="I2474" s="303">
        <v>705.64</v>
      </c>
      <c r="J2474" s="304">
        <v>4</v>
      </c>
      <c r="K2474" s="92"/>
    </row>
    <row r="2475" spans="1:11" ht="20.399999999999999" x14ac:dyDescent="0.25">
      <c r="A2475" s="14" t="s">
        <v>1906</v>
      </c>
      <c r="B2475" s="307" t="s">
        <v>7911</v>
      </c>
      <c r="C2475" s="307" t="s">
        <v>7912</v>
      </c>
      <c r="D2475" s="302">
        <v>45120</v>
      </c>
      <c r="E2475" s="302"/>
      <c r="F2475" s="14" t="s">
        <v>7913</v>
      </c>
      <c r="G2475" s="307" t="s">
        <v>7914</v>
      </c>
      <c r="H2475" s="307" t="s">
        <v>7915</v>
      </c>
      <c r="I2475" s="303">
        <v>195.07</v>
      </c>
      <c r="J2475" s="304">
        <v>4</v>
      </c>
      <c r="K2475" s="92"/>
    </row>
    <row r="2476" spans="1:11" ht="20.399999999999999" x14ac:dyDescent="0.25">
      <c r="A2476" s="14" t="s">
        <v>1906</v>
      </c>
      <c r="B2476" s="307" t="s">
        <v>7916</v>
      </c>
      <c r="C2476" s="307" t="s">
        <v>7917</v>
      </c>
      <c r="D2476" s="302">
        <v>45134</v>
      </c>
      <c r="E2476" s="302"/>
      <c r="F2476" s="14" t="s">
        <v>7918</v>
      </c>
      <c r="G2476" s="307" t="s">
        <v>5605</v>
      </c>
      <c r="H2476" s="307" t="s">
        <v>5606</v>
      </c>
      <c r="I2476" s="303">
        <v>884.23</v>
      </c>
      <c r="J2476" s="304">
        <v>4</v>
      </c>
      <c r="K2476" s="92"/>
    </row>
    <row r="2477" spans="1:11" ht="13.2" x14ac:dyDescent="0.25">
      <c r="A2477" s="14" t="s">
        <v>1906</v>
      </c>
      <c r="B2477" s="14" t="s">
        <v>4269</v>
      </c>
      <c r="C2477" s="14"/>
      <c r="D2477" s="16">
        <v>45138</v>
      </c>
      <c r="E2477" s="16"/>
      <c r="F2477" s="14" t="s">
        <v>7919</v>
      </c>
      <c r="G2477" s="14"/>
      <c r="H2477" s="14" t="s">
        <v>1953</v>
      </c>
      <c r="I2477" s="15">
        <v>22</v>
      </c>
      <c r="J2477" s="77">
        <v>4</v>
      </c>
      <c r="K2477" s="92"/>
    </row>
    <row r="2478" spans="1:11" ht="13.2" x14ac:dyDescent="0.25">
      <c r="A2478" s="14" t="s">
        <v>1906</v>
      </c>
      <c r="B2478" s="14" t="s">
        <v>7920</v>
      </c>
      <c r="C2478" s="14" t="s">
        <v>7921</v>
      </c>
      <c r="D2478" s="16">
        <v>45126</v>
      </c>
      <c r="E2478" s="16"/>
      <c r="F2478" s="14" t="s">
        <v>7922</v>
      </c>
      <c r="G2478" s="14" t="s">
        <v>1915</v>
      </c>
      <c r="H2478" s="14" t="s">
        <v>1916</v>
      </c>
      <c r="I2478" s="15">
        <v>144</v>
      </c>
      <c r="J2478" s="77">
        <v>4</v>
      </c>
      <c r="K2478" s="92"/>
    </row>
    <row r="2479" spans="1:11" ht="20.399999999999999" x14ac:dyDescent="0.25">
      <c r="A2479" s="14" t="s">
        <v>1906</v>
      </c>
      <c r="B2479" s="14" t="s">
        <v>7923</v>
      </c>
      <c r="C2479" s="14" t="s">
        <v>7924</v>
      </c>
      <c r="D2479" s="16">
        <v>45131</v>
      </c>
      <c r="E2479" s="16"/>
      <c r="F2479" s="14" t="s">
        <v>7925</v>
      </c>
      <c r="G2479" s="14" t="s">
        <v>2356</v>
      </c>
      <c r="H2479" s="14" t="s">
        <v>2357</v>
      </c>
      <c r="I2479" s="15">
        <v>3008</v>
      </c>
      <c r="J2479" s="77">
        <v>3</v>
      </c>
      <c r="K2479" s="92"/>
    </row>
    <row r="2480" spans="1:11" ht="20.399999999999999" x14ac:dyDescent="0.25">
      <c r="A2480" s="14" t="s">
        <v>1906</v>
      </c>
      <c r="B2480" s="14" t="s">
        <v>7926</v>
      </c>
      <c r="C2480" s="14" t="s">
        <v>7927</v>
      </c>
      <c r="D2480" s="16">
        <v>45204</v>
      </c>
      <c r="E2480" s="16"/>
      <c r="F2480" s="14" t="s">
        <v>7928</v>
      </c>
      <c r="G2480" s="14" t="s">
        <v>2356</v>
      </c>
      <c r="H2480" s="14" t="s">
        <v>2357</v>
      </c>
      <c r="I2480" s="15">
        <v>0</v>
      </c>
      <c r="J2480" s="77">
        <v>3</v>
      </c>
      <c r="K2480" s="92"/>
    </row>
    <row r="2481" spans="1:11" ht="13.2" x14ac:dyDescent="0.25">
      <c r="A2481" s="14" t="s">
        <v>1906</v>
      </c>
      <c r="B2481" s="14" t="s">
        <v>7929</v>
      </c>
      <c r="C2481" s="14"/>
      <c r="D2481" s="16">
        <v>45138</v>
      </c>
      <c r="E2481" s="16"/>
      <c r="F2481" s="14" t="s">
        <v>7930</v>
      </c>
      <c r="G2481" s="14"/>
      <c r="H2481" s="14" t="s">
        <v>2408</v>
      </c>
      <c r="I2481" s="15">
        <v>57.71</v>
      </c>
      <c r="J2481" s="77">
        <v>4</v>
      </c>
      <c r="K2481" s="92"/>
    </row>
    <row r="2482" spans="1:11" ht="20.399999999999999" x14ac:dyDescent="0.25">
      <c r="A2482" s="14" t="s">
        <v>1906</v>
      </c>
      <c r="B2482" s="14" t="s">
        <v>7931</v>
      </c>
      <c r="C2482" s="14" t="s">
        <v>7932</v>
      </c>
      <c r="D2482" s="16">
        <v>45146</v>
      </c>
      <c r="E2482" s="16"/>
      <c r="F2482" s="14" t="s">
        <v>7933</v>
      </c>
      <c r="G2482" s="14" t="s">
        <v>5578</v>
      </c>
      <c r="H2482" s="14" t="s">
        <v>5579</v>
      </c>
      <c r="I2482" s="15">
        <v>518.08000000000004</v>
      </c>
      <c r="J2482" s="77">
        <v>4</v>
      </c>
      <c r="K2482" s="92"/>
    </row>
    <row r="2483" spans="1:11" ht="51" x14ac:dyDescent="0.25">
      <c r="A2483" s="14" t="s">
        <v>1906</v>
      </c>
      <c r="B2483" s="307" t="s">
        <v>4137</v>
      </c>
      <c r="C2483" s="307"/>
      <c r="D2483" s="302">
        <v>45147</v>
      </c>
      <c r="E2483" s="302"/>
      <c r="F2483" s="14" t="s">
        <v>7934</v>
      </c>
      <c r="G2483" s="307"/>
      <c r="H2483" s="307" t="s">
        <v>7935</v>
      </c>
      <c r="I2483" s="303">
        <v>21851.01</v>
      </c>
      <c r="J2483" s="304">
        <v>4</v>
      </c>
      <c r="K2483" s="92"/>
    </row>
    <row r="2484" spans="1:11" ht="51" x14ac:dyDescent="0.25">
      <c r="A2484" s="14" t="s">
        <v>1906</v>
      </c>
      <c r="B2484" s="307" t="s">
        <v>4137</v>
      </c>
      <c r="C2484" s="307"/>
      <c r="D2484" s="302">
        <v>45147</v>
      </c>
      <c r="E2484" s="302"/>
      <c r="F2484" s="14" t="s">
        <v>7936</v>
      </c>
      <c r="G2484" s="307"/>
      <c r="H2484" s="307" t="s">
        <v>7935</v>
      </c>
      <c r="I2484" s="303">
        <v>12793.36</v>
      </c>
      <c r="J2484" s="304">
        <v>3</v>
      </c>
      <c r="K2484" s="92"/>
    </row>
    <row r="2485" spans="1:11" ht="51" x14ac:dyDescent="0.25">
      <c r="A2485" s="14" t="s">
        <v>1906</v>
      </c>
      <c r="B2485" s="307" t="s">
        <v>4137</v>
      </c>
      <c r="C2485" s="307"/>
      <c r="D2485" s="302">
        <v>45147</v>
      </c>
      <c r="E2485" s="302"/>
      <c r="F2485" s="14" t="s">
        <v>7937</v>
      </c>
      <c r="G2485" s="307"/>
      <c r="H2485" s="307" t="s">
        <v>7935</v>
      </c>
      <c r="I2485" s="303">
        <v>4318.5600000000004</v>
      </c>
      <c r="J2485" s="304">
        <v>5</v>
      </c>
      <c r="K2485" s="92"/>
    </row>
    <row r="2486" spans="1:11" ht="20.399999999999999" x14ac:dyDescent="0.25">
      <c r="A2486" s="14" t="s">
        <v>1906</v>
      </c>
      <c r="B2486" s="307" t="s">
        <v>7938</v>
      </c>
      <c r="C2486" s="307" t="s">
        <v>7939</v>
      </c>
      <c r="D2486" s="302">
        <v>45145</v>
      </c>
      <c r="E2486" s="302"/>
      <c r="F2486" s="307" t="s">
        <v>7940</v>
      </c>
      <c r="G2486" s="307" t="s">
        <v>4721</v>
      </c>
      <c r="H2486" s="307" t="s">
        <v>4722</v>
      </c>
      <c r="I2486" s="303">
        <v>1247.94</v>
      </c>
      <c r="J2486" s="304">
        <v>3</v>
      </c>
      <c r="K2486" s="92"/>
    </row>
    <row r="2487" spans="1:11" ht="13.2" x14ac:dyDescent="0.25">
      <c r="A2487" s="14" t="s">
        <v>1906</v>
      </c>
      <c r="B2487" s="307" t="s">
        <v>7941</v>
      </c>
      <c r="C2487" s="307" t="s">
        <v>7938</v>
      </c>
      <c r="D2487" s="302">
        <v>45162</v>
      </c>
      <c r="E2487" s="302"/>
      <c r="F2487" s="307" t="s">
        <v>7942</v>
      </c>
      <c r="G2487" s="307"/>
      <c r="H2487" s="307" t="s">
        <v>2360</v>
      </c>
      <c r="I2487" s="303">
        <v>249.59</v>
      </c>
      <c r="J2487" s="304">
        <v>3</v>
      </c>
      <c r="K2487" s="92"/>
    </row>
    <row r="2488" spans="1:11" ht="30.6" x14ac:dyDescent="0.25">
      <c r="A2488" s="14" t="s">
        <v>1906</v>
      </c>
      <c r="B2488" s="307" t="s">
        <v>7943</v>
      </c>
      <c r="C2488" s="307" t="s">
        <v>7944</v>
      </c>
      <c r="D2488" s="302">
        <v>45147</v>
      </c>
      <c r="E2488" s="302"/>
      <c r="F2488" s="307" t="s">
        <v>7945</v>
      </c>
      <c r="G2488" s="307" t="s">
        <v>4721</v>
      </c>
      <c r="H2488" s="307" t="s">
        <v>4722</v>
      </c>
      <c r="I2488" s="303">
        <v>967.33</v>
      </c>
      <c r="J2488" s="304">
        <v>3</v>
      </c>
      <c r="K2488" s="92"/>
    </row>
    <row r="2489" spans="1:11" ht="13.2" x14ac:dyDescent="0.25">
      <c r="A2489" s="14" t="s">
        <v>1906</v>
      </c>
      <c r="B2489" s="307" t="s">
        <v>7946</v>
      </c>
      <c r="C2489" s="307" t="s">
        <v>7943</v>
      </c>
      <c r="D2489" s="302">
        <v>45162</v>
      </c>
      <c r="E2489" s="302"/>
      <c r="F2489" s="307" t="s">
        <v>7947</v>
      </c>
      <c r="G2489" s="307"/>
      <c r="H2489" s="307" t="s">
        <v>2360</v>
      </c>
      <c r="I2489" s="303">
        <v>145.38999999999999</v>
      </c>
      <c r="J2489" s="304">
        <v>3</v>
      </c>
      <c r="K2489" s="92"/>
    </row>
    <row r="2490" spans="1:11" ht="13.2" x14ac:dyDescent="0.25">
      <c r="A2490" s="14" t="s">
        <v>1906</v>
      </c>
      <c r="B2490" s="307" t="s">
        <v>7946</v>
      </c>
      <c r="C2490" s="307" t="s">
        <v>7943</v>
      </c>
      <c r="D2490" s="302">
        <v>45162</v>
      </c>
      <c r="E2490" s="302"/>
      <c r="F2490" s="307" t="s">
        <v>7947</v>
      </c>
      <c r="G2490" s="307"/>
      <c r="H2490" s="307" t="s">
        <v>2360</v>
      </c>
      <c r="I2490" s="303">
        <v>48.07</v>
      </c>
      <c r="J2490" s="304">
        <v>3</v>
      </c>
      <c r="K2490" s="92"/>
    </row>
    <row r="2491" spans="1:11" ht="30.6" x14ac:dyDescent="0.25">
      <c r="A2491" s="14" t="s">
        <v>1906</v>
      </c>
      <c r="B2491" s="307" t="s">
        <v>7948</v>
      </c>
      <c r="C2491" s="307" t="s">
        <v>7868</v>
      </c>
      <c r="D2491" s="302">
        <v>45155</v>
      </c>
      <c r="E2491" s="302"/>
      <c r="F2491" s="307" t="s">
        <v>7949</v>
      </c>
      <c r="G2491" s="307" t="s">
        <v>5412</v>
      </c>
      <c r="H2491" s="307" t="s">
        <v>5413</v>
      </c>
      <c r="I2491" s="303">
        <v>1440.24</v>
      </c>
      <c r="J2491" s="304">
        <v>3</v>
      </c>
      <c r="K2491" s="92"/>
    </row>
    <row r="2492" spans="1:11" ht="13.2" x14ac:dyDescent="0.25">
      <c r="A2492" s="14" t="s">
        <v>1906</v>
      </c>
      <c r="B2492" s="307" t="s">
        <v>7950</v>
      </c>
      <c r="C2492" s="307" t="s">
        <v>7951</v>
      </c>
      <c r="D2492" s="302">
        <v>45145</v>
      </c>
      <c r="E2492" s="302"/>
      <c r="F2492" s="307" t="s">
        <v>7952</v>
      </c>
      <c r="G2492" s="307" t="s">
        <v>2521</v>
      </c>
      <c r="H2492" s="307" t="s">
        <v>2522</v>
      </c>
      <c r="I2492" s="303">
        <v>405</v>
      </c>
      <c r="J2492" s="304">
        <v>2</v>
      </c>
      <c r="K2492" s="92"/>
    </row>
    <row r="2493" spans="1:11" ht="30.6" x14ac:dyDescent="0.25">
      <c r="A2493" s="14" t="s">
        <v>1906</v>
      </c>
      <c r="B2493" s="307" t="s">
        <v>7953</v>
      </c>
      <c r="C2493" s="307" t="s">
        <v>7954</v>
      </c>
      <c r="D2493" s="302">
        <v>45149</v>
      </c>
      <c r="E2493" s="302"/>
      <c r="F2493" s="307" t="s">
        <v>7955</v>
      </c>
      <c r="G2493" s="307" t="s">
        <v>4476</v>
      </c>
      <c r="H2493" s="307" t="s">
        <v>2535</v>
      </c>
      <c r="I2493" s="303">
        <v>400</v>
      </c>
      <c r="J2493" s="304">
        <v>3</v>
      </c>
      <c r="K2493" s="92"/>
    </row>
    <row r="2494" spans="1:11" ht="13.2" x14ac:dyDescent="0.25">
      <c r="A2494" s="14" t="s">
        <v>1906</v>
      </c>
      <c r="B2494" s="307" t="s">
        <v>7956</v>
      </c>
      <c r="C2494" s="307" t="s">
        <v>7957</v>
      </c>
      <c r="D2494" s="302">
        <v>45152</v>
      </c>
      <c r="E2494" s="302"/>
      <c r="F2494" s="307" t="s">
        <v>7958</v>
      </c>
      <c r="G2494" s="307"/>
      <c r="H2494" s="307" t="s">
        <v>2364</v>
      </c>
      <c r="I2494" s="303">
        <v>665</v>
      </c>
      <c r="J2494" s="304">
        <v>2</v>
      </c>
      <c r="K2494" s="92"/>
    </row>
    <row r="2495" spans="1:11" ht="20.399999999999999" x14ac:dyDescent="0.25">
      <c r="A2495" s="14" t="s">
        <v>1906</v>
      </c>
      <c r="B2495" s="307" t="s">
        <v>7959</v>
      </c>
      <c r="C2495" s="307" t="s">
        <v>2210</v>
      </c>
      <c r="D2495" s="302">
        <v>45155</v>
      </c>
      <c r="E2495" s="302"/>
      <c r="F2495" s="307" t="s">
        <v>7960</v>
      </c>
      <c r="G2495" s="307" t="s">
        <v>7807</v>
      </c>
      <c r="H2495" s="307" t="s">
        <v>7808</v>
      </c>
      <c r="I2495" s="303">
        <v>500</v>
      </c>
      <c r="J2495" s="304">
        <v>5</v>
      </c>
      <c r="K2495" s="92"/>
    </row>
    <row r="2496" spans="1:11" ht="30.6" x14ac:dyDescent="0.25">
      <c r="A2496" s="14" t="s">
        <v>1906</v>
      </c>
      <c r="B2496" s="307" t="s">
        <v>7961</v>
      </c>
      <c r="C2496" s="307" t="s">
        <v>3249</v>
      </c>
      <c r="D2496" s="302">
        <v>45155</v>
      </c>
      <c r="E2496" s="302"/>
      <c r="F2496" s="307" t="s">
        <v>7962</v>
      </c>
      <c r="G2496" s="307" t="s">
        <v>7429</v>
      </c>
      <c r="H2496" s="307" t="s">
        <v>7430</v>
      </c>
      <c r="I2496" s="303">
        <v>500</v>
      </c>
      <c r="J2496" s="304">
        <v>3</v>
      </c>
      <c r="K2496" s="92"/>
    </row>
    <row r="2497" spans="1:11" ht="30.6" x14ac:dyDescent="0.25">
      <c r="A2497" s="14" t="s">
        <v>1906</v>
      </c>
      <c r="B2497" s="307" t="s">
        <v>7963</v>
      </c>
      <c r="C2497" s="307" t="s">
        <v>4073</v>
      </c>
      <c r="D2497" s="302">
        <v>45156</v>
      </c>
      <c r="E2497" s="302"/>
      <c r="F2497" s="307" t="s">
        <v>7964</v>
      </c>
      <c r="G2497" s="307" t="s">
        <v>7807</v>
      </c>
      <c r="H2497" s="307" t="s">
        <v>7965</v>
      </c>
      <c r="I2497" s="303">
        <v>700</v>
      </c>
      <c r="J2497" s="304">
        <v>5</v>
      </c>
      <c r="K2497" s="92"/>
    </row>
    <row r="2498" spans="1:11" ht="13.2" x14ac:dyDescent="0.25">
      <c r="A2498" s="14" t="s">
        <v>1906</v>
      </c>
      <c r="B2498" s="307" t="s">
        <v>7966</v>
      </c>
      <c r="C2498" s="307" t="s">
        <v>7967</v>
      </c>
      <c r="D2498" s="302">
        <v>45166</v>
      </c>
      <c r="E2498" s="302"/>
      <c r="F2498" s="307" t="s">
        <v>7968</v>
      </c>
      <c r="G2498" s="307" t="s">
        <v>2521</v>
      </c>
      <c r="H2498" s="307" t="s">
        <v>2522</v>
      </c>
      <c r="I2498" s="303">
        <v>950</v>
      </c>
      <c r="J2498" s="304">
        <v>2</v>
      </c>
      <c r="K2498" s="92"/>
    </row>
    <row r="2499" spans="1:11" ht="30.6" x14ac:dyDescent="0.25">
      <c r="A2499" s="14" t="s">
        <v>1906</v>
      </c>
      <c r="B2499" s="307" t="s">
        <v>7969</v>
      </c>
      <c r="C2499" s="307" t="s">
        <v>3728</v>
      </c>
      <c r="D2499" s="302">
        <v>45168</v>
      </c>
      <c r="E2499" s="302"/>
      <c r="F2499" s="307" t="s">
        <v>7970</v>
      </c>
      <c r="G2499" s="307" t="s">
        <v>2212</v>
      </c>
      <c r="H2499" s="307" t="s">
        <v>2213</v>
      </c>
      <c r="I2499" s="303">
        <v>400</v>
      </c>
      <c r="J2499" s="304">
        <v>5</v>
      </c>
      <c r="K2499" s="92"/>
    </row>
    <row r="2500" spans="1:11" ht="20.399999999999999" x14ac:dyDescent="0.25">
      <c r="A2500" s="14" t="s">
        <v>1906</v>
      </c>
      <c r="B2500" s="307" t="s">
        <v>7971</v>
      </c>
      <c r="C2500" s="307" t="s">
        <v>7972</v>
      </c>
      <c r="D2500" s="302">
        <v>45148</v>
      </c>
      <c r="E2500" s="302"/>
      <c r="F2500" s="307" t="s">
        <v>7973</v>
      </c>
      <c r="G2500" s="307" t="s">
        <v>7974</v>
      </c>
      <c r="H2500" s="307" t="s">
        <v>7965</v>
      </c>
      <c r="I2500" s="303">
        <v>465</v>
      </c>
      <c r="J2500" s="304">
        <v>2</v>
      </c>
      <c r="K2500" s="92"/>
    </row>
    <row r="2501" spans="1:11" ht="30.6" x14ac:dyDescent="0.25">
      <c r="A2501" s="14" t="s">
        <v>1906</v>
      </c>
      <c r="B2501" s="307" t="s">
        <v>7975</v>
      </c>
      <c r="C2501" s="307" t="s">
        <v>7971</v>
      </c>
      <c r="D2501" s="302">
        <v>45168</v>
      </c>
      <c r="E2501" s="302"/>
      <c r="F2501" s="307" t="s">
        <v>7976</v>
      </c>
      <c r="G2501" s="307" t="s">
        <v>7974</v>
      </c>
      <c r="H2501" s="307" t="s">
        <v>7965</v>
      </c>
      <c r="I2501" s="303">
        <v>-77.55</v>
      </c>
      <c r="J2501" s="304">
        <v>2</v>
      </c>
      <c r="K2501" s="92"/>
    </row>
    <row r="2502" spans="1:11" ht="13.2" x14ac:dyDescent="0.25">
      <c r="A2502" s="14" t="s">
        <v>1906</v>
      </c>
      <c r="B2502" s="307" t="s">
        <v>7977</v>
      </c>
      <c r="C2502" s="307" t="s">
        <v>7975</v>
      </c>
      <c r="D2502" s="302">
        <v>45189</v>
      </c>
      <c r="E2502" s="302"/>
      <c r="F2502" s="307" t="s">
        <v>7978</v>
      </c>
      <c r="G2502" s="307"/>
      <c r="H2502" s="307" t="s">
        <v>2360</v>
      </c>
      <c r="I2502" s="303">
        <v>77.489999999999995</v>
      </c>
      <c r="J2502" s="304">
        <v>2</v>
      </c>
      <c r="K2502" s="92"/>
    </row>
    <row r="2503" spans="1:11" ht="30.6" x14ac:dyDescent="0.25">
      <c r="A2503" s="14" t="s">
        <v>1906</v>
      </c>
      <c r="B2503" s="307" t="s">
        <v>7979</v>
      </c>
      <c r="C2503" s="307" t="s">
        <v>7980</v>
      </c>
      <c r="D2503" s="302">
        <v>45159</v>
      </c>
      <c r="E2503" s="302"/>
      <c r="F2503" s="307" t="s">
        <v>7981</v>
      </c>
      <c r="G2503" s="307" t="s">
        <v>1996</v>
      </c>
      <c r="H2503" s="307" t="s">
        <v>1997</v>
      </c>
      <c r="I2503" s="303">
        <v>467.08</v>
      </c>
      <c r="J2503" s="304">
        <v>4</v>
      </c>
      <c r="K2503" s="92"/>
    </row>
    <row r="2504" spans="1:11" ht="30.6" x14ac:dyDescent="0.25">
      <c r="A2504" s="14" t="s">
        <v>1906</v>
      </c>
      <c r="B2504" s="307" t="s">
        <v>7982</v>
      </c>
      <c r="C2504" s="307" t="s">
        <v>7983</v>
      </c>
      <c r="D2504" s="302">
        <v>45160</v>
      </c>
      <c r="E2504" s="302"/>
      <c r="F2504" s="307" t="s">
        <v>7984</v>
      </c>
      <c r="G2504" s="307" t="s">
        <v>1925</v>
      </c>
      <c r="H2504" s="307" t="s">
        <v>5547</v>
      </c>
      <c r="I2504" s="303">
        <v>234.89</v>
      </c>
      <c r="J2504" s="304">
        <v>4</v>
      </c>
      <c r="K2504" s="92"/>
    </row>
    <row r="2505" spans="1:11" ht="20.399999999999999" x14ac:dyDescent="0.25">
      <c r="A2505" s="14" t="s">
        <v>1906</v>
      </c>
      <c r="B2505" s="307" t="s">
        <v>7985</v>
      </c>
      <c r="C2505" s="307" t="s">
        <v>7986</v>
      </c>
      <c r="D2505" s="302">
        <v>45156</v>
      </c>
      <c r="E2505" s="302"/>
      <c r="F2505" s="307" t="s">
        <v>7987</v>
      </c>
      <c r="G2505" s="307" t="s">
        <v>1946</v>
      </c>
      <c r="H2505" s="307" t="s">
        <v>1947</v>
      </c>
      <c r="I2505" s="303">
        <v>117.6</v>
      </c>
      <c r="J2505" s="304">
        <v>4</v>
      </c>
      <c r="K2505" s="92"/>
    </row>
    <row r="2506" spans="1:11" ht="20.399999999999999" x14ac:dyDescent="0.25">
      <c r="A2506" s="14" t="s">
        <v>1906</v>
      </c>
      <c r="B2506" s="307" t="s">
        <v>7988</v>
      </c>
      <c r="C2506" s="307" t="s">
        <v>7989</v>
      </c>
      <c r="D2506" s="302">
        <v>45163</v>
      </c>
      <c r="E2506" s="302"/>
      <c r="F2506" s="307" t="s">
        <v>7990</v>
      </c>
      <c r="G2506" s="307" t="s">
        <v>1935</v>
      </c>
      <c r="H2506" s="307" t="s">
        <v>1936</v>
      </c>
      <c r="I2506" s="303">
        <v>91.38</v>
      </c>
      <c r="J2506" s="304">
        <v>4</v>
      </c>
      <c r="K2506" s="92"/>
    </row>
    <row r="2507" spans="1:11" ht="30.6" x14ac:dyDescent="0.25">
      <c r="A2507" s="14" t="s">
        <v>1906</v>
      </c>
      <c r="B2507" s="307" t="s">
        <v>7991</v>
      </c>
      <c r="C2507" s="307" t="s">
        <v>7992</v>
      </c>
      <c r="D2507" s="302">
        <v>45142</v>
      </c>
      <c r="E2507" s="302"/>
      <c r="F2507" s="307" t="s">
        <v>7993</v>
      </c>
      <c r="G2507" s="307" t="s">
        <v>1996</v>
      </c>
      <c r="H2507" s="307" t="s">
        <v>1997</v>
      </c>
      <c r="I2507" s="303">
        <v>469.73</v>
      </c>
      <c r="J2507" s="304">
        <v>4</v>
      </c>
      <c r="K2507" s="92"/>
    </row>
    <row r="2508" spans="1:11" ht="30.6" x14ac:dyDescent="0.25">
      <c r="A2508" s="14" t="s">
        <v>1906</v>
      </c>
      <c r="B2508" s="307" t="s">
        <v>7994</v>
      </c>
      <c r="C2508" s="307" t="s">
        <v>7995</v>
      </c>
      <c r="D2508" s="302">
        <v>45149</v>
      </c>
      <c r="E2508" s="302"/>
      <c r="F2508" s="307" t="s">
        <v>7996</v>
      </c>
      <c r="G2508" s="307" t="s">
        <v>2001</v>
      </c>
      <c r="H2508" s="307" t="s">
        <v>2002</v>
      </c>
      <c r="I2508" s="303">
        <v>59.4</v>
      </c>
      <c r="J2508" s="304">
        <v>4</v>
      </c>
      <c r="K2508" s="92"/>
    </row>
    <row r="2509" spans="1:11" ht="20.399999999999999" x14ac:dyDescent="0.25">
      <c r="A2509" s="14" t="s">
        <v>1906</v>
      </c>
      <c r="B2509" s="307" t="s">
        <v>7997</v>
      </c>
      <c r="C2509" s="307" t="s">
        <v>7998</v>
      </c>
      <c r="D2509" s="302">
        <v>45149</v>
      </c>
      <c r="E2509" s="302"/>
      <c r="F2509" s="307" t="s">
        <v>7999</v>
      </c>
      <c r="G2509" s="307" t="s">
        <v>2957</v>
      </c>
      <c r="H2509" s="307" t="s">
        <v>2958</v>
      </c>
      <c r="I2509" s="303">
        <v>960</v>
      </c>
      <c r="J2509" s="304">
        <v>4</v>
      </c>
      <c r="K2509" s="92"/>
    </row>
    <row r="2510" spans="1:11" ht="20.399999999999999" x14ac:dyDescent="0.25">
      <c r="A2510" s="14" t="s">
        <v>1906</v>
      </c>
      <c r="B2510" s="307" t="s">
        <v>8000</v>
      </c>
      <c r="C2510" s="307" t="s">
        <v>8001</v>
      </c>
      <c r="D2510" s="302">
        <v>45166</v>
      </c>
      <c r="E2510" s="302"/>
      <c r="F2510" s="307" t="s">
        <v>8002</v>
      </c>
      <c r="G2510" s="307" t="s">
        <v>2056</v>
      </c>
      <c r="H2510" s="307" t="s">
        <v>2057</v>
      </c>
      <c r="I2510" s="303">
        <v>120</v>
      </c>
      <c r="J2510" s="304">
        <v>4</v>
      </c>
      <c r="K2510" s="92"/>
    </row>
    <row r="2511" spans="1:11" ht="20.399999999999999" x14ac:dyDescent="0.25">
      <c r="A2511" s="14" t="s">
        <v>1906</v>
      </c>
      <c r="B2511" s="307" t="s">
        <v>8003</v>
      </c>
      <c r="C2511" s="307" t="s">
        <v>8004</v>
      </c>
      <c r="D2511" s="302">
        <v>45166</v>
      </c>
      <c r="E2511" s="302"/>
      <c r="F2511" s="307" t="s">
        <v>8005</v>
      </c>
      <c r="G2511" s="307" t="s">
        <v>1946</v>
      </c>
      <c r="H2511" s="307" t="s">
        <v>1947</v>
      </c>
      <c r="I2511" s="303">
        <v>33</v>
      </c>
      <c r="J2511" s="304">
        <v>4</v>
      </c>
      <c r="K2511" s="92"/>
    </row>
    <row r="2512" spans="1:11" ht="20.399999999999999" x14ac:dyDescent="0.25">
      <c r="A2512" s="14" t="s">
        <v>1906</v>
      </c>
      <c r="B2512" s="307" t="s">
        <v>8006</v>
      </c>
      <c r="C2512" s="307" t="s">
        <v>8007</v>
      </c>
      <c r="D2512" s="302">
        <v>45152</v>
      </c>
      <c r="E2512" s="302"/>
      <c r="F2512" s="307" t="s">
        <v>8008</v>
      </c>
      <c r="G2512" s="307" t="s">
        <v>1935</v>
      </c>
      <c r="H2512" s="307" t="s">
        <v>1936</v>
      </c>
      <c r="I2512" s="303">
        <v>4945.75</v>
      </c>
      <c r="J2512" s="304">
        <v>4</v>
      </c>
      <c r="K2512" s="92"/>
    </row>
    <row r="2513" spans="1:11" ht="20.399999999999999" x14ac:dyDescent="0.25">
      <c r="A2513" s="14" t="s">
        <v>1906</v>
      </c>
      <c r="B2513" s="307" t="s">
        <v>8009</v>
      </c>
      <c r="C2513" s="307" t="s">
        <v>8010</v>
      </c>
      <c r="D2513" s="302">
        <v>45152</v>
      </c>
      <c r="E2513" s="302"/>
      <c r="F2513" s="307" t="s">
        <v>8011</v>
      </c>
      <c r="G2513" s="307" t="s">
        <v>1980</v>
      </c>
      <c r="H2513" s="307" t="s">
        <v>1981</v>
      </c>
      <c r="I2513" s="303">
        <v>302.79000000000002</v>
      </c>
      <c r="J2513" s="304">
        <v>4</v>
      </c>
      <c r="K2513" s="92"/>
    </row>
    <row r="2514" spans="1:11" ht="20.399999999999999" x14ac:dyDescent="0.25">
      <c r="A2514" s="14" t="s">
        <v>1906</v>
      </c>
      <c r="B2514" s="307" t="s">
        <v>8012</v>
      </c>
      <c r="C2514" s="307" t="s">
        <v>8013</v>
      </c>
      <c r="D2514" s="302">
        <v>45145</v>
      </c>
      <c r="E2514" s="302"/>
      <c r="F2514" s="307" t="s">
        <v>7851</v>
      </c>
      <c r="G2514" s="307" t="s">
        <v>1930</v>
      </c>
      <c r="H2514" s="307" t="s">
        <v>1931</v>
      </c>
      <c r="I2514" s="303">
        <v>518.80999999999995</v>
      </c>
      <c r="J2514" s="304">
        <v>4</v>
      </c>
      <c r="K2514" s="92"/>
    </row>
    <row r="2515" spans="1:11" ht="20.399999999999999" x14ac:dyDescent="0.25">
      <c r="A2515" s="14" t="s">
        <v>1906</v>
      </c>
      <c r="B2515" s="307" t="s">
        <v>8012</v>
      </c>
      <c r="C2515" s="307" t="s">
        <v>8013</v>
      </c>
      <c r="D2515" s="302">
        <v>45145</v>
      </c>
      <c r="E2515" s="302"/>
      <c r="F2515" s="307" t="s">
        <v>7851</v>
      </c>
      <c r="G2515" s="307" t="s">
        <v>1930</v>
      </c>
      <c r="H2515" s="307" t="s">
        <v>1931</v>
      </c>
      <c r="I2515" s="303">
        <v>76.040000000000006</v>
      </c>
      <c r="J2515" s="304">
        <v>5</v>
      </c>
      <c r="K2515" s="92"/>
    </row>
    <row r="2516" spans="1:11" ht="20.399999999999999" x14ac:dyDescent="0.25">
      <c r="A2516" s="14" t="s">
        <v>1906</v>
      </c>
      <c r="B2516" s="307" t="s">
        <v>8012</v>
      </c>
      <c r="C2516" s="307" t="s">
        <v>8013</v>
      </c>
      <c r="D2516" s="302">
        <v>45145</v>
      </c>
      <c r="E2516" s="302"/>
      <c r="F2516" s="307" t="s">
        <v>7851</v>
      </c>
      <c r="G2516" s="307" t="s">
        <v>1930</v>
      </c>
      <c r="H2516" s="307" t="s">
        <v>1931</v>
      </c>
      <c r="I2516" s="303">
        <v>199.2</v>
      </c>
      <c r="J2516" s="304">
        <v>3</v>
      </c>
      <c r="K2516" s="92"/>
    </row>
    <row r="2517" spans="1:11" ht="20.399999999999999" x14ac:dyDescent="0.25">
      <c r="A2517" s="14" t="s">
        <v>1906</v>
      </c>
      <c r="B2517" s="307" t="s">
        <v>8014</v>
      </c>
      <c r="C2517" s="307" t="s">
        <v>8015</v>
      </c>
      <c r="D2517" s="302">
        <v>45160</v>
      </c>
      <c r="E2517" s="302"/>
      <c r="F2517" s="307" t="s">
        <v>8016</v>
      </c>
      <c r="G2517" s="307" t="s">
        <v>2074</v>
      </c>
      <c r="H2517" s="307" t="s">
        <v>2075</v>
      </c>
      <c r="I2517" s="303">
        <v>56.5</v>
      </c>
      <c r="J2517" s="304">
        <v>4</v>
      </c>
      <c r="K2517" s="92"/>
    </row>
    <row r="2518" spans="1:11" ht="20.399999999999999" x14ac:dyDescent="0.25">
      <c r="A2518" s="14" t="s">
        <v>1906</v>
      </c>
      <c r="B2518" s="307" t="s">
        <v>8017</v>
      </c>
      <c r="C2518" s="307" t="s">
        <v>8018</v>
      </c>
      <c r="D2518" s="302">
        <v>45146</v>
      </c>
      <c r="E2518" s="302"/>
      <c r="F2518" s="307" t="s">
        <v>8019</v>
      </c>
      <c r="G2518" s="307" t="s">
        <v>8020</v>
      </c>
      <c r="H2518" s="307" t="s">
        <v>8021</v>
      </c>
      <c r="I2518" s="303">
        <v>151</v>
      </c>
      <c r="J2518" s="304">
        <v>5</v>
      </c>
      <c r="K2518" s="92"/>
    </row>
    <row r="2519" spans="1:11" ht="20.399999999999999" customHeight="1" x14ac:dyDescent="0.25">
      <c r="A2519" s="14" t="s">
        <v>1906</v>
      </c>
      <c r="B2519" s="307" t="s">
        <v>8022</v>
      </c>
      <c r="C2519" s="307" t="s">
        <v>8023</v>
      </c>
      <c r="D2519" s="302">
        <v>45148</v>
      </c>
      <c r="E2519" s="302"/>
      <c r="F2519" s="307" t="s">
        <v>8024</v>
      </c>
      <c r="G2519" s="307"/>
      <c r="H2519" s="307" t="s">
        <v>4652</v>
      </c>
      <c r="I2519" s="303">
        <v>76.28</v>
      </c>
      <c r="J2519" s="304">
        <v>4</v>
      </c>
      <c r="K2519" s="92"/>
    </row>
    <row r="2520" spans="1:11" ht="20.399999999999999" x14ac:dyDescent="0.25">
      <c r="A2520" s="14" t="s">
        <v>1906</v>
      </c>
      <c r="B2520" s="307" t="s">
        <v>8025</v>
      </c>
      <c r="C2520" s="307" t="s">
        <v>8026</v>
      </c>
      <c r="D2520" s="302">
        <v>45156</v>
      </c>
      <c r="E2520" s="302"/>
      <c r="F2520" s="307" t="s">
        <v>8027</v>
      </c>
      <c r="G2520" s="307" t="s">
        <v>5583</v>
      </c>
      <c r="H2520" s="307" t="s">
        <v>5584</v>
      </c>
      <c r="I2520" s="303">
        <v>2691.75</v>
      </c>
      <c r="J2520" s="304">
        <v>4</v>
      </c>
      <c r="K2520" s="92"/>
    </row>
    <row r="2521" spans="1:11" ht="30.6" x14ac:dyDescent="0.25">
      <c r="A2521" s="14" t="s">
        <v>1906</v>
      </c>
      <c r="B2521" s="307" t="s">
        <v>8028</v>
      </c>
      <c r="C2521" s="307" t="s">
        <v>8029</v>
      </c>
      <c r="D2521" s="302">
        <v>45153</v>
      </c>
      <c r="E2521" s="302"/>
      <c r="F2521" s="307" t="s">
        <v>8030</v>
      </c>
      <c r="G2521" s="307" t="s">
        <v>8031</v>
      </c>
      <c r="H2521" s="307" t="s">
        <v>8032</v>
      </c>
      <c r="I2521" s="303">
        <v>185.81</v>
      </c>
      <c r="J2521" s="304">
        <v>4</v>
      </c>
      <c r="K2521" s="92"/>
    </row>
    <row r="2522" spans="1:11" ht="30.6" x14ac:dyDescent="0.25">
      <c r="A2522" s="14" t="s">
        <v>1906</v>
      </c>
      <c r="B2522" s="307" t="s">
        <v>8033</v>
      </c>
      <c r="C2522" s="307" t="s">
        <v>8034</v>
      </c>
      <c r="D2522" s="302">
        <v>45161</v>
      </c>
      <c r="E2522" s="302"/>
      <c r="F2522" s="307" t="s">
        <v>8035</v>
      </c>
      <c r="G2522" s="307" t="s">
        <v>1985</v>
      </c>
      <c r="H2522" s="307" t="s">
        <v>1986</v>
      </c>
      <c r="I2522" s="303">
        <v>434.1</v>
      </c>
      <c r="J2522" s="304">
        <v>4</v>
      </c>
      <c r="K2522" s="92"/>
    </row>
    <row r="2523" spans="1:11" ht="20.399999999999999" x14ac:dyDescent="0.25">
      <c r="A2523" s="14" t="s">
        <v>1906</v>
      </c>
      <c r="B2523" s="307" t="s">
        <v>8036</v>
      </c>
      <c r="C2523" s="307" t="s">
        <v>8037</v>
      </c>
      <c r="D2523" s="302">
        <v>45148</v>
      </c>
      <c r="E2523" s="302"/>
      <c r="F2523" s="307" t="s">
        <v>8038</v>
      </c>
      <c r="G2523" s="307" t="s">
        <v>2061</v>
      </c>
      <c r="H2523" s="307" t="s">
        <v>2062</v>
      </c>
      <c r="I2523" s="303">
        <v>1228.5</v>
      </c>
      <c r="J2523" s="304">
        <v>4</v>
      </c>
      <c r="K2523" s="92"/>
    </row>
    <row r="2524" spans="1:11" ht="20.399999999999999" x14ac:dyDescent="0.25">
      <c r="A2524" s="14" t="s">
        <v>1906</v>
      </c>
      <c r="B2524" s="307" t="s">
        <v>8039</v>
      </c>
      <c r="C2524" s="307" t="s">
        <v>8040</v>
      </c>
      <c r="D2524" s="302">
        <v>45141</v>
      </c>
      <c r="E2524" s="302"/>
      <c r="F2524" s="307" t="s">
        <v>8041</v>
      </c>
      <c r="G2524" s="307" t="s">
        <v>5605</v>
      </c>
      <c r="H2524" s="307" t="s">
        <v>5606</v>
      </c>
      <c r="I2524" s="303">
        <v>224.03</v>
      </c>
      <c r="J2524" s="304">
        <v>4</v>
      </c>
      <c r="K2524" s="92"/>
    </row>
    <row r="2525" spans="1:11" ht="20.399999999999999" x14ac:dyDescent="0.25">
      <c r="A2525" s="14" t="s">
        <v>1906</v>
      </c>
      <c r="B2525" s="307" t="s">
        <v>8042</v>
      </c>
      <c r="C2525" s="307" t="s">
        <v>8043</v>
      </c>
      <c r="D2525" s="302">
        <v>45160</v>
      </c>
      <c r="E2525" s="302"/>
      <c r="F2525" s="307" t="s">
        <v>8044</v>
      </c>
      <c r="G2525" s="307" t="s">
        <v>5605</v>
      </c>
      <c r="H2525" s="307" t="s">
        <v>5606</v>
      </c>
      <c r="I2525" s="303">
        <v>230.74</v>
      </c>
      <c r="J2525" s="304">
        <v>4</v>
      </c>
      <c r="K2525" s="92"/>
    </row>
    <row r="2526" spans="1:11" ht="20.399999999999999" x14ac:dyDescent="0.25">
      <c r="A2526" s="14" t="s">
        <v>1906</v>
      </c>
      <c r="B2526" s="307" t="s">
        <v>8045</v>
      </c>
      <c r="C2526" s="307" t="s">
        <v>8046</v>
      </c>
      <c r="D2526" s="302">
        <v>45160</v>
      </c>
      <c r="E2526" s="302"/>
      <c r="F2526" s="307" t="s">
        <v>8047</v>
      </c>
      <c r="G2526" s="307" t="s">
        <v>5605</v>
      </c>
      <c r="H2526" s="307" t="s">
        <v>5606</v>
      </c>
      <c r="I2526" s="303">
        <v>747.75</v>
      </c>
      <c r="J2526" s="304">
        <v>4</v>
      </c>
      <c r="K2526" s="92"/>
    </row>
    <row r="2527" spans="1:11" ht="40.799999999999997" x14ac:dyDescent="0.25">
      <c r="A2527" s="14" t="s">
        <v>1906</v>
      </c>
      <c r="B2527" s="307" t="s">
        <v>8048</v>
      </c>
      <c r="C2527" s="307" t="s">
        <v>8049</v>
      </c>
      <c r="D2527" s="302">
        <v>45152</v>
      </c>
      <c r="E2527" s="302"/>
      <c r="F2527" s="307" t="s">
        <v>8050</v>
      </c>
      <c r="G2527" s="307" t="s">
        <v>2289</v>
      </c>
      <c r="H2527" s="307" t="s">
        <v>2232</v>
      </c>
      <c r="I2527" s="303">
        <v>782.32</v>
      </c>
      <c r="J2527" s="304">
        <v>4</v>
      </c>
      <c r="K2527" s="92"/>
    </row>
    <row r="2528" spans="1:11" ht="30.6" x14ac:dyDescent="0.25">
      <c r="A2528" s="14" t="s">
        <v>1906</v>
      </c>
      <c r="B2528" s="307" t="s">
        <v>8051</v>
      </c>
      <c r="C2528" s="307" t="s">
        <v>8052</v>
      </c>
      <c r="D2528" s="302">
        <v>45155</v>
      </c>
      <c r="E2528" s="302"/>
      <c r="F2528" s="307" t="s">
        <v>8053</v>
      </c>
      <c r="G2528" s="307" t="s">
        <v>2105</v>
      </c>
      <c r="H2528" s="307" t="s">
        <v>2106</v>
      </c>
      <c r="I2528" s="303">
        <v>1518</v>
      </c>
      <c r="J2528" s="304">
        <v>3</v>
      </c>
      <c r="K2528" s="92"/>
    </row>
    <row r="2529" spans="1:11" ht="30.6" x14ac:dyDescent="0.25">
      <c r="A2529" s="14" t="s">
        <v>1906</v>
      </c>
      <c r="B2529" s="307" t="s">
        <v>8054</v>
      </c>
      <c r="C2529" s="307" t="s">
        <v>8055</v>
      </c>
      <c r="D2529" s="302">
        <v>45163</v>
      </c>
      <c r="E2529" s="302"/>
      <c r="F2529" s="307" t="s">
        <v>8056</v>
      </c>
      <c r="G2529" s="307" t="s">
        <v>2105</v>
      </c>
      <c r="H2529" s="307" t="s">
        <v>2106</v>
      </c>
      <c r="I2529" s="303">
        <v>168</v>
      </c>
      <c r="J2529" s="304">
        <v>3</v>
      </c>
      <c r="K2529" s="92"/>
    </row>
    <row r="2530" spans="1:11" ht="30.6" x14ac:dyDescent="0.25">
      <c r="A2530" s="14" t="s">
        <v>1906</v>
      </c>
      <c r="B2530" s="307" t="s">
        <v>8057</v>
      </c>
      <c r="C2530" s="307" t="s">
        <v>8058</v>
      </c>
      <c r="D2530" s="302">
        <v>45148</v>
      </c>
      <c r="E2530" s="302"/>
      <c r="F2530" s="307" t="s">
        <v>8059</v>
      </c>
      <c r="G2530" s="307"/>
      <c r="H2530" s="307" t="s">
        <v>6051</v>
      </c>
      <c r="I2530" s="303">
        <v>230</v>
      </c>
      <c r="J2530" s="304">
        <v>5</v>
      </c>
      <c r="K2530" s="92"/>
    </row>
    <row r="2531" spans="1:11" ht="51" x14ac:dyDescent="0.25">
      <c r="A2531" s="14" t="s">
        <v>1906</v>
      </c>
      <c r="B2531" s="307" t="s">
        <v>8060</v>
      </c>
      <c r="C2531" s="307" t="s">
        <v>8061</v>
      </c>
      <c r="D2531" s="302">
        <v>45148</v>
      </c>
      <c r="E2531" s="302"/>
      <c r="F2531" s="307" t="s">
        <v>8062</v>
      </c>
      <c r="G2531" s="307" t="s">
        <v>8063</v>
      </c>
      <c r="H2531" s="307" t="s">
        <v>8064</v>
      </c>
      <c r="I2531" s="303">
        <v>1600</v>
      </c>
      <c r="J2531" s="304">
        <v>3</v>
      </c>
      <c r="K2531" s="92"/>
    </row>
    <row r="2532" spans="1:11" ht="40.799999999999997" x14ac:dyDescent="0.25">
      <c r="A2532" s="14" t="s">
        <v>1906</v>
      </c>
      <c r="B2532" s="307" t="s">
        <v>8065</v>
      </c>
      <c r="C2532" s="307" t="s">
        <v>8066</v>
      </c>
      <c r="D2532" s="302">
        <v>45163</v>
      </c>
      <c r="E2532" s="302"/>
      <c r="F2532" s="307" t="s">
        <v>8067</v>
      </c>
      <c r="G2532" s="307" t="s">
        <v>8068</v>
      </c>
      <c r="H2532" s="307" t="s">
        <v>8069</v>
      </c>
      <c r="I2532" s="303">
        <v>325</v>
      </c>
      <c r="J2532" s="304">
        <v>3</v>
      </c>
      <c r="K2532" s="92"/>
    </row>
    <row r="2533" spans="1:11" ht="40.200000000000003" customHeight="1" x14ac:dyDescent="0.25">
      <c r="A2533" s="14" t="s">
        <v>1906</v>
      </c>
      <c r="B2533" s="307" t="s">
        <v>8065</v>
      </c>
      <c r="C2533" s="307" t="s">
        <v>8066</v>
      </c>
      <c r="D2533" s="302">
        <v>45163</v>
      </c>
      <c r="E2533" s="302"/>
      <c r="F2533" s="307" t="s">
        <v>8070</v>
      </c>
      <c r="G2533" s="307" t="s">
        <v>8068</v>
      </c>
      <c r="H2533" s="307" t="s">
        <v>8069</v>
      </c>
      <c r="I2533" s="303">
        <v>220</v>
      </c>
      <c r="J2533" s="77">
        <v>3</v>
      </c>
      <c r="K2533" s="92"/>
    </row>
    <row r="2534" spans="1:11" ht="13.2" x14ac:dyDescent="0.25">
      <c r="A2534" s="14" t="s">
        <v>1906</v>
      </c>
      <c r="B2534" s="307" t="s">
        <v>14142</v>
      </c>
      <c r="C2534" s="307"/>
      <c r="D2534" s="302">
        <v>45168</v>
      </c>
      <c r="E2534" s="302"/>
      <c r="F2534" s="307" t="s">
        <v>8071</v>
      </c>
      <c r="G2534" s="307"/>
      <c r="H2534" s="307" t="s">
        <v>1938</v>
      </c>
      <c r="I2534" s="303">
        <v>77.28</v>
      </c>
      <c r="J2534" s="77">
        <v>3</v>
      </c>
      <c r="K2534" s="92"/>
    </row>
    <row r="2535" spans="1:11" ht="13.2" x14ac:dyDescent="0.25">
      <c r="A2535" s="14" t="s">
        <v>1906</v>
      </c>
      <c r="B2535" s="307" t="s">
        <v>14142</v>
      </c>
      <c r="C2535" s="307"/>
      <c r="D2535" s="302">
        <v>45168</v>
      </c>
      <c r="E2535" s="302"/>
      <c r="F2535" s="307" t="s">
        <v>8071</v>
      </c>
      <c r="G2535" s="307"/>
      <c r="H2535" s="307" t="s">
        <v>1938</v>
      </c>
      <c r="I2535" s="303">
        <v>63.37</v>
      </c>
      <c r="J2535" s="77">
        <v>5</v>
      </c>
      <c r="K2535" s="92"/>
    </row>
    <row r="2536" spans="1:11" ht="13.2" x14ac:dyDescent="0.25">
      <c r="A2536" s="14" t="s">
        <v>1906</v>
      </c>
      <c r="B2536" s="307" t="s">
        <v>14142</v>
      </c>
      <c r="C2536" s="307"/>
      <c r="D2536" s="302">
        <v>45168</v>
      </c>
      <c r="E2536" s="302"/>
      <c r="F2536" s="307" t="s">
        <v>8071</v>
      </c>
      <c r="G2536" s="307"/>
      <c r="H2536" s="307" t="s">
        <v>1938</v>
      </c>
      <c r="I2536" s="303">
        <v>570.89</v>
      </c>
      <c r="J2536" s="77">
        <v>4</v>
      </c>
      <c r="K2536" s="92"/>
    </row>
    <row r="2537" spans="1:11" ht="13.2" x14ac:dyDescent="0.25">
      <c r="A2537" s="14" t="s">
        <v>1906</v>
      </c>
      <c r="B2537" s="307" t="s">
        <v>4137</v>
      </c>
      <c r="C2537" s="307"/>
      <c r="D2537" s="302">
        <v>45169</v>
      </c>
      <c r="E2537" s="302"/>
      <c r="F2537" s="307" t="s">
        <v>8072</v>
      </c>
      <c r="G2537" s="307"/>
      <c r="H2537" s="307" t="s">
        <v>1953</v>
      </c>
      <c r="I2537" s="303">
        <v>22</v>
      </c>
      <c r="J2537" s="77">
        <v>4</v>
      </c>
      <c r="K2537" s="92"/>
    </row>
    <row r="2538" spans="1:11" ht="108.6" customHeight="1" x14ac:dyDescent="0.25">
      <c r="A2538" s="14" t="s">
        <v>1906</v>
      </c>
      <c r="B2538" s="14"/>
      <c r="C2538" s="307"/>
      <c r="D2538" s="302"/>
      <c r="E2538" s="302"/>
      <c r="F2538" s="300" t="s">
        <v>14697</v>
      </c>
      <c r="G2538" s="307"/>
      <c r="H2538" s="307"/>
      <c r="I2538" s="303"/>
      <c r="J2538" s="77"/>
      <c r="K2538" s="92"/>
    </row>
    <row r="2539" spans="1:11" ht="40.799999999999997" x14ac:dyDescent="0.25">
      <c r="A2539" s="14" t="s">
        <v>1906</v>
      </c>
      <c r="B2539" s="14" t="s">
        <v>8073</v>
      </c>
      <c r="C2539" s="14" t="s">
        <v>8074</v>
      </c>
      <c r="D2539" s="16">
        <v>45148</v>
      </c>
      <c r="E2539" s="16"/>
      <c r="F2539" s="14" t="s">
        <v>8075</v>
      </c>
      <c r="G2539" s="14" t="s">
        <v>2043</v>
      </c>
      <c r="H2539" s="14" t="s">
        <v>2044</v>
      </c>
      <c r="I2539" s="15">
        <v>590.66999999999996</v>
      </c>
      <c r="J2539" s="77">
        <v>3</v>
      </c>
      <c r="K2539" s="92"/>
    </row>
    <row r="2540" spans="1:11" ht="40.799999999999997" x14ac:dyDescent="0.25">
      <c r="A2540" s="14" t="s">
        <v>8173</v>
      </c>
      <c r="B2540" s="14" t="s">
        <v>8073</v>
      </c>
      <c r="C2540" s="14" t="s">
        <v>8074</v>
      </c>
      <c r="D2540" s="16">
        <v>45148</v>
      </c>
      <c r="E2540" s="16"/>
      <c r="F2540" s="14" t="s">
        <v>8076</v>
      </c>
      <c r="G2540" s="14" t="s">
        <v>2043</v>
      </c>
      <c r="H2540" s="14" t="s">
        <v>2044</v>
      </c>
      <c r="I2540" s="15">
        <v>2059.83</v>
      </c>
      <c r="J2540" s="77"/>
      <c r="K2540" s="92"/>
    </row>
    <row r="2541" spans="1:11" ht="20.399999999999999" x14ac:dyDescent="0.25">
      <c r="A2541" s="14" t="s">
        <v>1906</v>
      </c>
      <c r="B2541" s="307" t="s">
        <v>8077</v>
      </c>
      <c r="C2541" s="307" t="s">
        <v>8078</v>
      </c>
      <c r="D2541" s="302">
        <v>45148</v>
      </c>
      <c r="E2541" s="302"/>
      <c r="F2541" s="307" t="s">
        <v>8079</v>
      </c>
      <c r="G2541" s="307" t="s">
        <v>2079</v>
      </c>
      <c r="H2541" s="307" t="s">
        <v>2080</v>
      </c>
      <c r="I2541" s="303">
        <v>250</v>
      </c>
      <c r="J2541" s="77">
        <v>2</v>
      </c>
      <c r="K2541" s="92"/>
    </row>
    <row r="2542" spans="1:11" ht="76.2" customHeight="1" x14ac:dyDescent="0.25">
      <c r="A2542" s="14" t="s">
        <v>1906</v>
      </c>
      <c r="B2542" s="14"/>
      <c r="C2542" s="14"/>
      <c r="D2542" s="16"/>
      <c r="E2542" s="16"/>
      <c r="F2542" s="305" t="s">
        <v>8080</v>
      </c>
      <c r="G2542" s="14"/>
      <c r="H2542" s="14"/>
      <c r="I2542" s="15"/>
      <c r="J2542" s="77"/>
      <c r="K2542" s="92"/>
    </row>
    <row r="2543" spans="1:11" ht="20.399999999999999" x14ac:dyDescent="0.25">
      <c r="A2543" s="14" t="s">
        <v>1906</v>
      </c>
      <c r="B2543" s="307" t="s">
        <v>8081</v>
      </c>
      <c r="C2543" s="307" t="s">
        <v>8082</v>
      </c>
      <c r="D2543" s="302">
        <v>45169</v>
      </c>
      <c r="E2543" s="302"/>
      <c r="F2543" s="307" t="s">
        <v>8083</v>
      </c>
      <c r="G2543" s="307" t="s">
        <v>6701</v>
      </c>
      <c r="H2543" s="307" t="s">
        <v>6702</v>
      </c>
      <c r="I2543" s="303">
        <v>88</v>
      </c>
      <c r="J2543" s="77">
        <v>5</v>
      </c>
      <c r="K2543" s="92"/>
    </row>
    <row r="2544" spans="1:11" ht="76.2" customHeight="1" x14ac:dyDescent="0.25">
      <c r="A2544" s="14" t="s">
        <v>1906</v>
      </c>
      <c r="B2544" s="307"/>
      <c r="C2544" s="307"/>
      <c r="D2544" s="302"/>
      <c r="E2544" s="302"/>
      <c r="F2544" s="305" t="s">
        <v>8084</v>
      </c>
      <c r="G2544" s="307"/>
      <c r="H2544" s="307"/>
      <c r="I2544" s="303"/>
      <c r="J2544" s="77"/>
      <c r="K2544" s="92"/>
    </row>
    <row r="2545" spans="1:11" ht="20.399999999999999" x14ac:dyDescent="0.25">
      <c r="A2545" s="14" t="s">
        <v>1906</v>
      </c>
      <c r="B2545" s="307" t="s">
        <v>8085</v>
      </c>
      <c r="C2545" s="307" t="s">
        <v>8086</v>
      </c>
      <c r="D2545" s="302">
        <v>45230</v>
      </c>
      <c r="E2545" s="302"/>
      <c r="F2545" s="307" t="s">
        <v>8087</v>
      </c>
      <c r="G2545" s="307"/>
      <c r="H2545" s="307" t="s">
        <v>2176</v>
      </c>
      <c r="I2545" s="303">
        <v>116</v>
      </c>
      <c r="J2545" s="77">
        <v>5</v>
      </c>
      <c r="K2545" s="92"/>
    </row>
    <row r="2546" spans="1:11" ht="20.399999999999999" x14ac:dyDescent="0.25">
      <c r="A2546" s="14" t="s">
        <v>1906</v>
      </c>
      <c r="B2546" s="307" t="s">
        <v>8088</v>
      </c>
      <c r="C2546" s="307" t="s">
        <v>8089</v>
      </c>
      <c r="D2546" s="302">
        <v>45230</v>
      </c>
      <c r="E2546" s="302"/>
      <c r="F2546" s="307" t="s">
        <v>8087</v>
      </c>
      <c r="G2546" s="307"/>
      <c r="H2546" s="307" t="s">
        <v>2202</v>
      </c>
      <c r="I2546" s="303">
        <v>116</v>
      </c>
      <c r="J2546" s="77">
        <v>5</v>
      </c>
      <c r="K2546" s="92"/>
    </row>
    <row r="2547" spans="1:11" ht="20.399999999999999" x14ac:dyDescent="0.25">
      <c r="A2547" s="14" t="s">
        <v>1906</v>
      </c>
      <c r="B2547" s="307" t="s">
        <v>8090</v>
      </c>
      <c r="C2547" s="307" t="s">
        <v>8091</v>
      </c>
      <c r="D2547" s="302">
        <v>45230</v>
      </c>
      <c r="E2547" s="302"/>
      <c r="F2547" s="307" t="s">
        <v>8087</v>
      </c>
      <c r="G2547" s="307"/>
      <c r="H2547" s="307" t="s">
        <v>2673</v>
      </c>
      <c r="I2547" s="303">
        <v>116</v>
      </c>
      <c r="J2547" s="77">
        <v>5</v>
      </c>
      <c r="K2547" s="92"/>
    </row>
    <row r="2548" spans="1:11" ht="73.95" customHeight="1" x14ac:dyDescent="0.25">
      <c r="A2548" s="14" t="s">
        <v>1906</v>
      </c>
      <c r="B2548" s="307"/>
      <c r="C2548" s="307"/>
      <c r="D2548" s="302"/>
      <c r="E2548" s="302"/>
      <c r="F2548" s="305" t="s">
        <v>8092</v>
      </c>
      <c r="G2548" s="307"/>
      <c r="H2548" s="307"/>
      <c r="I2548" s="303"/>
      <c r="J2548" s="77"/>
      <c r="K2548" s="92"/>
    </row>
    <row r="2549" spans="1:11" ht="30.6" x14ac:dyDescent="0.25">
      <c r="A2549" s="14" t="s">
        <v>1906</v>
      </c>
      <c r="B2549" s="307" t="s">
        <v>8093</v>
      </c>
      <c r="C2549" s="307" t="s">
        <v>8094</v>
      </c>
      <c r="D2549" s="302">
        <v>45267</v>
      </c>
      <c r="E2549" s="302"/>
      <c r="F2549" s="307" t="s">
        <v>8095</v>
      </c>
      <c r="G2549" s="307"/>
      <c r="H2549" s="307" t="s">
        <v>2559</v>
      </c>
      <c r="I2549" s="303">
        <v>116</v>
      </c>
      <c r="J2549" s="77">
        <v>5</v>
      </c>
      <c r="K2549" s="92"/>
    </row>
    <row r="2550" spans="1:11" ht="30.6" x14ac:dyDescent="0.25">
      <c r="A2550" s="14" t="s">
        <v>1906</v>
      </c>
      <c r="B2550" s="307" t="s">
        <v>8096</v>
      </c>
      <c r="C2550" s="307" t="s">
        <v>8097</v>
      </c>
      <c r="D2550" s="302">
        <v>45267</v>
      </c>
      <c r="E2550" s="302"/>
      <c r="F2550" s="307" t="s">
        <v>8095</v>
      </c>
      <c r="G2550" s="307"/>
      <c r="H2550" s="307" t="s">
        <v>2176</v>
      </c>
      <c r="I2550" s="303">
        <v>116</v>
      </c>
      <c r="J2550" s="77">
        <v>5</v>
      </c>
      <c r="K2550" s="92"/>
    </row>
    <row r="2551" spans="1:11" ht="30.6" x14ac:dyDescent="0.25">
      <c r="A2551" s="14" t="s">
        <v>1906</v>
      </c>
      <c r="B2551" s="307" t="s">
        <v>8098</v>
      </c>
      <c r="C2551" s="307" t="s">
        <v>8099</v>
      </c>
      <c r="D2551" s="302">
        <v>45267</v>
      </c>
      <c r="E2551" s="302"/>
      <c r="F2551" s="307" t="s">
        <v>8095</v>
      </c>
      <c r="G2551" s="307"/>
      <c r="H2551" s="307" t="s">
        <v>2673</v>
      </c>
      <c r="I2551" s="303">
        <v>116</v>
      </c>
      <c r="J2551" s="77">
        <v>5</v>
      </c>
      <c r="K2551" s="92"/>
    </row>
    <row r="2552" spans="1:11" ht="40.799999999999997" x14ac:dyDescent="0.25">
      <c r="A2552" s="14" t="s">
        <v>1906</v>
      </c>
      <c r="B2552" s="307" t="s">
        <v>8100</v>
      </c>
      <c r="C2552" s="307" t="s">
        <v>8101</v>
      </c>
      <c r="D2552" s="302">
        <v>45274</v>
      </c>
      <c r="E2552" s="302"/>
      <c r="F2552" s="307" t="s">
        <v>8102</v>
      </c>
      <c r="G2552" s="307" t="s">
        <v>4534</v>
      </c>
      <c r="H2552" s="307" t="s">
        <v>4535</v>
      </c>
      <c r="I2552" s="303">
        <v>210.06</v>
      </c>
      <c r="J2552" s="77">
        <v>5</v>
      </c>
      <c r="K2552" s="92"/>
    </row>
    <row r="2553" spans="1:11" ht="76.2" customHeight="1" x14ac:dyDescent="0.25">
      <c r="A2553" s="14" t="s">
        <v>1906</v>
      </c>
      <c r="B2553" s="307"/>
      <c r="C2553" s="307"/>
      <c r="D2553" s="302"/>
      <c r="E2553" s="302"/>
      <c r="F2553" s="305" t="s">
        <v>14698</v>
      </c>
      <c r="G2553" s="307"/>
      <c r="H2553" s="307"/>
      <c r="I2553" s="303"/>
      <c r="J2553" s="77"/>
      <c r="K2553" s="92"/>
    </row>
    <row r="2554" spans="1:11" ht="20.399999999999999" x14ac:dyDescent="0.25">
      <c r="A2554" s="14" t="s">
        <v>1906</v>
      </c>
      <c r="B2554" s="307" t="s">
        <v>8103</v>
      </c>
      <c r="C2554" s="307" t="s">
        <v>8104</v>
      </c>
      <c r="D2554" s="302">
        <v>45204</v>
      </c>
      <c r="E2554" s="302"/>
      <c r="F2554" s="307" t="s">
        <v>8105</v>
      </c>
      <c r="G2554" s="307"/>
      <c r="H2554" s="307" t="s">
        <v>2205</v>
      </c>
      <c r="I2554" s="303">
        <v>123</v>
      </c>
      <c r="J2554" s="77">
        <v>5</v>
      </c>
      <c r="K2554" s="92"/>
    </row>
    <row r="2555" spans="1:11" ht="20.399999999999999" x14ac:dyDescent="0.25">
      <c r="A2555" s="14" t="s">
        <v>1906</v>
      </c>
      <c r="B2555" s="307" t="s">
        <v>8106</v>
      </c>
      <c r="C2555" s="307" t="s">
        <v>8107</v>
      </c>
      <c r="D2555" s="302">
        <v>45204</v>
      </c>
      <c r="E2555" s="302"/>
      <c r="F2555" s="307" t="s">
        <v>8105</v>
      </c>
      <c r="G2555" s="307"/>
      <c r="H2555" s="307" t="s">
        <v>2695</v>
      </c>
      <c r="I2555" s="303">
        <v>123</v>
      </c>
      <c r="J2555" s="77">
        <v>5</v>
      </c>
      <c r="K2555" s="92"/>
    </row>
    <row r="2556" spans="1:11" ht="20.399999999999999" x14ac:dyDescent="0.25">
      <c r="A2556" s="14" t="s">
        <v>1906</v>
      </c>
      <c r="B2556" s="307" t="s">
        <v>8108</v>
      </c>
      <c r="C2556" s="307" t="s">
        <v>8109</v>
      </c>
      <c r="D2556" s="302">
        <v>45204</v>
      </c>
      <c r="E2556" s="302"/>
      <c r="F2556" s="307" t="s">
        <v>8105</v>
      </c>
      <c r="G2556" s="307"/>
      <c r="H2556" s="307" t="s">
        <v>2657</v>
      </c>
      <c r="I2556" s="303">
        <v>123</v>
      </c>
      <c r="J2556" s="77">
        <v>5</v>
      </c>
      <c r="K2556" s="92"/>
    </row>
    <row r="2557" spans="1:11" ht="74.400000000000006" customHeight="1" x14ac:dyDescent="0.25">
      <c r="A2557" s="14" t="s">
        <v>1906</v>
      </c>
      <c r="B2557" s="307"/>
      <c r="C2557" s="307"/>
      <c r="D2557" s="302"/>
      <c r="E2557" s="302"/>
      <c r="F2557" s="308" t="s">
        <v>8110</v>
      </c>
      <c r="G2557" s="307"/>
      <c r="H2557" s="307"/>
      <c r="I2557" s="303"/>
      <c r="J2557" s="77"/>
      <c r="K2557" s="92"/>
    </row>
    <row r="2558" spans="1:11" ht="20.399999999999999" x14ac:dyDescent="0.25">
      <c r="A2558" s="14" t="s">
        <v>1906</v>
      </c>
      <c r="B2558" s="307" t="s">
        <v>8111</v>
      </c>
      <c r="C2558" s="307" t="s">
        <v>8112</v>
      </c>
      <c r="D2558" s="302">
        <v>45212</v>
      </c>
      <c r="E2558" s="302"/>
      <c r="F2558" s="307" t="s">
        <v>8113</v>
      </c>
      <c r="G2558" s="307"/>
      <c r="H2558" s="307" t="s">
        <v>2565</v>
      </c>
      <c r="I2558" s="303">
        <v>218</v>
      </c>
      <c r="J2558" s="77">
        <v>5</v>
      </c>
      <c r="K2558" s="92"/>
    </row>
    <row r="2559" spans="1:11" ht="20.399999999999999" x14ac:dyDescent="0.25">
      <c r="A2559" s="14" t="s">
        <v>1906</v>
      </c>
      <c r="B2559" s="307" t="s">
        <v>8114</v>
      </c>
      <c r="C2559" s="307" t="s">
        <v>8115</v>
      </c>
      <c r="D2559" s="302">
        <v>45212</v>
      </c>
      <c r="E2559" s="302"/>
      <c r="F2559" s="307" t="s">
        <v>8113</v>
      </c>
      <c r="G2559" s="307"/>
      <c r="H2559" s="307" t="s">
        <v>2663</v>
      </c>
      <c r="I2559" s="303">
        <v>218</v>
      </c>
      <c r="J2559" s="77">
        <v>5</v>
      </c>
      <c r="K2559" s="92"/>
    </row>
    <row r="2560" spans="1:11" ht="20.399999999999999" x14ac:dyDescent="0.25">
      <c r="A2560" s="14" t="s">
        <v>1906</v>
      </c>
      <c r="B2560" s="307" t="s">
        <v>8116</v>
      </c>
      <c r="C2560" s="307" t="s">
        <v>8117</v>
      </c>
      <c r="D2560" s="302">
        <v>45212</v>
      </c>
      <c r="E2560" s="302"/>
      <c r="F2560" s="307" t="s">
        <v>8113</v>
      </c>
      <c r="G2560" s="307"/>
      <c r="H2560" s="307" t="s">
        <v>2676</v>
      </c>
      <c r="I2560" s="303">
        <v>218</v>
      </c>
      <c r="J2560" s="77">
        <v>5</v>
      </c>
      <c r="K2560" s="92"/>
    </row>
    <row r="2561" spans="1:11" ht="20.399999999999999" x14ac:dyDescent="0.25">
      <c r="A2561" s="14" t="s">
        <v>1906</v>
      </c>
      <c r="B2561" s="307" t="s">
        <v>8118</v>
      </c>
      <c r="C2561" s="307" t="s">
        <v>8119</v>
      </c>
      <c r="D2561" s="302">
        <v>45212</v>
      </c>
      <c r="E2561" s="302"/>
      <c r="F2561" s="307" t="s">
        <v>8113</v>
      </c>
      <c r="G2561" s="307"/>
      <c r="H2561" s="307" t="s">
        <v>2670</v>
      </c>
      <c r="I2561" s="303">
        <v>218</v>
      </c>
      <c r="J2561" s="77">
        <v>5</v>
      </c>
      <c r="K2561" s="92"/>
    </row>
    <row r="2562" spans="1:11" ht="20.399999999999999" x14ac:dyDescent="0.25">
      <c r="A2562" s="14" t="s">
        <v>1906</v>
      </c>
      <c r="B2562" s="307" t="s">
        <v>8120</v>
      </c>
      <c r="C2562" s="307" t="s">
        <v>8121</v>
      </c>
      <c r="D2562" s="302">
        <v>45212</v>
      </c>
      <c r="E2562" s="302"/>
      <c r="F2562" s="307" t="s">
        <v>8113</v>
      </c>
      <c r="G2562" s="307"/>
      <c r="H2562" s="307" t="s">
        <v>2179</v>
      </c>
      <c r="I2562" s="303">
        <v>218</v>
      </c>
      <c r="J2562" s="77">
        <v>5</v>
      </c>
      <c r="K2562" s="92"/>
    </row>
    <row r="2563" spans="1:11" ht="92.4" customHeight="1" x14ac:dyDescent="0.25">
      <c r="A2563" s="14" t="s">
        <v>8122</v>
      </c>
      <c r="B2563" s="307" t="s">
        <v>8123</v>
      </c>
      <c r="C2563" s="307" t="s">
        <v>8124</v>
      </c>
      <c r="D2563" s="302">
        <v>44957</v>
      </c>
      <c r="E2563" s="302">
        <v>45163</v>
      </c>
      <c r="F2563" s="307" t="s">
        <v>12090</v>
      </c>
      <c r="G2563" s="307" t="s">
        <v>2538</v>
      </c>
      <c r="H2563" s="307" t="s">
        <v>2539</v>
      </c>
      <c r="I2563" s="303">
        <v>1</v>
      </c>
      <c r="J2563" s="77"/>
      <c r="K2563" s="92"/>
    </row>
    <row r="2564" spans="1:11" ht="91.8" x14ac:dyDescent="0.25">
      <c r="A2564" s="14" t="s">
        <v>8122</v>
      </c>
      <c r="B2564" s="307" t="s">
        <v>8123</v>
      </c>
      <c r="C2564" s="307" t="s">
        <v>8125</v>
      </c>
      <c r="D2564" s="302">
        <v>44957</v>
      </c>
      <c r="E2564" s="302">
        <v>45163</v>
      </c>
      <c r="F2564" s="307" t="s">
        <v>12090</v>
      </c>
      <c r="G2564" s="307" t="s">
        <v>2538</v>
      </c>
      <c r="H2564" s="307" t="s">
        <v>2539</v>
      </c>
      <c r="I2564" s="303">
        <v>2.0499999999999998</v>
      </c>
      <c r="J2564" s="77"/>
      <c r="K2564" s="92"/>
    </row>
    <row r="2565" spans="1:11" ht="91.8" x14ac:dyDescent="0.25">
      <c r="A2565" s="14" t="s">
        <v>8122</v>
      </c>
      <c r="B2565" s="307" t="s">
        <v>8123</v>
      </c>
      <c r="C2565" s="307" t="s">
        <v>8126</v>
      </c>
      <c r="D2565" s="302">
        <v>44957</v>
      </c>
      <c r="E2565" s="302">
        <v>45163</v>
      </c>
      <c r="F2565" s="307" t="s">
        <v>12090</v>
      </c>
      <c r="G2565" s="307" t="s">
        <v>2538</v>
      </c>
      <c r="H2565" s="307" t="s">
        <v>2539</v>
      </c>
      <c r="I2565" s="303">
        <v>1.3</v>
      </c>
      <c r="J2565" s="77"/>
      <c r="K2565" s="92"/>
    </row>
    <row r="2566" spans="1:11" ht="81.599999999999994" x14ac:dyDescent="0.25">
      <c r="A2566" s="14" t="s">
        <v>8122</v>
      </c>
      <c r="B2566" s="307" t="s">
        <v>8127</v>
      </c>
      <c r="C2566" s="307" t="s">
        <v>8128</v>
      </c>
      <c r="D2566" s="302">
        <v>44956</v>
      </c>
      <c r="E2566" s="302">
        <v>45163</v>
      </c>
      <c r="F2566" s="307" t="s">
        <v>12089</v>
      </c>
      <c r="G2566" s="307" t="s">
        <v>8129</v>
      </c>
      <c r="H2566" s="307" t="s">
        <v>8130</v>
      </c>
      <c r="I2566" s="303">
        <v>3</v>
      </c>
      <c r="J2566" s="77"/>
      <c r="K2566" s="92"/>
    </row>
    <row r="2567" spans="1:11" ht="81.599999999999994" x14ac:dyDescent="0.25">
      <c r="A2567" s="14" t="s">
        <v>8122</v>
      </c>
      <c r="B2567" s="307" t="s">
        <v>8127</v>
      </c>
      <c r="C2567" s="307" t="s">
        <v>8131</v>
      </c>
      <c r="D2567" s="302">
        <v>45018</v>
      </c>
      <c r="E2567" s="302">
        <v>45163</v>
      </c>
      <c r="F2567" s="307" t="s">
        <v>12088</v>
      </c>
      <c r="G2567" s="307" t="s">
        <v>8129</v>
      </c>
      <c r="H2567" s="307" t="s">
        <v>8130</v>
      </c>
      <c r="I2567" s="303">
        <v>3.5</v>
      </c>
      <c r="J2567" s="77"/>
      <c r="K2567" s="92"/>
    </row>
    <row r="2568" spans="1:11" ht="81.599999999999994" x14ac:dyDescent="0.25">
      <c r="A2568" s="14" t="s">
        <v>8122</v>
      </c>
      <c r="B2568" s="307" t="s">
        <v>8127</v>
      </c>
      <c r="C2568" s="307" t="s">
        <v>8132</v>
      </c>
      <c r="D2568" s="302">
        <v>45034</v>
      </c>
      <c r="E2568" s="302">
        <v>45163</v>
      </c>
      <c r="F2568" s="307" t="s">
        <v>12088</v>
      </c>
      <c r="G2568" s="307" t="s">
        <v>8129</v>
      </c>
      <c r="H2568" s="307" t="s">
        <v>8130</v>
      </c>
      <c r="I2568" s="303">
        <v>3.5</v>
      </c>
      <c r="J2568" s="77"/>
      <c r="K2568" s="92"/>
    </row>
    <row r="2569" spans="1:11" ht="81.599999999999994" x14ac:dyDescent="0.25">
      <c r="A2569" s="14" t="s">
        <v>8122</v>
      </c>
      <c r="B2569" s="307" t="s">
        <v>8127</v>
      </c>
      <c r="C2569" s="307" t="s">
        <v>8133</v>
      </c>
      <c r="D2569" s="302">
        <v>45106</v>
      </c>
      <c r="E2569" s="302">
        <v>45163</v>
      </c>
      <c r="F2569" s="307" t="s">
        <v>12087</v>
      </c>
      <c r="G2569" s="307" t="s">
        <v>8129</v>
      </c>
      <c r="H2569" s="307" t="s">
        <v>8130</v>
      </c>
      <c r="I2569" s="303">
        <v>3.5</v>
      </c>
      <c r="J2569" s="77"/>
      <c r="K2569" s="92"/>
    </row>
    <row r="2570" spans="1:11" ht="81.599999999999994" x14ac:dyDescent="0.25">
      <c r="A2570" s="14" t="s">
        <v>8122</v>
      </c>
      <c r="B2570" s="307" t="s">
        <v>8127</v>
      </c>
      <c r="C2570" s="307" t="s">
        <v>8134</v>
      </c>
      <c r="D2570" s="302">
        <v>45120</v>
      </c>
      <c r="E2570" s="302">
        <v>45163</v>
      </c>
      <c r="F2570" s="307" t="s">
        <v>12086</v>
      </c>
      <c r="G2570" s="307" t="s">
        <v>8129</v>
      </c>
      <c r="H2570" s="307" t="s">
        <v>8130</v>
      </c>
      <c r="I2570" s="303">
        <v>3.5</v>
      </c>
      <c r="J2570" s="77"/>
      <c r="K2570" s="92"/>
    </row>
    <row r="2571" spans="1:11" ht="81.599999999999994" x14ac:dyDescent="0.25">
      <c r="A2571" s="14" t="s">
        <v>8122</v>
      </c>
      <c r="B2571" s="307" t="s">
        <v>8127</v>
      </c>
      <c r="C2571" s="307" t="s">
        <v>8135</v>
      </c>
      <c r="D2571" s="302">
        <v>45131</v>
      </c>
      <c r="E2571" s="302">
        <v>45163</v>
      </c>
      <c r="F2571" s="307" t="s">
        <v>12086</v>
      </c>
      <c r="G2571" s="307" t="s">
        <v>8129</v>
      </c>
      <c r="H2571" s="307" t="s">
        <v>8130</v>
      </c>
      <c r="I2571" s="303">
        <v>3.5</v>
      </c>
      <c r="J2571" s="77"/>
      <c r="K2571" s="92"/>
    </row>
    <row r="2572" spans="1:11" ht="81.599999999999994" customHeight="1" x14ac:dyDescent="0.25">
      <c r="A2572" s="14" t="s">
        <v>8122</v>
      </c>
      <c r="B2572" s="307" t="s">
        <v>8136</v>
      </c>
      <c r="C2572" s="307" t="s">
        <v>8137</v>
      </c>
      <c r="D2572" s="302">
        <v>45032</v>
      </c>
      <c r="E2572" s="302">
        <v>45163</v>
      </c>
      <c r="F2572" s="307" t="s">
        <v>12085</v>
      </c>
      <c r="G2572" s="307" t="s">
        <v>5762</v>
      </c>
      <c r="H2572" s="307" t="s">
        <v>5763</v>
      </c>
      <c r="I2572" s="303">
        <v>44.85</v>
      </c>
      <c r="J2572" s="77"/>
      <c r="K2572" s="92"/>
    </row>
    <row r="2573" spans="1:11" ht="83.4" customHeight="1" x14ac:dyDescent="0.25">
      <c r="A2573" s="14" t="s">
        <v>8122</v>
      </c>
      <c r="B2573" s="307" t="s">
        <v>8138</v>
      </c>
      <c r="C2573" s="307" t="s">
        <v>8139</v>
      </c>
      <c r="D2573" s="302">
        <v>45003</v>
      </c>
      <c r="E2573" s="302">
        <v>45163</v>
      </c>
      <c r="F2573" s="307" t="s">
        <v>12081</v>
      </c>
      <c r="G2573" s="307" t="s">
        <v>8140</v>
      </c>
      <c r="H2573" s="307" t="s">
        <v>8141</v>
      </c>
      <c r="I2573" s="303">
        <v>15</v>
      </c>
      <c r="J2573" s="77"/>
      <c r="K2573" s="92"/>
    </row>
    <row r="2574" spans="1:11" ht="81.599999999999994" x14ac:dyDescent="0.25">
      <c r="A2574" s="14" t="s">
        <v>8122</v>
      </c>
      <c r="B2574" s="307" t="s">
        <v>8138</v>
      </c>
      <c r="C2574" s="307" t="s">
        <v>8142</v>
      </c>
      <c r="D2574" s="302">
        <v>45063</v>
      </c>
      <c r="E2574" s="302">
        <v>45163</v>
      </c>
      <c r="F2574" s="307" t="s">
        <v>12084</v>
      </c>
      <c r="G2574" s="307" t="s">
        <v>8140</v>
      </c>
      <c r="H2574" s="307" t="s">
        <v>8141</v>
      </c>
      <c r="I2574" s="303">
        <v>22.5</v>
      </c>
      <c r="J2574" s="77"/>
      <c r="K2574" s="92"/>
    </row>
    <row r="2575" spans="1:11" ht="81.599999999999994" x14ac:dyDescent="0.25">
      <c r="A2575" s="14" t="s">
        <v>8122</v>
      </c>
      <c r="B2575" s="307" t="s">
        <v>8138</v>
      </c>
      <c r="C2575" s="307" t="s">
        <v>8143</v>
      </c>
      <c r="D2575" s="302">
        <v>44928</v>
      </c>
      <c r="E2575" s="302">
        <v>45163</v>
      </c>
      <c r="F2575" s="307" t="s">
        <v>12083</v>
      </c>
      <c r="G2575" s="307" t="s">
        <v>8140</v>
      </c>
      <c r="H2575" s="307" t="s">
        <v>8141</v>
      </c>
      <c r="I2575" s="303">
        <v>22.5</v>
      </c>
      <c r="J2575" s="77"/>
      <c r="K2575" s="92"/>
    </row>
    <row r="2576" spans="1:11" ht="81.599999999999994" x14ac:dyDescent="0.25">
      <c r="A2576" s="14" t="s">
        <v>8122</v>
      </c>
      <c r="B2576" s="307" t="s">
        <v>8138</v>
      </c>
      <c r="C2576" s="307" t="s">
        <v>8144</v>
      </c>
      <c r="D2576" s="302">
        <v>44968</v>
      </c>
      <c r="E2576" s="302">
        <v>45163</v>
      </c>
      <c r="F2576" s="307" t="s">
        <v>12082</v>
      </c>
      <c r="G2576" s="307" t="s">
        <v>8140</v>
      </c>
      <c r="H2576" s="307" t="s">
        <v>8141</v>
      </c>
      <c r="I2576" s="303">
        <v>15</v>
      </c>
      <c r="J2576" s="77"/>
      <c r="K2576" s="92"/>
    </row>
    <row r="2577" spans="1:11" ht="81.599999999999994" x14ac:dyDescent="0.25">
      <c r="A2577" s="14" t="s">
        <v>8122</v>
      </c>
      <c r="B2577" s="307" t="s">
        <v>8138</v>
      </c>
      <c r="C2577" s="307" t="s">
        <v>8145</v>
      </c>
      <c r="D2577" s="302">
        <v>45010</v>
      </c>
      <c r="E2577" s="302">
        <v>45163</v>
      </c>
      <c r="F2577" s="307" t="s">
        <v>12081</v>
      </c>
      <c r="G2577" s="307" t="s">
        <v>8140</v>
      </c>
      <c r="H2577" s="307" t="s">
        <v>8141</v>
      </c>
      <c r="I2577" s="303">
        <v>22.5</v>
      </c>
      <c r="J2577" s="77"/>
      <c r="K2577" s="92"/>
    </row>
    <row r="2578" spans="1:11" ht="71.400000000000006" x14ac:dyDescent="0.25">
      <c r="A2578" s="14" t="s">
        <v>8122</v>
      </c>
      <c r="B2578" s="307" t="s">
        <v>8146</v>
      </c>
      <c r="C2578" s="307" t="s">
        <v>8147</v>
      </c>
      <c r="D2578" s="302">
        <v>44954</v>
      </c>
      <c r="E2578" s="302">
        <v>45163</v>
      </c>
      <c r="F2578" s="307" t="s">
        <v>12080</v>
      </c>
      <c r="G2578" s="307"/>
      <c r="H2578" s="307" t="s">
        <v>8148</v>
      </c>
      <c r="I2578" s="303">
        <v>237.9</v>
      </c>
      <c r="J2578" s="77"/>
      <c r="K2578" s="92"/>
    </row>
    <row r="2579" spans="1:11" ht="81.599999999999994" x14ac:dyDescent="0.25">
      <c r="A2579" s="14" t="s">
        <v>8122</v>
      </c>
      <c r="B2579" s="307" t="s">
        <v>8149</v>
      </c>
      <c r="C2579" s="307" t="s">
        <v>8150</v>
      </c>
      <c r="D2579" s="302">
        <v>45049</v>
      </c>
      <c r="E2579" s="302">
        <v>45163</v>
      </c>
      <c r="F2579" s="307" t="s">
        <v>12079</v>
      </c>
      <c r="G2579" s="307" t="s">
        <v>8151</v>
      </c>
      <c r="H2579" s="307" t="s">
        <v>8152</v>
      </c>
      <c r="I2579" s="303">
        <v>118</v>
      </c>
      <c r="J2579" s="77"/>
      <c r="K2579" s="92"/>
    </row>
    <row r="2580" spans="1:11" ht="81.599999999999994" x14ac:dyDescent="0.25">
      <c r="A2580" s="14" t="s">
        <v>8122</v>
      </c>
      <c r="B2580" s="307" t="s">
        <v>8149</v>
      </c>
      <c r="C2580" s="307" t="s">
        <v>8153</v>
      </c>
      <c r="D2580" s="302">
        <v>45138</v>
      </c>
      <c r="E2580" s="302">
        <v>45163</v>
      </c>
      <c r="F2580" s="307" t="s">
        <v>12078</v>
      </c>
      <c r="G2580" s="307" t="s">
        <v>8151</v>
      </c>
      <c r="H2580" s="307" t="s">
        <v>8152</v>
      </c>
      <c r="I2580" s="15">
        <v>118</v>
      </c>
      <c r="J2580" s="77"/>
      <c r="K2580" s="92"/>
    </row>
    <row r="2581" spans="1:11" ht="81.599999999999994" x14ac:dyDescent="0.25">
      <c r="A2581" s="14" t="s">
        <v>8122</v>
      </c>
      <c r="B2581" s="307" t="s">
        <v>8149</v>
      </c>
      <c r="C2581" s="307" t="s">
        <v>8154</v>
      </c>
      <c r="D2581" s="302">
        <v>44966</v>
      </c>
      <c r="E2581" s="302">
        <v>45163</v>
      </c>
      <c r="F2581" s="307" t="s">
        <v>12076</v>
      </c>
      <c r="G2581" s="307" t="s">
        <v>8151</v>
      </c>
      <c r="H2581" s="307" t="s">
        <v>8152</v>
      </c>
      <c r="I2581" s="15">
        <v>30</v>
      </c>
      <c r="J2581" s="77"/>
      <c r="K2581" s="92"/>
    </row>
    <row r="2582" spans="1:11" ht="81.599999999999994" x14ac:dyDescent="0.25">
      <c r="A2582" s="14" t="s">
        <v>8122</v>
      </c>
      <c r="B2582" s="307" t="s">
        <v>8149</v>
      </c>
      <c r="C2582" s="307" t="s">
        <v>8155</v>
      </c>
      <c r="D2582" s="302">
        <v>44972</v>
      </c>
      <c r="E2582" s="302">
        <v>45163</v>
      </c>
      <c r="F2582" s="307" t="s">
        <v>12076</v>
      </c>
      <c r="G2582" s="307" t="s">
        <v>8151</v>
      </c>
      <c r="H2582" s="307" t="s">
        <v>8152</v>
      </c>
      <c r="I2582" s="15">
        <v>110</v>
      </c>
      <c r="J2582" s="77"/>
      <c r="K2582" s="92"/>
    </row>
    <row r="2583" spans="1:11" ht="81.599999999999994" x14ac:dyDescent="0.25">
      <c r="A2583" s="14" t="s">
        <v>8122</v>
      </c>
      <c r="B2583" s="307" t="s">
        <v>8149</v>
      </c>
      <c r="C2583" s="307" t="s">
        <v>7627</v>
      </c>
      <c r="D2583" s="302">
        <v>44946</v>
      </c>
      <c r="E2583" s="302">
        <v>45163</v>
      </c>
      <c r="F2583" s="307" t="s">
        <v>12077</v>
      </c>
      <c r="G2583" s="307" t="s">
        <v>8151</v>
      </c>
      <c r="H2583" s="307" t="s">
        <v>8152</v>
      </c>
      <c r="I2583" s="15">
        <v>60</v>
      </c>
      <c r="J2583" s="77"/>
      <c r="K2583" s="92"/>
    </row>
    <row r="2584" spans="1:11" ht="81.599999999999994" x14ac:dyDescent="0.25">
      <c r="A2584" s="14" t="s">
        <v>8122</v>
      </c>
      <c r="B2584" s="307" t="s">
        <v>8149</v>
      </c>
      <c r="C2584" s="307" t="s">
        <v>7627</v>
      </c>
      <c r="D2584" s="302">
        <v>44973</v>
      </c>
      <c r="E2584" s="302">
        <v>45163</v>
      </c>
      <c r="F2584" s="307" t="s">
        <v>12076</v>
      </c>
      <c r="G2584" s="307" t="s">
        <v>8151</v>
      </c>
      <c r="H2584" s="307" t="s">
        <v>8152</v>
      </c>
      <c r="I2584" s="15">
        <v>80</v>
      </c>
      <c r="J2584" s="77"/>
      <c r="K2584" s="92"/>
    </row>
    <row r="2585" spans="1:11" ht="81.599999999999994" x14ac:dyDescent="0.25">
      <c r="A2585" s="14" t="s">
        <v>8122</v>
      </c>
      <c r="B2585" s="307" t="s">
        <v>8149</v>
      </c>
      <c r="C2585" s="307" t="s">
        <v>8156</v>
      </c>
      <c r="D2585" s="302">
        <v>44949</v>
      </c>
      <c r="E2585" s="302">
        <v>45163</v>
      </c>
      <c r="F2585" s="307" t="s">
        <v>12077</v>
      </c>
      <c r="G2585" s="307" t="s">
        <v>8151</v>
      </c>
      <c r="H2585" s="307" t="s">
        <v>8152</v>
      </c>
      <c r="I2585" s="15">
        <v>80</v>
      </c>
      <c r="J2585" s="77"/>
      <c r="K2585" s="92"/>
    </row>
    <row r="2586" spans="1:11" ht="81.599999999999994" x14ac:dyDescent="0.25">
      <c r="A2586" s="14" t="s">
        <v>8122</v>
      </c>
      <c r="B2586" s="307" t="s">
        <v>8149</v>
      </c>
      <c r="C2586" s="14" t="s">
        <v>8157</v>
      </c>
      <c r="D2586" s="16">
        <v>44981</v>
      </c>
      <c r="E2586" s="302">
        <v>45163</v>
      </c>
      <c r="F2586" s="307" t="s">
        <v>12076</v>
      </c>
      <c r="G2586" s="307" t="s">
        <v>8151</v>
      </c>
      <c r="H2586" s="307" t="s">
        <v>8152</v>
      </c>
      <c r="I2586" s="15">
        <v>118</v>
      </c>
      <c r="J2586" s="77"/>
      <c r="K2586" s="92"/>
    </row>
    <row r="2587" spans="1:11" ht="81.599999999999994" x14ac:dyDescent="0.25">
      <c r="A2587" s="14" t="s">
        <v>1906</v>
      </c>
      <c r="B2587" s="307" t="s">
        <v>8158</v>
      </c>
      <c r="C2587" s="14" t="s">
        <v>8159</v>
      </c>
      <c r="D2587" s="16">
        <v>44958</v>
      </c>
      <c r="E2587" s="302">
        <v>45152</v>
      </c>
      <c r="F2587" s="307" t="s">
        <v>8160</v>
      </c>
      <c r="G2587" s="307" t="s">
        <v>3713</v>
      </c>
      <c r="H2587" s="307" t="s">
        <v>3714</v>
      </c>
      <c r="I2587" s="15">
        <v>1102</v>
      </c>
      <c r="J2587" s="77">
        <v>3</v>
      </c>
      <c r="K2587" s="92"/>
    </row>
    <row r="2588" spans="1:11" ht="51" x14ac:dyDescent="0.25">
      <c r="A2588" s="14" t="s">
        <v>1906</v>
      </c>
      <c r="B2588" s="307" t="s">
        <v>8161</v>
      </c>
      <c r="C2588" s="14" t="s">
        <v>4739</v>
      </c>
      <c r="D2588" s="16">
        <v>44960</v>
      </c>
      <c r="E2588" s="16">
        <v>45152</v>
      </c>
      <c r="F2588" s="307" t="s">
        <v>8162</v>
      </c>
      <c r="G2588" s="307" t="s">
        <v>3713</v>
      </c>
      <c r="H2588" s="307" t="s">
        <v>3714</v>
      </c>
      <c r="I2588" s="15">
        <v>81.69</v>
      </c>
      <c r="J2588" s="77">
        <v>3</v>
      </c>
      <c r="K2588" s="92"/>
    </row>
    <row r="2589" spans="1:11" ht="51" x14ac:dyDescent="0.25">
      <c r="A2589" s="14" t="s">
        <v>1906</v>
      </c>
      <c r="B2589" s="307" t="s">
        <v>8161</v>
      </c>
      <c r="C2589" s="14" t="s">
        <v>3060</v>
      </c>
      <c r="D2589" s="16">
        <v>44984</v>
      </c>
      <c r="E2589" s="16">
        <v>45152</v>
      </c>
      <c r="F2589" s="307" t="s">
        <v>8163</v>
      </c>
      <c r="G2589" s="307" t="s">
        <v>3713</v>
      </c>
      <c r="H2589" s="307" t="s">
        <v>3714</v>
      </c>
      <c r="I2589" s="15">
        <v>298.11</v>
      </c>
      <c r="J2589" s="77">
        <v>3</v>
      </c>
      <c r="K2589" s="92"/>
    </row>
    <row r="2590" spans="1:11" ht="51" x14ac:dyDescent="0.25">
      <c r="A2590" s="14" t="s">
        <v>1906</v>
      </c>
      <c r="B2590" s="307" t="s">
        <v>8161</v>
      </c>
      <c r="C2590" s="14" t="s">
        <v>3282</v>
      </c>
      <c r="D2590" s="16">
        <v>45017</v>
      </c>
      <c r="E2590" s="16">
        <v>45152</v>
      </c>
      <c r="F2590" s="307" t="s">
        <v>8164</v>
      </c>
      <c r="G2590" s="307" t="s">
        <v>3713</v>
      </c>
      <c r="H2590" s="307" t="s">
        <v>3714</v>
      </c>
      <c r="I2590" s="15">
        <v>174.5</v>
      </c>
      <c r="J2590" s="77">
        <v>3</v>
      </c>
      <c r="K2590" s="92"/>
    </row>
    <row r="2591" spans="1:11" ht="51" x14ac:dyDescent="0.25">
      <c r="A2591" s="14" t="s">
        <v>1906</v>
      </c>
      <c r="B2591" s="307" t="s">
        <v>8161</v>
      </c>
      <c r="C2591" s="14" t="s">
        <v>5667</v>
      </c>
      <c r="D2591" s="16">
        <v>45048</v>
      </c>
      <c r="E2591" s="16">
        <v>45152</v>
      </c>
      <c r="F2591" s="307" t="s">
        <v>8165</v>
      </c>
      <c r="G2591" s="307" t="s">
        <v>3713</v>
      </c>
      <c r="H2591" s="307" t="s">
        <v>3714</v>
      </c>
      <c r="I2591" s="15">
        <v>225.24</v>
      </c>
      <c r="J2591" s="77">
        <v>3</v>
      </c>
      <c r="K2591" s="92"/>
    </row>
    <row r="2592" spans="1:11" ht="51" x14ac:dyDescent="0.25">
      <c r="A2592" s="14" t="s">
        <v>1906</v>
      </c>
      <c r="B2592" s="307" t="s">
        <v>8161</v>
      </c>
      <c r="C2592" s="14" t="s">
        <v>8166</v>
      </c>
      <c r="D2592" s="16">
        <v>45089</v>
      </c>
      <c r="E2592" s="16">
        <v>45152</v>
      </c>
      <c r="F2592" s="307" t="s">
        <v>8167</v>
      </c>
      <c r="G2592" s="307" t="s">
        <v>3713</v>
      </c>
      <c r="H2592" s="307" t="s">
        <v>3714</v>
      </c>
      <c r="I2592" s="15">
        <v>436.02</v>
      </c>
      <c r="J2592" s="77">
        <v>3</v>
      </c>
      <c r="K2592" s="92"/>
    </row>
    <row r="2593" spans="1:11" ht="71.400000000000006" x14ac:dyDescent="0.25">
      <c r="A2593" s="14" t="s">
        <v>1906</v>
      </c>
      <c r="B2593" s="307" t="s">
        <v>8161</v>
      </c>
      <c r="C2593" s="14" t="s">
        <v>5702</v>
      </c>
      <c r="D2593" s="16">
        <v>45051</v>
      </c>
      <c r="E2593" s="16">
        <v>45152</v>
      </c>
      <c r="F2593" s="307" t="s">
        <v>8168</v>
      </c>
      <c r="G2593" s="307" t="s">
        <v>3713</v>
      </c>
      <c r="H2593" s="307" t="s">
        <v>3714</v>
      </c>
      <c r="I2593" s="15">
        <v>150</v>
      </c>
      <c r="J2593" s="77">
        <v>3</v>
      </c>
      <c r="K2593" s="92"/>
    </row>
    <row r="2594" spans="1:11" ht="71.400000000000006" x14ac:dyDescent="0.25">
      <c r="A2594" s="14" t="s">
        <v>1906</v>
      </c>
      <c r="B2594" s="307" t="s">
        <v>8161</v>
      </c>
      <c r="C2594" s="14" t="s">
        <v>8169</v>
      </c>
      <c r="D2594" s="16">
        <v>45092</v>
      </c>
      <c r="E2594" s="16">
        <v>45152</v>
      </c>
      <c r="F2594" s="307" t="s">
        <v>8170</v>
      </c>
      <c r="G2594" s="307" t="s">
        <v>3713</v>
      </c>
      <c r="H2594" s="307" t="s">
        <v>3714</v>
      </c>
      <c r="I2594" s="15">
        <v>500</v>
      </c>
      <c r="J2594" s="77">
        <v>3</v>
      </c>
      <c r="K2594" s="92"/>
    </row>
    <row r="2595" spans="1:11" ht="61.2" x14ac:dyDescent="0.25">
      <c r="A2595" s="14" t="s">
        <v>1906</v>
      </c>
      <c r="B2595" s="307" t="s">
        <v>8161</v>
      </c>
      <c r="C2595" s="14" t="s">
        <v>8171</v>
      </c>
      <c r="D2595" s="16">
        <v>45075</v>
      </c>
      <c r="E2595" s="16">
        <v>45152</v>
      </c>
      <c r="F2595" s="307" t="s">
        <v>8172</v>
      </c>
      <c r="G2595" s="307" t="s">
        <v>3713</v>
      </c>
      <c r="H2595" s="307" t="s">
        <v>3714</v>
      </c>
      <c r="I2595" s="15">
        <v>134.44</v>
      </c>
      <c r="J2595" s="77">
        <v>3</v>
      </c>
      <c r="K2595" s="92"/>
    </row>
    <row r="2596" spans="1:11" ht="61.2" x14ac:dyDescent="0.25">
      <c r="A2596" s="14" t="s">
        <v>8173</v>
      </c>
      <c r="B2596" s="307" t="s">
        <v>8174</v>
      </c>
      <c r="C2596" s="14" t="s">
        <v>8175</v>
      </c>
      <c r="D2596" s="16">
        <v>45093</v>
      </c>
      <c r="E2596" s="16">
        <v>45140</v>
      </c>
      <c r="F2596" s="307" t="s">
        <v>8176</v>
      </c>
      <c r="G2596" s="307" t="s">
        <v>8177</v>
      </c>
      <c r="H2596" s="307" t="s">
        <v>8178</v>
      </c>
      <c r="I2596" s="15">
        <v>4000</v>
      </c>
      <c r="J2596" s="77"/>
      <c r="K2596" s="92"/>
    </row>
    <row r="2597" spans="1:11" ht="71.400000000000006" x14ac:dyDescent="0.25">
      <c r="A2597" s="14" t="s">
        <v>8173</v>
      </c>
      <c r="B2597" s="307" t="s">
        <v>8179</v>
      </c>
      <c r="C2597" s="14" t="s">
        <v>8180</v>
      </c>
      <c r="D2597" s="16">
        <v>45166</v>
      </c>
      <c r="E2597" s="16">
        <v>45254</v>
      </c>
      <c r="F2597" s="307" t="s">
        <v>8181</v>
      </c>
      <c r="G2597" s="307" t="s">
        <v>8177</v>
      </c>
      <c r="H2597" s="307" t="s">
        <v>8178</v>
      </c>
      <c r="I2597" s="15">
        <v>4000</v>
      </c>
      <c r="J2597" s="77"/>
      <c r="K2597" s="92"/>
    </row>
    <row r="2598" spans="1:11" ht="71.400000000000006" x14ac:dyDescent="0.25">
      <c r="A2598" s="14" t="s">
        <v>8173</v>
      </c>
      <c r="B2598" s="307" t="s">
        <v>8174</v>
      </c>
      <c r="C2598" s="14" t="s">
        <v>8182</v>
      </c>
      <c r="D2598" s="16">
        <v>45103</v>
      </c>
      <c r="E2598" s="16">
        <v>45140</v>
      </c>
      <c r="F2598" s="307" t="s">
        <v>8183</v>
      </c>
      <c r="G2598" s="307" t="s">
        <v>8177</v>
      </c>
      <c r="H2598" s="307" t="s">
        <v>8178</v>
      </c>
      <c r="I2598" s="15">
        <v>989</v>
      </c>
      <c r="J2598" s="77"/>
      <c r="K2598" s="92"/>
    </row>
    <row r="2599" spans="1:11" ht="71.400000000000006" x14ac:dyDescent="0.25">
      <c r="A2599" s="14" t="s">
        <v>8173</v>
      </c>
      <c r="B2599" s="307" t="s">
        <v>8174</v>
      </c>
      <c r="C2599" s="14" t="s">
        <v>8184</v>
      </c>
      <c r="D2599" s="16">
        <v>45103</v>
      </c>
      <c r="E2599" s="16">
        <v>45140</v>
      </c>
      <c r="F2599" s="307" t="s">
        <v>8185</v>
      </c>
      <c r="G2599" s="307" t="s">
        <v>8177</v>
      </c>
      <c r="H2599" s="307" t="s">
        <v>8178</v>
      </c>
      <c r="I2599" s="15">
        <v>379</v>
      </c>
      <c r="J2599" s="77"/>
      <c r="K2599" s="92"/>
    </row>
    <row r="2600" spans="1:11" ht="61.2" x14ac:dyDescent="0.25">
      <c r="A2600" s="14" t="s">
        <v>8173</v>
      </c>
      <c r="B2600" s="307" t="s">
        <v>8186</v>
      </c>
      <c r="C2600" s="14" t="s">
        <v>8187</v>
      </c>
      <c r="D2600" s="16">
        <v>45140</v>
      </c>
      <c r="E2600" s="16"/>
      <c r="F2600" s="307" t="s">
        <v>8188</v>
      </c>
      <c r="G2600" s="307"/>
      <c r="H2600" s="307" t="s">
        <v>8189</v>
      </c>
      <c r="I2600" s="15">
        <v>1205.8900000000001</v>
      </c>
      <c r="J2600" s="77"/>
      <c r="K2600" s="92"/>
    </row>
    <row r="2601" spans="1:11" ht="61.2" x14ac:dyDescent="0.25">
      <c r="A2601" s="14" t="s">
        <v>8173</v>
      </c>
      <c r="B2601" s="307" t="s">
        <v>8190</v>
      </c>
      <c r="C2601" s="14" t="s">
        <v>8191</v>
      </c>
      <c r="D2601" s="16">
        <v>45162</v>
      </c>
      <c r="E2601" s="16"/>
      <c r="F2601" s="307" t="s">
        <v>8192</v>
      </c>
      <c r="G2601" s="307"/>
      <c r="H2601" s="307" t="s">
        <v>8189</v>
      </c>
      <c r="I2601" s="15">
        <v>2009.82</v>
      </c>
      <c r="J2601" s="77"/>
      <c r="K2601" s="92"/>
    </row>
    <row r="2602" spans="1:11" ht="81.599999999999994" x14ac:dyDescent="0.25">
      <c r="A2602" s="14" t="s">
        <v>8173</v>
      </c>
      <c r="B2602" s="307" t="s">
        <v>8193</v>
      </c>
      <c r="C2602" s="14" t="s">
        <v>8194</v>
      </c>
      <c r="D2602" s="16">
        <v>45237</v>
      </c>
      <c r="E2602" s="16"/>
      <c r="F2602" s="307" t="s">
        <v>8195</v>
      </c>
      <c r="G2602" s="307"/>
      <c r="H2602" s="307" t="s">
        <v>8189</v>
      </c>
      <c r="I2602" s="15">
        <v>0</v>
      </c>
      <c r="J2602" s="77"/>
      <c r="K2602" s="92"/>
    </row>
    <row r="2603" spans="1:11" ht="86.4" customHeight="1" x14ac:dyDescent="0.25">
      <c r="A2603" s="14" t="s">
        <v>1906</v>
      </c>
      <c r="B2603" s="14"/>
      <c r="C2603" s="14"/>
      <c r="D2603" s="16"/>
      <c r="E2603" s="16"/>
      <c r="F2603" s="308" t="s">
        <v>14699</v>
      </c>
      <c r="G2603" s="14"/>
      <c r="H2603" s="14"/>
      <c r="I2603" s="15"/>
      <c r="J2603" s="77"/>
      <c r="K2603" s="92"/>
    </row>
    <row r="2604" spans="1:11" ht="30.6" x14ac:dyDescent="0.25">
      <c r="A2604" s="14" t="s">
        <v>1906</v>
      </c>
      <c r="B2604" s="307" t="s">
        <v>8196</v>
      </c>
      <c r="C2604" s="14" t="s">
        <v>8197</v>
      </c>
      <c r="D2604" s="16">
        <v>45169</v>
      </c>
      <c r="E2604" s="16"/>
      <c r="F2604" s="307" t="s">
        <v>8198</v>
      </c>
      <c r="G2604" s="307" t="s">
        <v>2168</v>
      </c>
      <c r="H2604" s="307" t="s">
        <v>2169</v>
      </c>
      <c r="I2604" s="15">
        <v>1012.5</v>
      </c>
      <c r="J2604" s="77">
        <v>2</v>
      </c>
      <c r="K2604" s="92"/>
    </row>
    <row r="2605" spans="1:11" ht="20.399999999999999" x14ac:dyDescent="0.25">
      <c r="A2605" s="14" t="s">
        <v>1906</v>
      </c>
      <c r="B2605" s="307" t="s">
        <v>8199</v>
      </c>
      <c r="C2605" s="14" t="s">
        <v>8200</v>
      </c>
      <c r="D2605" s="16">
        <v>45174</v>
      </c>
      <c r="E2605" s="16"/>
      <c r="F2605" s="307" t="s">
        <v>8201</v>
      </c>
      <c r="G2605" s="307" t="s">
        <v>6554</v>
      </c>
      <c r="H2605" s="307" t="s">
        <v>6555</v>
      </c>
      <c r="I2605" s="15">
        <v>553.29999999999995</v>
      </c>
      <c r="J2605" s="77">
        <v>2</v>
      </c>
      <c r="K2605" s="92"/>
    </row>
    <row r="2606" spans="1:11" ht="20.399999999999999" x14ac:dyDescent="0.25">
      <c r="A2606" s="14" t="s">
        <v>1906</v>
      </c>
      <c r="B2606" s="307" t="s">
        <v>7530</v>
      </c>
      <c r="C2606" s="14" t="s">
        <v>7531</v>
      </c>
      <c r="D2606" s="16">
        <v>45176</v>
      </c>
      <c r="E2606" s="16"/>
      <c r="F2606" s="307" t="s">
        <v>8202</v>
      </c>
      <c r="G2606" s="307" t="s">
        <v>5778</v>
      </c>
      <c r="H2606" s="307" t="s">
        <v>5779</v>
      </c>
      <c r="I2606" s="15">
        <v>1845</v>
      </c>
      <c r="J2606" s="77">
        <v>2</v>
      </c>
      <c r="K2606" s="92"/>
    </row>
    <row r="2607" spans="1:11" ht="30.6" x14ac:dyDescent="0.25">
      <c r="A2607" s="14" t="s">
        <v>1906</v>
      </c>
      <c r="B2607" s="307" t="s">
        <v>7494</v>
      </c>
      <c r="C2607" s="14" t="s">
        <v>316</v>
      </c>
      <c r="D2607" s="16">
        <v>45177</v>
      </c>
      <c r="E2607" s="16"/>
      <c r="F2607" s="307" t="s">
        <v>8203</v>
      </c>
      <c r="G2607" s="307" t="s">
        <v>4542</v>
      </c>
      <c r="H2607" s="307" t="s">
        <v>4543</v>
      </c>
      <c r="I2607" s="15">
        <v>360</v>
      </c>
      <c r="J2607" s="77">
        <v>2</v>
      </c>
      <c r="K2607" s="92"/>
    </row>
    <row r="2608" spans="1:11" ht="40.799999999999997" x14ac:dyDescent="0.25">
      <c r="A2608" s="14" t="s">
        <v>1906</v>
      </c>
      <c r="B2608" s="307" t="s">
        <v>8204</v>
      </c>
      <c r="C2608" s="14" t="s">
        <v>8205</v>
      </c>
      <c r="D2608" s="16">
        <v>45169</v>
      </c>
      <c r="E2608" s="16"/>
      <c r="F2608" s="307" t="s">
        <v>8206</v>
      </c>
      <c r="G2608" s="307" t="s">
        <v>6706</v>
      </c>
      <c r="H2608" s="307" t="s">
        <v>6707</v>
      </c>
      <c r="I2608" s="15">
        <v>566</v>
      </c>
      <c r="J2608" s="77">
        <v>2</v>
      </c>
      <c r="K2608" s="92"/>
    </row>
    <row r="2609" spans="1:11" ht="30.6" x14ac:dyDescent="0.25">
      <c r="A2609" s="14" t="s">
        <v>1906</v>
      </c>
      <c r="B2609" s="307" t="s">
        <v>8207</v>
      </c>
      <c r="C2609" s="14" t="s">
        <v>8208</v>
      </c>
      <c r="D2609" s="16">
        <v>45212</v>
      </c>
      <c r="E2609" s="16"/>
      <c r="F2609" s="307" t="s">
        <v>8209</v>
      </c>
      <c r="G2609" s="307"/>
      <c r="H2609" s="307" t="s">
        <v>6605</v>
      </c>
      <c r="I2609" s="15">
        <v>253.91</v>
      </c>
      <c r="J2609" s="77">
        <v>2</v>
      </c>
      <c r="K2609" s="92"/>
    </row>
    <row r="2610" spans="1:11" ht="85.2" customHeight="1" x14ac:dyDescent="0.25">
      <c r="A2610" s="14" t="s">
        <v>1906</v>
      </c>
      <c r="B2610" s="14"/>
      <c r="C2610" s="14"/>
      <c r="D2610" s="16"/>
      <c r="E2610" s="16"/>
      <c r="F2610" s="305" t="s">
        <v>8210</v>
      </c>
      <c r="G2610" s="14"/>
      <c r="H2610" s="14"/>
      <c r="I2610" s="15"/>
      <c r="J2610" s="77"/>
      <c r="K2610" s="92"/>
    </row>
    <row r="2611" spans="1:11" ht="30.6" x14ac:dyDescent="0.25">
      <c r="A2611" s="14" t="s">
        <v>1906</v>
      </c>
      <c r="B2611" s="307" t="s">
        <v>8211</v>
      </c>
      <c r="C2611" s="14" t="s">
        <v>8212</v>
      </c>
      <c r="D2611" s="16">
        <v>45168</v>
      </c>
      <c r="E2611" s="16"/>
      <c r="F2611" s="307" t="s">
        <v>8213</v>
      </c>
      <c r="G2611" s="307"/>
      <c r="H2611" s="307" t="s">
        <v>2477</v>
      </c>
      <c r="I2611" s="15">
        <v>72</v>
      </c>
      <c r="J2611" s="77">
        <v>5</v>
      </c>
      <c r="K2611" s="92"/>
    </row>
    <row r="2612" spans="1:11" ht="30.6" x14ac:dyDescent="0.25">
      <c r="A2612" s="14" t="s">
        <v>1906</v>
      </c>
      <c r="B2612" s="307" t="s">
        <v>8214</v>
      </c>
      <c r="C2612" s="14" t="s">
        <v>8215</v>
      </c>
      <c r="D2612" s="16">
        <v>45168</v>
      </c>
      <c r="E2612" s="16"/>
      <c r="F2612" s="307" t="s">
        <v>8213</v>
      </c>
      <c r="G2612" s="307"/>
      <c r="H2612" s="307" t="s">
        <v>2429</v>
      </c>
      <c r="I2612" s="15">
        <v>72</v>
      </c>
      <c r="J2612" s="77">
        <v>5</v>
      </c>
      <c r="K2612" s="92"/>
    </row>
    <row r="2613" spans="1:11" ht="30.6" x14ac:dyDescent="0.25">
      <c r="A2613" s="14" t="s">
        <v>1906</v>
      </c>
      <c r="B2613" s="307" t="s">
        <v>8216</v>
      </c>
      <c r="C2613" s="14" t="s">
        <v>8217</v>
      </c>
      <c r="D2613" s="16">
        <v>45168</v>
      </c>
      <c r="E2613" s="16"/>
      <c r="F2613" s="307" t="s">
        <v>8213</v>
      </c>
      <c r="G2613" s="307"/>
      <c r="H2613" s="307" t="s">
        <v>2432</v>
      </c>
      <c r="I2613" s="15">
        <v>72</v>
      </c>
      <c r="J2613" s="77">
        <v>5</v>
      </c>
      <c r="K2613" s="92"/>
    </row>
    <row r="2614" spans="1:11" ht="30.6" x14ac:dyDescent="0.25">
      <c r="A2614" s="14" t="s">
        <v>1906</v>
      </c>
      <c r="B2614" s="307" t="s">
        <v>8218</v>
      </c>
      <c r="C2614" s="14" t="s">
        <v>8219</v>
      </c>
      <c r="D2614" s="16">
        <v>45168</v>
      </c>
      <c r="E2614" s="16"/>
      <c r="F2614" s="307" t="s">
        <v>8213</v>
      </c>
      <c r="G2614" s="307"/>
      <c r="H2614" s="307" t="s">
        <v>2411</v>
      </c>
      <c r="I2614" s="15">
        <v>72</v>
      </c>
      <c r="J2614" s="77">
        <v>5</v>
      </c>
      <c r="K2614" s="92"/>
    </row>
    <row r="2615" spans="1:11" ht="30.6" x14ac:dyDescent="0.25">
      <c r="A2615" s="14" t="s">
        <v>1906</v>
      </c>
      <c r="B2615" s="307" t="s">
        <v>8220</v>
      </c>
      <c r="C2615" s="14" t="s">
        <v>8221</v>
      </c>
      <c r="D2615" s="16">
        <v>45168</v>
      </c>
      <c r="E2615" s="16"/>
      <c r="F2615" s="307" t="s">
        <v>8213</v>
      </c>
      <c r="G2615" s="307"/>
      <c r="H2615" s="307" t="s">
        <v>2435</v>
      </c>
      <c r="I2615" s="15">
        <v>72</v>
      </c>
      <c r="J2615" s="77">
        <v>5</v>
      </c>
      <c r="K2615" s="92"/>
    </row>
    <row r="2616" spans="1:11" ht="30.6" x14ac:dyDescent="0.25">
      <c r="A2616" s="14" t="s">
        <v>1906</v>
      </c>
      <c r="B2616" s="307" t="s">
        <v>8222</v>
      </c>
      <c r="C2616" s="14" t="s">
        <v>8223</v>
      </c>
      <c r="D2616" s="16">
        <v>45168</v>
      </c>
      <c r="E2616" s="16"/>
      <c r="F2616" s="307" t="s">
        <v>8213</v>
      </c>
      <c r="G2616" s="307"/>
      <c r="H2616" s="307" t="s">
        <v>2426</v>
      </c>
      <c r="I2616" s="15">
        <v>72</v>
      </c>
      <c r="J2616" s="77">
        <v>5</v>
      </c>
      <c r="K2616" s="92"/>
    </row>
    <row r="2617" spans="1:11" ht="30.6" x14ac:dyDescent="0.25">
      <c r="A2617" s="14" t="s">
        <v>1906</v>
      </c>
      <c r="B2617" s="307" t="s">
        <v>8224</v>
      </c>
      <c r="C2617" s="14" t="s">
        <v>8225</v>
      </c>
      <c r="D2617" s="16">
        <v>45168</v>
      </c>
      <c r="E2617" s="16"/>
      <c r="F2617" s="307" t="s">
        <v>8213</v>
      </c>
      <c r="G2617" s="307"/>
      <c r="H2617" s="307" t="s">
        <v>2405</v>
      </c>
      <c r="I2617" s="15">
        <v>72</v>
      </c>
      <c r="J2617" s="77">
        <v>5</v>
      </c>
      <c r="K2617" s="92"/>
    </row>
    <row r="2618" spans="1:11" ht="30.6" x14ac:dyDescent="0.25">
      <c r="A2618" s="14" t="s">
        <v>1906</v>
      </c>
      <c r="B2618" s="307" t="s">
        <v>8226</v>
      </c>
      <c r="C2618" s="14" t="s">
        <v>8227</v>
      </c>
      <c r="D2618" s="16">
        <v>45168</v>
      </c>
      <c r="E2618" s="16"/>
      <c r="F2618" s="307" t="s">
        <v>8213</v>
      </c>
      <c r="G2618" s="307"/>
      <c r="H2618" s="307" t="s">
        <v>2447</v>
      </c>
      <c r="I2618" s="15">
        <v>72</v>
      </c>
      <c r="J2618" s="77">
        <v>5</v>
      </c>
      <c r="K2618" s="92"/>
    </row>
    <row r="2619" spans="1:11" ht="30.6" x14ac:dyDescent="0.25">
      <c r="A2619" s="14" t="s">
        <v>1906</v>
      </c>
      <c r="B2619" s="307" t="s">
        <v>8228</v>
      </c>
      <c r="C2619" s="14" t="s">
        <v>8229</v>
      </c>
      <c r="D2619" s="16">
        <v>45168</v>
      </c>
      <c r="E2619" s="16"/>
      <c r="F2619" s="307" t="s">
        <v>8213</v>
      </c>
      <c r="G2619" s="307"/>
      <c r="H2619" s="307" t="s">
        <v>8230</v>
      </c>
      <c r="I2619" s="15">
        <v>72</v>
      </c>
      <c r="J2619" s="77">
        <v>5</v>
      </c>
      <c r="K2619" s="92"/>
    </row>
    <row r="2620" spans="1:11" ht="30.6" x14ac:dyDescent="0.25">
      <c r="A2620" s="14" t="s">
        <v>1906</v>
      </c>
      <c r="B2620" s="307" t="s">
        <v>8231</v>
      </c>
      <c r="C2620" s="14" t="s">
        <v>8232</v>
      </c>
      <c r="D2620" s="16">
        <v>45168</v>
      </c>
      <c r="E2620" s="16"/>
      <c r="F2620" s="307" t="s">
        <v>8213</v>
      </c>
      <c r="G2620" s="307"/>
      <c r="H2620" s="307" t="s">
        <v>7195</v>
      </c>
      <c r="I2620" s="15">
        <v>90</v>
      </c>
      <c r="J2620" s="77">
        <v>5</v>
      </c>
      <c r="K2620" s="92"/>
    </row>
    <row r="2621" spans="1:11" ht="30.6" x14ac:dyDescent="0.25">
      <c r="A2621" s="14" t="s">
        <v>1906</v>
      </c>
      <c r="B2621" s="307" t="s">
        <v>8233</v>
      </c>
      <c r="C2621" s="14" t="s">
        <v>8234</v>
      </c>
      <c r="D2621" s="16">
        <v>45168</v>
      </c>
      <c r="E2621" s="16"/>
      <c r="F2621" s="307" t="s">
        <v>8213</v>
      </c>
      <c r="G2621" s="307"/>
      <c r="H2621" s="307" t="s">
        <v>2459</v>
      </c>
      <c r="I2621" s="15">
        <v>90</v>
      </c>
      <c r="J2621" s="77">
        <v>5</v>
      </c>
      <c r="K2621" s="92"/>
    </row>
    <row r="2622" spans="1:11" ht="30.6" x14ac:dyDescent="0.25">
      <c r="A2622" s="14" t="s">
        <v>1906</v>
      </c>
      <c r="B2622" s="307" t="s">
        <v>8235</v>
      </c>
      <c r="C2622" s="14" t="s">
        <v>8236</v>
      </c>
      <c r="D2622" s="16">
        <v>45168</v>
      </c>
      <c r="E2622" s="16"/>
      <c r="F2622" s="307" t="s">
        <v>8213</v>
      </c>
      <c r="G2622" s="307"/>
      <c r="H2622" s="307" t="s">
        <v>8237</v>
      </c>
      <c r="I2622" s="15">
        <v>90</v>
      </c>
      <c r="J2622" s="77">
        <v>5</v>
      </c>
      <c r="K2622" s="92"/>
    </row>
    <row r="2623" spans="1:11" ht="30.6" x14ac:dyDescent="0.25">
      <c r="A2623" s="14" t="s">
        <v>1906</v>
      </c>
      <c r="B2623" s="307" t="s">
        <v>8238</v>
      </c>
      <c r="C2623" s="14" t="s">
        <v>8239</v>
      </c>
      <c r="D2623" s="16">
        <v>45168</v>
      </c>
      <c r="E2623" s="16"/>
      <c r="F2623" s="307" t="s">
        <v>8213</v>
      </c>
      <c r="G2623" s="307"/>
      <c r="H2623" s="307" t="s">
        <v>2482</v>
      </c>
      <c r="I2623" s="15">
        <v>101</v>
      </c>
      <c r="J2623" s="77">
        <v>5</v>
      </c>
      <c r="K2623" s="92"/>
    </row>
    <row r="2624" spans="1:11" ht="30.6" x14ac:dyDescent="0.25">
      <c r="A2624" s="14" t="s">
        <v>1906</v>
      </c>
      <c r="B2624" s="307" t="s">
        <v>8240</v>
      </c>
      <c r="C2624" s="14" t="s">
        <v>8241</v>
      </c>
      <c r="D2624" s="16">
        <v>45168</v>
      </c>
      <c r="E2624" s="16"/>
      <c r="F2624" s="307" t="s">
        <v>8213</v>
      </c>
      <c r="G2624" s="307"/>
      <c r="H2624" s="307" t="s">
        <v>6051</v>
      </c>
      <c r="I2624" s="15">
        <v>101</v>
      </c>
      <c r="J2624" s="77">
        <v>5</v>
      </c>
      <c r="K2624" s="92"/>
    </row>
    <row r="2625" spans="1:11" ht="30.6" x14ac:dyDescent="0.25">
      <c r="A2625" s="14" t="s">
        <v>1906</v>
      </c>
      <c r="B2625" s="307" t="s">
        <v>8242</v>
      </c>
      <c r="C2625" s="14" t="s">
        <v>8243</v>
      </c>
      <c r="D2625" s="16">
        <v>45168</v>
      </c>
      <c r="E2625" s="16"/>
      <c r="F2625" s="307" t="s">
        <v>8213</v>
      </c>
      <c r="G2625" s="307"/>
      <c r="H2625" s="307" t="s">
        <v>4835</v>
      </c>
      <c r="I2625" s="15">
        <v>101</v>
      </c>
      <c r="J2625" s="77">
        <v>5</v>
      </c>
      <c r="K2625" s="92"/>
    </row>
    <row r="2626" spans="1:11" ht="20.399999999999999" x14ac:dyDescent="0.25">
      <c r="A2626" s="14" t="s">
        <v>1906</v>
      </c>
      <c r="B2626" s="307" t="s">
        <v>7107</v>
      </c>
      <c r="C2626" s="14" t="s">
        <v>2330</v>
      </c>
      <c r="D2626" s="16">
        <v>45183</v>
      </c>
      <c r="E2626" s="16"/>
      <c r="F2626" s="307" t="s">
        <v>8244</v>
      </c>
      <c r="G2626" s="307" t="s">
        <v>2394</v>
      </c>
      <c r="H2626" s="307" t="s">
        <v>2395</v>
      </c>
      <c r="I2626" s="15">
        <v>240</v>
      </c>
      <c r="J2626" s="77">
        <v>5</v>
      </c>
      <c r="K2626" s="92"/>
    </row>
    <row r="2627" spans="1:11" ht="20.399999999999999" x14ac:dyDescent="0.25">
      <c r="A2627" s="14" t="s">
        <v>1906</v>
      </c>
      <c r="B2627" s="307" t="s">
        <v>8245</v>
      </c>
      <c r="C2627" s="14" t="s">
        <v>8246</v>
      </c>
      <c r="D2627" s="16">
        <v>45197</v>
      </c>
      <c r="E2627" s="16"/>
      <c r="F2627" s="307" t="s">
        <v>8247</v>
      </c>
      <c r="G2627" s="307" t="s">
        <v>7105</v>
      </c>
      <c r="H2627" s="307" t="s">
        <v>7106</v>
      </c>
      <c r="I2627" s="15">
        <v>890</v>
      </c>
      <c r="J2627" s="77">
        <v>5</v>
      </c>
      <c r="K2627" s="92"/>
    </row>
    <row r="2628" spans="1:11" ht="98.4" customHeight="1" x14ac:dyDescent="0.25">
      <c r="A2628" s="14" t="s">
        <v>1906</v>
      </c>
      <c r="B2628" s="14"/>
      <c r="C2628" s="14"/>
      <c r="D2628" s="16"/>
      <c r="E2628" s="16"/>
      <c r="F2628" s="300" t="s">
        <v>8248</v>
      </c>
      <c r="G2628" s="14"/>
      <c r="H2628" s="14"/>
      <c r="I2628" s="15"/>
      <c r="J2628" s="77"/>
      <c r="K2628" s="92"/>
    </row>
    <row r="2629" spans="1:11" ht="30.6" x14ac:dyDescent="0.25">
      <c r="A2629" s="14" t="s">
        <v>1906</v>
      </c>
      <c r="B2629" s="307" t="s">
        <v>8249</v>
      </c>
      <c r="C2629" s="14" t="s">
        <v>8250</v>
      </c>
      <c r="D2629" s="16">
        <v>45155</v>
      </c>
      <c r="E2629" s="16"/>
      <c r="F2629" s="307" t="s">
        <v>8251</v>
      </c>
      <c r="G2629" s="307"/>
      <c r="H2629" s="307" t="s">
        <v>8252</v>
      </c>
      <c r="I2629" s="15">
        <v>19256.759999999998</v>
      </c>
      <c r="J2629" s="77">
        <v>2</v>
      </c>
      <c r="K2629" s="92"/>
    </row>
    <row r="2630" spans="1:11" ht="20.399999999999999" x14ac:dyDescent="0.25">
      <c r="A2630" s="14" t="s">
        <v>1906</v>
      </c>
      <c r="B2630" s="307" t="s">
        <v>4137</v>
      </c>
      <c r="C2630" s="14"/>
      <c r="D2630" s="16">
        <v>45155</v>
      </c>
      <c r="E2630" s="16"/>
      <c r="F2630" s="307" t="s">
        <v>8253</v>
      </c>
      <c r="G2630" s="307"/>
      <c r="H2630" s="307" t="s">
        <v>1953</v>
      </c>
      <c r="I2630" s="15">
        <v>30</v>
      </c>
      <c r="J2630" s="77">
        <v>2</v>
      </c>
      <c r="K2630" s="92"/>
    </row>
    <row r="2631" spans="1:11" ht="40.799999999999997" x14ac:dyDescent="0.25">
      <c r="A2631" s="14" t="s">
        <v>1906</v>
      </c>
      <c r="B2631" s="307" t="s">
        <v>8254</v>
      </c>
      <c r="C2631" s="14" t="s">
        <v>8255</v>
      </c>
      <c r="D2631" s="16">
        <v>45272</v>
      </c>
      <c r="E2631" s="16"/>
      <c r="F2631" s="307" t="s">
        <v>14259</v>
      </c>
      <c r="G2631" s="307"/>
      <c r="H2631" s="307" t="s">
        <v>8252</v>
      </c>
      <c r="I2631" s="15">
        <v>1028.3800000000001</v>
      </c>
      <c r="J2631" s="77">
        <v>2</v>
      </c>
      <c r="K2631" s="92"/>
    </row>
    <row r="2632" spans="1:11" ht="20.399999999999999" x14ac:dyDescent="0.25">
      <c r="A2632" s="14" t="s">
        <v>1906</v>
      </c>
      <c r="B2632" s="307" t="s">
        <v>8256</v>
      </c>
      <c r="C2632" s="14"/>
      <c r="D2632" s="16">
        <v>45272</v>
      </c>
      <c r="E2632" s="16"/>
      <c r="F2632" s="307" t="s">
        <v>8257</v>
      </c>
      <c r="G2632" s="307"/>
      <c r="H2632" s="307" t="s">
        <v>1953</v>
      </c>
      <c r="I2632" s="15">
        <v>10</v>
      </c>
      <c r="J2632" s="77">
        <v>2</v>
      </c>
      <c r="K2632" s="92"/>
    </row>
    <row r="2633" spans="1:11" ht="13.2" x14ac:dyDescent="0.25">
      <c r="A2633" s="14" t="s">
        <v>1906</v>
      </c>
      <c r="B2633" s="307" t="s">
        <v>4137</v>
      </c>
      <c r="C2633" s="14"/>
      <c r="D2633" s="16">
        <v>45168</v>
      </c>
      <c r="E2633" s="16"/>
      <c r="F2633" s="307" t="s">
        <v>8258</v>
      </c>
      <c r="G2633" s="307"/>
      <c r="H2633" s="307" t="s">
        <v>2979</v>
      </c>
      <c r="I2633" s="15">
        <v>2000</v>
      </c>
      <c r="J2633" s="77">
        <v>3</v>
      </c>
      <c r="K2633" s="92"/>
    </row>
    <row r="2634" spans="1:11" ht="40.799999999999997" x14ac:dyDescent="0.25">
      <c r="A2634" s="14" t="s">
        <v>1906</v>
      </c>
      <c r="B2634" s="307" t="s">
        <v>8259</v>
      </c>
      <c r="C2634" s="14" t="s">
        <v>8260</v>
      </c>
      <c r="D2634" s="16">
        <v>45187</v>
      </c>
      <c r="E2634" s="16"/>
      <c r="F2634" s="307" t="s">
        <v>14410</v>
      </c>
      <c r="G2634" s="307"/>
      <c r="H2634" s="307" t="s">
        <v>8261</v>
      </c>
      <c r="I2634" s="15">
        <v>0</v>
      </c>
      <c r="J2634" s="77">
        <v>3</v>
      </c>
      <c r="K2634" s="92"/>
    </row>
    <row r="2635" spans="1:11" ht="40.799999999999997" x14ac:dyDescent="0.25">
      <c r="A2635" s="14" t="s">
        <v>1906</v>
      </c>
      <c r="B2635" s="307" t="s">
        <v>8262</v>
      </c>
      <c r="C2635" s="14" t="s">
        <v>262</v>
      </c>
      <c r="D2635" s="16">
        <v>45187</v>
      </c>
      <c r="E2635" s="16"/>
      <c r="F2635" s="307" t="s">
        <v>14411</v>
      </c>
      <c r="G2635" s="307"/>
      <c r="H2635" s="307" t="s">
        <v>8261</v>
      </c>
      <c r="I2635" s="15">
        <v>0</v>
      </c>
      <c r="J2635" s="77">
        <v>3</v>
      </c>
      <c r="K2635" s="92"/>
    </row>
    <row r="2636" spans="1:11" ht="40.799999999999997" x14ac:dyDescent="0.25">
      <c r="A2636" s="14" t="s">
        <v>1906</v>
      </c>
      <c r="B2636" s="307" t="s">
        <v>8263</v>
      </c>
      <c r="C2636" s="14" t="s">
        <v>8264</v>
      </c>
      <c r="D2636" s="16">
        <v>45187</v>
      </c>
      <c r="E2636" s="16"/>
      <c r="F2636" s="307" t="s">
        <v>8265</v>
      </c>
      <c r="G2636" s="307"/>
      <c r="H2636" s="307" t="s">
        <v>8266</v>
      </c>
      <c r="I2636" s="15">
        <v>0</v>
      </c>
      <c r="J2636" s="77">
        <v>3</v>
      </c>
      <c r="K2636" s="92"/>
    </row>
    <row r="2637" spans="1:11" ht="40.799999999999997" x14ac:dyDescent="0.25">
      <c r="A2637" s="14" t="s">
        <v>1906</v>
      </c>
      <c r="B2637" s="307" t="s">
        <v>8267</v>
      </c>
      <c r="C2637" s="14" t="s">
        <v>8268</v>
      </c>
      <c r="D2637" s="16">
        <v>45187</v>
      </c>
      <c r="E2637" s="16"/>
      <c r="F2637" s="307" t="s">
        <v>8269</v>
      </c>
      <c r="G2637" s="307"/>
      <c r="H2637" s="307" t="s">
        <v>8270</v>
      </c>
      <c r="I2637" s="15">
        <v>0</v>
      </c>
      <c r="J2637" s="77">
        <v>3</v>
      </c>
      <c r="K2637" s="92"/>
    </row>
    <row r="2638" spans="1:11" ht="30.6" x14ac:dyDescent="0.25">
      <c r="A2638" s="14" t="s">
        <v>1906</v>
      </c>
      <c r="B2638" s="307" t="s">
        <v>4335</v>
      </c>
      <c r="C2638" s="14"/>
      <c r="D2638" s="16">
        <v>45181</v>
      </c>
      <c r="E2638" s="16"/>
      <c r="F2638" s="307" t="s">
        <v>8271</v>
      </c>
      <c r="G2638" s="307"/>
      <c r="H2638" s="307" t="s">
        <v>2979</v>
      </c>
      <c r="I2638" s="15">
        <v>-1160.6099999999999</v>
      </c>
      <c r="J2638" s="77">
        <v>3</v>
      </c>
      <c r="K2638" s="92"/>
    </row>
    <row r="2639" spans="1:11" ht="30.6" x14ac:dyDescent="0.25">
      <c r="A2639" s="14" t="s">
        <v>1906</v>
      </c>
      <c r="B2639" s="307" t="s">
        <v>8272</v>
      </c>
      <c r="C2639" s="14" t="s">
        <v>8273</v>
      </c>
      <c r="D2639" s="16">
        <v>45153</v>
      </c>
      <c r="E2639" s="16"/>
      <c r="F2639" s="307" t="s">
        <v>8274</v>
      </c>
      <c r="G2639" s="307" t="s">
        <v>1963</v>
      </c>
      <c r="H2639" s="307" t="s">
        <v>1964</v>
      </c>
      <c r="I2639" s="15">
        <v>5664</v>
      </c>
      <c r="J2639" s="77">
        <v>2</v>
      </c>
      <c r="K2639" s="92"/>
    </row>
    <row r="2640" spans="1:11" ht="20.399999999999999" x14ac:dyDescent="0.25">
      <c r="A2640" s="14" t="s">
        <v>1906</v>
      </c>
      <c r="B2640" s="307" t="s">
        <v>14375</v>
      </c>
      <c r="C2640" s="14"/>
      <c r="D2640" s="16">
        <v>45212</v>
      </c>
      <c r="E2640" s="16"/>
      <c r="F2640" s="307" t="s">
        <v>14376</v>
      </c>
      <c r="G2640" s="307"/>
      <c r="H2640" s="307" t="s">
        <v>14377</v>
      </c>
      <c r="I2640" s="15">
        <v>-1482.85</v>
      </c>
      <c r="J2640" s="77">
        <v>2</v>
      </c>
      <c r="K2640" s="92"/>
    </row>
    <row r="2641" spans="1:11" ht="30.6" x14ac:dyDescent="0.25">
      <c r="A2641" s="14" t="s">
        <v>1906</v>
      </c>
      <c r="B2641" s="307" t="s">
        <v>8275</v>
      </c>
      <c r="C2641" s="14" t="s">
        <v>8276</v>
      </c>
      <c r="D2641" s="16">
        <v>45169</v>
      </c>
      <c r="E2641" s="16"/>
      <c r="F2641" s="307" t="s">
        <v>8277</v>
      </c>
      <c r="G2641" s="307" t="s">
        <v>6381</v>
      </c>
      <c r="H2641" s="307" t="s">
        <v>6382</v>
      </c>
      <c r="I2641" s="15">
        <v>20.9</v>
      </c>
      <c r="J2641" s="77">
        <v>3</v>
      </c>
      <c r="K2641" s="92"/>
    </row>
    <row r="2642" spans="1:11" ht="30.6" x14ac:dyDescent="0.25">
      <c r="A2642" s="14" t="s">
        <v>1906</v>
      </c>
      <c r="B2642" s="307" t="s">
        <v>8278</v>
      </c>
      <c r="C2642" s="14" t="s">
        <v>8279</v>
      </c>
      <c r="D2642" s="16">
        <v>45177</v>
      </c>
      <c r="E2642" s="16"/>
      <c r="F2642" s="307" t="s">
        <v>8280</v>
      </c>
      <c r="G2642" s="307" t="s">
        <v>1963</v>
      </c>
      <c r="H2642" s="307" t="s">
        <v>1964</v>
      </c>
      <c r="I2642" s="15">
        <v>180</v>
      </c>
      <c r="J2642" s="77">
        <v>3</v>
      </c>
      <c r="K2642" s="92"/>
    </row>
    <row r="2643" spans="1:11" ht="51" x14ac:dyDescent="0.25">
      <c r="A2643" s="14" t="s">
        <v>1906</v>
      </c>
      <c r="B2643" s="307" t="s">
        <v>8281</v>
      </c>
      <c r="C2643" s="14" t="s">
        <v>8282</v>
      </c>
      <c r="D2643" s="16">
        <v>45182</v>
      </c>
      <c r="E2643" s="16"/>
      <c r="F2643" s="307" t="s">
        <v>8283</v>
      </c>
      <c r="G2643" s="307" t="s">
        <v>2247</v>
      </c>
      <c r="H2643" s="307" t="s">
        <v>2248</v>
      </c>
      <c r="I2643" s="15">
        <v>599</v>
      </c>
      <c r="J2643" s="77">
        <v>3</v>
      </c>
      <c r="K2643" s="92"/>
    </row>
    <row r="2644" spans="1:11" ht="30.6" x14ac:dyDescent="0.25">
      <c r="A2644" s="14" t="s">
        <v>1906</v>
      </c>
      <c r="B2644" s="307" t="s">
        <v>8284</v>
      </c>
      <c r="C2644" s="14" t="s">
        <v>8285</v>
      </c>
      <c r="D2644" s="16">
        <v>45194</v>
      </c>
      <c r="E2644" s="16"/>
      <c r="F2644" s="307" t="s">
        <v>8286</v>
      </c>
      <c r="G2644" s="307" t="s">
        <v>2255</v>
      </c>
      <c r="H2644" s="307" t="s">
        <v>2256</v>
      </c>
      <c r="I2644" s="15">
        <v>720</v>
      </c>
      <c r="J2644" s="77">
        <v>3</v>
      </c>
      <c r="K2644" s="92"/>
    </row>
    <row r="2645" spans="1:11" ht="20.399999999999999" x14ac:dyDescent="0.25">
      <c r="A2645" s="14" t="s">
        <v>1906</v>
      </c>
      <c r="B2645" s="307" t="s">
        <v>5660</v>
      </c>
      <c r="C2645" s="14" t="s">
        <v>5661</v>
      </c>
      <c r="D2645" s="16">
        <v>45218</v>
      </c>
      <c r="E2645" s="16"/>
      <c r="F2645" s="307" t="s">
        <v>8287</v>
      </c>
      <c r="G2645" s="307" t="s">
        <v>5655</v>
      </c>
      <c r="H2645" s="307" t="s">
        <v>5656</v>
      </c>
      <c r="I2645" s="15">
        <v>600</v>
      </c>
      <c r="J2645" s="77">
        <v>3</v>
      </c>
      <c r="K2645" s="92"/>
    </row>
    <row r="2646" spans="1:11" ht="20.399999999999999" x14ac:dyDescent="0.25">
      <c r="A2646" s="14" t="s">
        <v>1906</v>
      </c>
      <c r="B2646" s="307" t="s">
        <v>8288</v>
      </c>
      <c r="C2646" s="14" t="s">
        <v>8289</v>
      </c>
      <c r="D2646" s="16">
        <v>45216</v>
      </c>
      <c r="E2646" s="16"/>
      <c r="F2646" s="307" t="s">
        <v>8290</v>
      </c>
      <c r="G2646" s="307" t="s">
        <v>2304</v>
      </c>
      <c r="H2646" s="307" t="s">
        <v>2305</v>
      </c>
      <c r="I2646" s="15">
        <v>629.16</v>
      </c>
      <c r="J2646" s="77">
        <v>2</v>
      </c>
      <c r="K2646" s="92"/>
    </row>
    <row r="2647" spans="1:11" ht="30.6" x14ac:dyDescent="0.25">
      <c r="A2647" s="14" t="s">
        <v>1906</v>
      </c>
      <c r="B2647" s="307" t="s">
        <v>8291</v>
      </c>
      <c r="C2647" s="14" t="s">
        <v>8292</v>
      </c>
      <c r="D2647" s="16">
        <v>45260</v>
      </c>
      <c r="E2647" s="16"/>
      <c r="F2647" s="307" t="s">
        <v>8293</v>
      </c>
      <c r="G2647" s="307" t="s">
        <v>4153</v>
      </c>
      <c r="H2647" s="307" t="s">
        <v>4154</v>
      </c>
      <c r="I2647" s="15">
        <v>156</v>
      </c>
      <c r="J2647" s="77">
        <v>3</v>
      </c>
      <c r="K2647" s="92"/>
    </row>
    <row r="2648" spans="1:11" ht="40.799999999999997" x14ac:dyDescent="0.25">
      <c r="A2648" s="14" t="s">
        <v>1906</v>
      </c>
      <c r="B2648" s="307" t="s">
        <v>8294</v>
      </c>
      <c r="C2648" s="14" t="s">
        <v>8295</v>
      </c>
      <c r="D2648" s="16">
        <v>45202</v>
      </c>
      <c r="E2648" s="16"/>
      <c r="F2648" s="307" t="s">
        <v>8296</v>
      </c>
      <c r="G2648" s="307" t="s">
        <v>2538</v>
      </c>
      <c r="H2648" s="307" t="s">
        <v>2539</v>
      </c>
      <c r="I2648" s="15">
        <v>103.95</v>
      </c>
      <c r="J2648" s="77">
        <v>2</v>
      </c>
      <c r="K2648" s="92"/>
    </row>
    <row r="2649" spans="1:11" ht="71.400000000000006" x14ac:dyDescent="0.25">
      <c r="A2649" s="14" t="s">
        <v>1906</v>
      </c>
      <c r="B2649" s="307" t="s">
        <v>8297</v>
      </c>
      <c r="C2649" s="14" t="s">
        <v>8298</v>
      </c>
      <c r="D2649" s="16">
        <v>45187</v>
      </c>
      <c r="E2649" s="16">
        <v>45210</v>
      </c>
      <c r="F2649" s="14" t="s">
        <v>12091</v>
      </c>
      <c r="G2649" s="307" t="s">
        <v>7385</v>
      </c>
      <c r="H2649" s="307" t="s">
        <v>7386</v>
      </c>
      <c r="I2649" s="15">
        <v>225</v>
      </c>
      <c r="J2649" s="77">
        <v>2</v>
      </c>
      <c r="K2649" s="92"/>
    </row>
    <row r="2650" spans="1:11" ht="71.400000000000006" x14ac:dyDescent="0.25">
      <c r="A2650" s="14" t="s">
        <v>1906</v>
      </c>
      <c r="B2650" s="307" t="s">
        <v>8297</v>
      </c>
      <c r="C2650" s="14" t="s">
        <v>8298</v>
      </c>
      <c r="D2650" s="16">
        <v>45180</v>
      </c>
      <c r="E2650" s="16">
        <v>45210</v>
      </c>
      <c r="F2650" s="14" t="s">
        <v>12092</v>
      </c>
      <c r="G2650" s="307" t="s">
        <v>7385</v>
      </c>
      <c r="H2650" s="307" t="s">
        <v>7386</v>
      </c>
      <c r="I2650" s="15">
        <v>715</v>
      </c>
      <c r="J2650" s="77">
        <v>2</v>
      </c>
      <c r="K2650" s="92"/>
    </row>
    <row r="2651" spans="1:11" ht="61.2" x14ac:dyDescent="0.25">
      <c r="A2651" s="14" t="s">
        <v>1906</v>
      </c>
      <c r="B2651" s="307" t="s">
        <v>8297</v>
      </c>
      <c r="C2651" s="14" t="s">
        <v>8298</v>
      </c>
      <c r="D2651" s="16">
        <v>45190</v>
      </c>
      <c r="E2651" s="16">
        <v>45210</v>
      </c>
      <c r="F2651" s="14" t="s">
        <v>12093</v>
      </c>
      <c r="G2651" s="307" t="s">
        <v>7385</v>
      </c>
      <c r="H2651" s="307" t="s">
        <v>7386</v>
      </c>
      <c r="I2651" s="15">
        <v>560</v>
      </c>
      <c r="J2651" s="77">
        <v>2</v>
      </c>
      <c r="K2651" s="92"/>
    </row>
    <row r="2652" spans="1:11" ht="51" x14ac:dyDescent="0.25">
      <c r="A2652" s="14" t="s">
        <v>1906</v>
      </c>
      <c r="B2652" s="307" t="s">
        <v>8299</v>
      </c>
      <c r="C2652" s="14" t="s">
        <v>8300</v>
      </c>
      <c r="D2652" s="16">
        <v>45181</v>
      </c>
      <c r="E2652" s="16">
        <v>45210</v>
      </c>
      <c r="F2652" s="14" t="s">
        <v>12094</v>
      </c>
      <c r="G2652" s="307" t="s">
        <v>8177</v>
      </c>
      <c r="H2652" s="307" t="s">
        <v>8178</v>
      </c>
      <c r="I2652" s="15">
        <v>450</v>
      </c>
      <c r="J2652" s="77">
        <v>2</v>
      </c>
      <c r="K2652" s="92"/>
    </row>
    <row r="2653" spans="1:11" ht="51" x14ac:dyDescent="0.25">
      <c r="A2653" s="14" t="s">
        <v>1906</v>
      </c>
      <c r="B2653" s="307" t="s">
        <v>8299</v>
      </c>
      <c r="C2653" s="14" t="s">
        <v>8300</v>
      </c>
      <c r="D2653" s="16">
        <v>45182</v>
      </c>
      <c r="E2653" s="16">
        <v>45210</v>
      </c>
      <c r="F2653" s="14" t="s">
        <v>12095</v>
      </c>
      <c r="G2653" s="307" t="s">
        <v>8177</v>
      </c>
      <c r="H2653" s="307" t="s">
        <v>8178</v>
      </c>
      <c r="I2653" s="15">
        <v>360</v>
      </c>
      <c r="J2653" s="77">
        <v>2</v>
      </c>
      <c r="K2653" s="92"/>
    </row>
    <row r="2654" spans="1:11" ht="51" x14ac:dyDescent="0.25">
      <c r="A2654" s="14" t="s">
        <v>1906</v>
      </c>
      <c r="B2654" s="307" t="s">
        <v>8299</v>
      </c>
      <c r="C2654" s="14" t="s">
        <v>8300</v>
      </c>
      <c r="D2654" s="16">
        <v>45177</v>
      </c>
      <c r="E2654" s="16">
        <v>45210</v>
      </c>
      <c r="F2654" s="14" t="s">
        <v>12096</v>
      </c>
      <c r="G2654" s="307" t="s">
        <v>8177</v>
      </c>
      <c r="H2654" s="307" t="s">
        <v>8178</v>
      </c>
      <c r="I2654" s="15">
        <v>350</v>
      </c>
      <c r="J2654" s="77">
        <v>2</v>
      </c>
      <c r="K2654" s="92"/>
    </row>
    <row r="2655" spans="1:11" ht="74.400000000000006" customHeight="1" x14ac:dyDescent="0.25">
      <c r="A2655" s="14" t="s">
        <v>1906</v>
      </c>
      <c r="B2655" s="307"/>
      <c r="C2655" s="14"/>
      <c r="D2655" s="16"/>
      <c r="E2655" s="16"/>
      <c r="F2655" s="305" t="s">
        <v>14700</v>
      </c>
      <c r="G2655" s="307"/>
      <c r="H2655" s="307"/>
      <c r="I2655" s="15"/>
      <c r="J2655" s="77"/>
      <c r="K2655" s="92"/>
    </row>
    <row r="2656" spans="1:11" ht="20.399999999999999" x14ac:dyDescent="0.25">
      <c r="A2656" s="14" t="s">
        <v>1906</v>
      </c>
      <c r="B2656" s="307" t="s">
        <v>8301</v>
      </c>
      <c r="C2656" s="14" t="s">
        <v>8302</v>
      </c>
      <c r="D2656" s="16">
        <v>45230</v>
      </c>
      <c r="E2656" s="16"/>
      <c r="F2656" s="14" t="s">
        <v>8303</v>
      </c>
      <c r="G2656" s="307"/>
      <c r="H2656" s="307" t="s">
        <v>2751</v>
      </c>
      <c r="I2656" s="15">
        <v>88</v>
      </c>
      <c r="J2656" s="77">
        <v>5</v>
      </c>
      <c r="K2656" s="92"/>
    </row>
    <row r="2657" spans="1:11" ht="20.399999999999999" x14ac:dyDescent="0.25">
      <c r="A2657" s="14" t="s">
        <v>1906</v>
      </c>
      <c r="B2657" s="307" t="s">
        <v>8304</v>
      </c>
      <c r="C2657" s="14" t="s">
        <v>8305</v>
      </c>
      <c r="D2657" s="16">
        <v>45230</v>
      </c>
      <c r="E2657" s="16"/>
      <c r="F2657" s="14" t="s">
        <v>8303</v>
      </c>
      <c r="G2657" s="307"/>
      <c r="H2657" s="307" t="s">
        <v>2695</v>
      </c>
      <c r="I2657" s="15">
        <v>88</v>
      </c>
      <c r="J2657" s="77">
        <v>5</v>
      </c>
      <c r="K2657" s="92"/>
    </row>
    <row r="2658" spans="1:11" ht="20.399999999999999" x14ac:dyDescent="0.25">
      <c r="A2658" s="14" t="s">
        <v>1906</v>
      </c>
      <c r="B2658" s="307" t="s">
        <v>8306</v>
      </c>
      <c r="C2658" s="14" t="s">
        <v>8307</v>
      </c>
      <c r="D2658" s="16">
        <v>45230</v>
      </c>
      <c r="E2658" s="16"/>
      <c r="F2658" s="14" t="s">
        <v>8303</v>
      </c>
      <c r="G2658" s="307"/>
      <c r="H2658" s="307" t="s">
        <v>2199</v>
      </c>
      <c r="I2658" s="15">
        <v>88</v>
      </c>
      <c r="J2658" s="77">
        <v>5</v>
      </c>
      <c r="K2658" s="92"/>
    </row>
    <row r="2659" spans="1:11" ht="77.400000000000006" customHeight="1" x14ac:dyDescent="0.25">
      <c r="A2659" s="14" t="s">
        <v>1906</v>
      </c>
      <c r="B2659" s="307"/>
      <c r="C2659" s="14"/>
      <c r="D2659" s="16"/>
      <c r="E2659" s="16"/>
      <c r="F2659" s="305" t="s">
        <v>8308</v>
      </c>
      <c r="G2659" s="307"/>
      <c r="H2659" s="307"/>
      <c r="I2659" s="15"/>
      <c r="J2659" s="77"/>
      <c r="K2659" s="92"/>
    </row>
    <row r="2660" spans="1:11" ht="20.399999999999999" x14ac:dyDescent="0.25">
      <c r="A2660" s="14" t="s">
        <v>1906</v>
      </c>
      <c r="B2660" s="307" t="s">
        <v>8309</v>
      </c>
      <c r="C2660" s="14" t="s">
        <v>8310</v>
      </c>
      <c r="D2660" s="16">
        <v>45211</v>
      </c>
      <c r="E2660" s="16"/>
      <c r="F2660" s="14" t="s">
        <v>8311</v>
      </c>
      <c r="G2660" s="307" t="s">
        <v>7270</v>
      </c>
      <c r="H2660" s="307" t="s">
        <v>7271</v>
      </c>
      <c r="I2660" s="15">
        <v>50</v>
      </c>
      <c r="J2660" s="77">
        <v>5</v>
      </c>
      <c r="K2660" s="92"/>
    </row>
    <row r="2661" spans="1:11" ht="20.399999999999999" x14ac:dyDescent="0.25">
      <c r="A2661" s="14" t="s">
        <v>1906</v>
      </c>
      <c r="B2661" s="307" t="s">
        <v>8312</v>
      </c>
      <c r="C2661" s="14" t="s">
        <v>8313</v>
      </c>
      <c r="D2661" s="16">
        <v>45211</v>
      </c>
      <c r="E2661" s="16"/>
      <c r="F2661" s="14" t="s">
        <v>8311</v>
      </c>
      <c r="G2661" s="307" t="s">
        <v>7270</v>
      </c>
      <c r="H2661" s="307" t="s">
        <v>7271</v>
      </c>
      <c r="I2661" s="15">
        <v>50</v>
      </c>
      <c r="J2661" s="77">
        <v>5</v>
      </c>
      <c r="K2661" s="92"/>
    </row>
    <row r="2662" spans="1:11" ht="20.399999999999999" x14ac:dyDescent="0.25">
      <c r="A2662" s="14" t="s">
        <v>1906</v>
      </c>
      <c r="B2662" s="307" t="s">
        <v>8314</v>
      </c>
      <c r="C2662" s="14" t="s">
        <v>4204</v>
      </c>
      <c r="D2662" s="16">
        <v>45211</v>
      </c>
      <c r="E2662" s="16"/>
      <c r="F2662" s="14" t="s">
        <v>8311</v>
      </c>
      <c r="G2662" s="307" t="s">
        <v>4481</v>
      </c>
      <c r="H2662" s="307" t="s">
        <v>4482</v>
      </c>
      <c r="I2662" s="15">
        <v>47</v>
      </c>
      <c r="J2662" s="77">
        <v>5</v>
      </c>
      <c r="K2662" s="92"/>
    </row>
    <row r="2663" spans="1:11" ht="30.6" x14ac:dyDescent="0.25">
      <c r="A2663" s="14" t="s">
        <v>1906</v>
      </c>
      <c r="B2663" s="307" t="s">
        <v>8315</v>
      </c>
      <c r="C2663" s="14" t="s">
        <v>8316</v>
      </c>
      <c r="D2663" s="16">
        <v>45237</v>
      </c>
      <c r="E2663" s="16"/>
      <c r="F2663" s="14" t="s">
        <v>8317</v>
      </c>
      <c r="G2663" s="307"/>
      <c r="H2663" s="307" t="s">
        <v>2756</v>
      </c>
      <c r="I2663" s="15">
        <v>116</v>
      </c>
      <c r="J2663" s="77">
        <v>5</v>
      </c>
      <c r="K2663" s="92"/>
    </row>
    <row r="2664" spans="1:11" ht="30.6" x14ac:dyDescent="0.25">
      <c r="A2664" s="14" t="s">
        <v>1906</v>
      </c>
      <c r="B2664" s="307" t="s">
        <v>8318</v>
      </c>
      <c r="C2664" s="14" t="s">
        <v>8319</v>
      </c>
      <c r="D2664" s="16">
        <v>45237</v>
      </c>
      <c r="E2664" s="16"/>
      <c r="F2664" s="14" t="s">
        <v>8317</v>
      </c>
      <c r="G2664" s="307"/>
      <c r="H2664" s="307" t="s">
        <v>2663</v>
      </c>
      <c r="I2664" s="15">
        <v>116</v>
      </c>
      <c r="J2664" s="77">
        <v>5</v>
      </c>
      <c r="K2664" s="92"/>
    </row>
    <row r="2665" spans="1:11" ht="30.6" x14ac:dyDescent="0.25">
      <c r="A2665" s="14" t="s">
        <v>1906</v>
      </c>
      <c r="B2665" s="307" t="s">
        <v>8320</v>
      </c>
      <c r="C2665" s="14" t="s">
        <v>8321</v>
      </c>
      <c r="D2665" s="16">
        <v>45237</v>
      </c>
      <c r="E2665" s="16"/>
      <c r="F2665" s="14" t="s">
        <v>8317</v>
      </c>
      <c r="G2665" s="307"/>
      <c r="H2665" s="307" t="s">
        <v>2660</v>
      </c>
      <c r="I2665" s="15">
        <v>116</v>
      </c>
      <c r="J2665" s="77">
        <v>5</v>
      </c>
      <c r="K2665" s="92"/>
    </row>
    <row r="2666" spans="1:11" ht="73.95" customHeight="1" x14ac:dyDescent="0.25">
      <c r="A2666" s="14" t="s">
        <v>1906</v>
      </c>
      <c r="B2666" s="307"/>
      <c r="C2666" s="14"/>
      <c r="D2666" s="16"/>
      <c r="E2666" s="16"/>
      <c r="F2666" s="305" t="s">
        <v>8322</v>
      </c>
      <c r="G2666" s="307"/>
      <c r="H2666" s="307"/>
      <c r="I2666" s="15"/>
      <c r="J2666" s="77"/>
      <c r="K2666" s="92"/>
    </row>
    <row r="2667" spans="1:11" ht="20.399999999999999" x14ac:dyDescent="0.25">
      <c r="A2667" s="14" t="s">
        <v>1906</v>
      </c>
      <c r="B2667" s="307" t="s">
        <v>8323</v>
      </c>
      <c r="C2667" s="14" t="s">
        <v>8324</v>
      </c>
      <c r="D2667" s="16">
        <v>45229</v>
      </c>
      <c r="E2667" s="16"/>
      <c r="F2667" s="14" t="s">
        <v>8325</v>
      </c>
      <c r="G2667" s="307" t="s">
        <v>6675</v>
      </c>
      <c r="H2667" s="307" t="s">
        <v>6676</v>
      </c>
      <c r="I2667" s="15">
        <v>67</v>
      </c>
      <c r="J2667" s="77">
        <v>5</v>
      </c>
      <c r="K2667" s="92"/>
    </row>
    <row r="2668" spans="1:11" ht="30.6" x14ac:dyDescent="0.25">
      <c r="A2668" s="14" t="s">
        <v>1906</v>
      </c>
      <c r="B2668" s="307" t="s">
        <v>8326</v>
      </c>
      <c r="C2668" s="14" t="s">
        <v>8327</v>
      </c>
      <c r="D2668" s="16">
        <v>45237</v>
      </c>
      <c r="E2668" s="16"/>
      <c r="F2668" s="14" t="s">
        <v>8328</v>
      </c>
      <c r="G2668" s="307"/>
      <c r="H2668" s="307" t="s">
        <v>2565</v>
      </c>
      <c r="I2668" s="15">
        <v>88</v>
      </c>
      <c r="J2668" s="77">
        <v>5</v>
      </c>
      <c r="K2668" s="92"/>
    </row>
    <row r="2669" spans="1:11" ht="30.6" x14ac:dyDescent="0.25">
      <c r="A2669" s="14" t="s">
        <v>1906</v>
      </c>
      <c r="B2669" s="307" t="s">
        <v>8329</v>
      </c>
      <c r="C2669" s="14" t="s">
        <v>8330</v>
      </c>
      <c r="D2669" s="16">
        <v>45237</v>
      </c>
      <c r="E2669" s="16"/>
      <c r="F2669" s="14" t="s">
        <v>8328</v>
      </c>
      <c r="G2669" s="307"/>
      <c r="H2669" s="307" t="s">
        <v>2179</v>
      </c>
      <c r="I2669" s="15">
        <v>88</v>
      </c>
      <c r="J2669" s="77">
        <v>5</v>
      </c>
      <c r="K2669" s="92"/>
    </row>
    <row r="2670" spans="1:11" ht="30.6" x14ac:dyDescent="0.25">
      <c r="A2670" s="14" t="s">
        <v>1906</v>
      </c>
      <c r="B2670" s="307" t="s">
        <v>8331</v>
      </c>
      <c r="C2670" s="14" t="s">
        <v>8332</v>
      </c>
      <c r="D2670" s="16">
        <v>45237</v>
      </c>
      <c r="E2670" s="16"/>
      <c r="F2670" s="14" t="s">
        <v>8328</v>
      </c>
      <c r="G2670" s="307"/>
      <c r="H2670" s="307" t="s">
        <v>2756</v>
      </c>
      <c r="I2670" s="15">
        <v>88</v>
      </c>
      <c r="J2670" s="77">
        <v>5</v>
      </c>
      <c r="K2670" s="92"/>
    </row>
    <row r="2671" spans="1:11" ht="75" customHeight="1" x14ac:dyDescent="0.25">
      <c r="A2671" s="14" t="s">
        <v>1906</v>
      </c>
      <c r="B2671" s="307"/>
      <c r="C2671" s="14"/>
      <c r="D2671" s="16"/>
      <c r="E2671" s="16"/>
      <c r="F2671" s="305" t="s">
        <v>14701</v>
      </c>
      <c r="G2671" s="307"/>
      <c r="H2671" s="307"/>
      <c r="I2671" s="15"/>
      <c r="J2671" s="77"/>
      <c r="K2671" s="92"/>
    </row>
    <row r="2672" spans="1:11" ht="20.399999999999999" x14ac:dyDescent="0.25">
      <c r="A2672" s="14" t="s">
        <v>1906</v>
      </c>
      <c r="B2672" s="307" t="s">
        <v>8333</v>
      </c>
      <c r="C2672" s="14" t="s">
        <v>8334</v>
      </c>
      <c r="D2672" s="16">
        <v>45253</v>
      </c>
      <c r="E2672" s="16"/>
      <c r="F2672" s="14" t="s">
        <v>8335</v>
      </c>
      <c r="G2672" s="307"/>
      <c r="H2672" s="307" t="s">
        <v>2673</v>
      </c>
      <c r="I2672" s="15">
        <v>88</v>
      </c>
      <c r="J2672" s="77">
        <v>5</v>
      </c>
      <c r="K2672" s="92"/>
    </row>
    <row r="2673" spans="1:11" ht="20.399999999999999" x14ac:dyDescent="0.25">
      <c r="A2673" s="14" t="s">
        <v>1906</v>
      </c>
      <c r="B2673" s="307" t="s">
        <v>8336</v>
      </c>
      <c r="C2673" s="14" t="s">
        <v>8337</v>
      </c>
      <c r="D2673" s="16">
        <v>45253</v>
      </c>
      <c r="E2673" s="16"/>
      <c r="F2673" s="14" t="s">
        <v>8335</v>
      </c>
      <c r="G2673" s="307"/>
      <c r="H2673" s="307" t="s">
        <v>2559</v>
      </c>
      <c r="I2673" s="15">
        <v>88</v>
      </c>
      <c r="J2673" s="77">
        <v>5</v>
      </c>
      <c r="K2673" s="92"/>
    </row>
    <row r="2674" spans="1:11" ht="20.399999999999999" x14ac:dyDescent="0.25">
      <c r="A2674" s="14" t="s">
        <v>1906</v>
      </c>
      <c r="B2674" s="307" t="s">
        <v>8338</v>
      </c>
      <c r="C2674" s="14" t="s">
        <v>8339</v>
      </c>
      <c r="D2674" s="16">
        <v>45253</v>
      </c>
      <c r="E2674" s="16"/>
      <c r="F2674" s="14" t="s">
        <v>8335</v>
      </c>
      <c r="G2674" s="307"/>
      <c r="H2674" s="307" t="s">
        <v>2660</v>
      </c>
      <c r="I2674" s="15">
        <v>88</v>
      </c>
      <c r="J2674" s="77">
        <v>5</v>
      </c>
      <c r="K2674" s="92"/>
    </row>
    <row r="2675" spans="1:11" ht="73.95" customHeight="1" x14ac:dyDescent="0.25">
      <c r="A2675" s="14" t="s">
        <v>1906</v>
      </c>
      <c r="B2675" s="307"/>
      <c r="C2675" s="14"/>
      <c r="D2675" s="16"/>
      <c r="E2675" s="16"/>
      <c r="F2675" s="308" t="s">
        <v>8340</v>
      </c>
      <c r="G2675" s="307"/>
      <c r="H2675" s="307"/>
      <c r="I2675" s="15"/>
      <c r="J2675" s="77"/>
      <c r="K2675" s="92"/>
    </row>
    <row r="2676" spans="1:11" ht="30.6" x14ac:dyDescent="0.25">
      <c r="A2676" s="14" t="s">
        <v>1906</v>
      </c>
      <c r="B2676" s="307" t="s">
        <v>8341</v>
      </c>
      <c r="C2676" s="14" t="s">
        <v>8342</v>
      </c>
      <c r="D2676" s="16">
        <v>45210</v>
      </c>
      <c r="E2676" s="16"/>
      <c r="F2676" s="14" t="s">
        <v>8343</v>
      </c>
      <c r="G2676" s="307"/>
      <c r="H2676" s="307" t="s">
        <v>5805</v>
      </c>
      <c r="I2676" s="15">
        <v>35</v>
      </c>
      <c r="J2676" s="77">
        <v>5</v>
      </c>
      <c r="K2676" s="92"/>
    </row>
    <row r="2677" spans="1:11" ht="30.6" x14ac:dyDescent="0.25">
      <c r="A2677" s="14" t="s">
        <v>1906</v>
      </c>
      <c r="B2677" s="307" t="s">
        <v>8344</v>
      </c>
      <c r="C2677" s="14" t="s">
        <v>8345</v>
      </c>
      <c r="D2677" s="16">
        <v>45210</v>
      </c>
      <c r="E2677" s="16"/>
      <c r="F2677" s="14" t="s">
        <v>8343</v>
      </c>
      <c r="G2677" s="307"/>
      <c r="H2677" s="307" t="s">
        <v>8346</v>
      </c>
      <c r="I2677" s="15">
        <v>55</v>
      </c>
      <c r="J2677" s="77">
        <v>5</v>
      </c>
      <c r="K2677" s="92"/>
    </row>
    <row r="2678" spans="1:11" ht="30.6" x14ac:dyDescent="0.25">
      <c r="A2678" s="14" t="s">
        <v>1906</v>
      </c>
      <c r="B2678" s="307" t="s">
        <v>8347</v>
      </c>
      <c r="C2678" s="14" t="s">
        <v>8348</v>
      </c>
      <c r="D2678" s="16">
        <v>45210</v>
      </c>
      <c r="E2678" s="16"/>
      <c r="F2678" s="14" t="s">
        <v>8343</v>
      </c>
      <c r="G2678" s="307"/>
      <c r="H2678" s="307" t="s">
        <v>5808</v>
      </c>
      <c r="I2678" s="15">
        <v>55</v>
      </c>
      <c r="J2678" s="77">
        <v>5</v>
      </c>
      <c r="K2678" s="92"/>
    </row>
    <row r="2679" spans="1:11" ht="30.6" x14ac:dyDescent="0.25">
      <c r="A2679" s="14" t="s">
        <v>1906</v>
      </c>
      <c r="B2679" s="307" t="s">
        <v>8349</v>
      </c>
      <c r="C2679" s="14" t="s">
        <v>8350</v>
      </c>
      <c r="D2679" s="16">
        <v>45210</v>
      </c>
      <c r="E2679" s="16"/>
      <c r="F2679" s="14" t="s">
        <v>8343</v>
      </c>
      <c r="G2679" s="307"/>
      <c r="H2679" s="307" t="s">
        <v>8351</v>
      </c>
      <c r="I2679" s="15">
        <v>55</v>
      </c>
      <c r="J2679" s="77">
        <v>5</v>
      </c>
      <c r="K2679" s="92"/>
    </row>
    <row r="2680" spans="1:11" ht="30.6" x14ac:dyDescent="0.25">
      <c r="A2680" s="14" t="s">
        <v>1906</v>
      </c>
      <c r="B2680" s="307" t="s">
        <v>8352</v>
      </c>
      <c r="C2680" s="14" t="s">
        <v>8353</v>
      </c>
      <c r="D2680" s="16">
        <v>45210</v>
      </c>
      <c r="E2680" s="16"/>
      <c r="F2680" s="14" t="s">
        <v>8343</v>
      </c>
      <c r="G2680" s="307"/>
      <c r="H2680" s="307" t="s">
        <v>5817</v>
      </c>
      <c r="I2680" s="15">
        <v>55</v>
      </c>
      <c r="J2680" s="77">
        <v>5</v>
      </c>
      <c r="K2680" s="92"/>
    </row>
    <row r="2681" spans="1:11" ht="30.6" x14ac:dyDescent="0.25">
      <c r="A2681" s="14" t="s">
        <v>1906</v>
      </c>
      <c r="B2681" s="307" t="s">
        <v>8354</v>
      </c>
      <c r="C2681" s="14" t="s">
        <v>8355</v>
      </c>
      <c r="D2681" s="16">
        <v>45210</v>
      </c>
      <c r="E2681" s="16"/>
      <c r="F2681" s="14" t="s">
        <v>8343</v>
      </c>
      <c r="G2681" s="307"/>
      <c r="H2681" s="307" t="s">
        <v>4033</v>
      </c>
      <c r="I2681" s="15">
        <v>55</v>
      </c>
      <c r="J2681" s="77">
        <v>5</v>
      </c>
      <c r="K2681" s="92"/>
    </row>
    <row r="2682" spans="1:11" ht="30.6" x14ac:dyDescent="0.25">
      <c r="A2682" s="14" t="s">
        <v>1906</v>
      </c>
      <c r="B2682" s="307" t="s">
        <v>8356</v>
      </c>
      <c r="C2682" s="14" t="s">
        <v>8357</v>
      </c>
      <c r="D2682" s="16">
        <v>45210</v>
      </c>
      <c r="E2682" s="16"/>
      <c r="F2682" s="14" t="s">
        <v>8343</v>
      </c>
      <c r="G2682" s="307"/>
      <c r="H2682" s="307" t="s">
        <v>8358</v>
      </c>
      <c r="I2682" s="15">
        <v>55</v>
      </c>
      <c r="J2682" s="77">
        <v>5</v>
      </c>
      <c r="K2682" s="92"/>
    </row>
    <row r="2683" spans="1:11" ht="30.6" x14ac:dyDescent="0.25">
      <c r="A2683" s="14" t="s">
        <v>1906</v>
      </c>
      <c r="B2683" s="307" t="s">
        <v>8359</v>
      </c>
      <c r="C2683" s="14" t="s">
        <v>8360</v>
      </c>
      <c r="D2683" s="16">
        <v>45210</v>
      </c>
      <c r="E2683" s="16"/>
      <c r="F2683" s="14" t="s">
        <v>8343</v>
      </c>
      <c r="G2683" s="307"/>
      <c r="H2683" s="307" t="s">
        <v>5814</v>
      </c>
      <c r="I2683" s="15">
        <v>55</v>
      </c>
      <c r="J2683" s="77">
        <v>5</v>
      </c>
      <c r="K2683" s="92"/>
    </row>
    <row r="2684" spans="1:11" ht="30.6" x14ac:dyDescent="0.25">
      <c r="A2684" s="14" t="s">
        <v>1906</v>
      </c>
      <c r="B2684" s="307" t="s">
        <v>8361</v>
      </c>
      <c r="C2684" s="14" t="s">
        <v>8362</v>
      </c>
      <c r="D2684" s="16">
        <v>45210</v>
      </c>
      <c r="E2684" s="16"/>
      <c r="F2684" s="14" t="s">
        <v>8343</v>
      </c>
      <c r="G2684" s="307"/>
      <c r="H2684" s="307" t="s">
        <v>5820</v>
      </c>
      <c r="I2684" s="15">
        <v>55</v>
      </c>
      <c r="J2684" s="77">
        <v>5</v>
      </c>
      <c r="K2684" s="92"/>
    </row>
    <row r="2685" spans="1:11" ht="30.6" x14ac:dyDescent="0.25">
      <c r="A2685" s="14" t="s">
        <v>1906</v>
      </c>
      <c r="B2685" s="307" t="s">
        <v>8363</v>
      </c>
      <c r="C2685" s="14" t="s">
        <v>8364</v>
      </c>
      <c r="D2685" s="16">
        <v>45210</v>
      </c>
      <c r="E2685" s="16"/>
      <c r="F2685" s="14" t="s">
        <v>8343</v>
      </c>
      <c r="G2685" s="307"/>
      <c r="H2685" s="307" t="s">
        <v>5802</v>
      </c>
      <c r="I2685" s="15">
        <v>55</v>
      </c>
      <c r="J2685" s="77">
        <v>5</v>
      </c>
      <c r="K2685" s="92"/>
    </row>
    <row r="2686" spans="1:11" ht="30.6" x14ac:dyDescent="0.25">
      <c r="A2686" s="14" t="s">
        <v>1906</v>
      </c>
      <c r="B2686" s="307" t="s">
        <v>8365</v>
      </c>
      <c r="C2686" s="14" t="s">
        <v>8366</v>
      </c>
      <c r="D2686" s="16">
        <v>45210</v>
      </c>
      <c r="E2686" s="16"/>
      <c r="F2686" s="14" t="s">
        <v>8343</v>
      </c>
      <c r="G2686" s="307"/>
      <c r="H2686" s="307" t="s">
        <v>2812</v>
      </c>
      <c r="I2686" s="15">
        <v>55</v>
      </c>
      <c r="J2686" s="77">
        <v>5</v>
      </c>
      <c r="K2686" s="92"/>
    </row>
    <row r="2687" spans="1:11" ht="30.6" x14ac:dyDescent="0.25">
      <c r="A2687" s="14" t="s">
        <v>1906</v>
      </c>
      <c r="B2687" s="307" t="s">
        <v>8367</v>
      </c>
      <c r="C2687" s="14" t="s">
        <v>8368</v>
      </c>
      <c r="D2687" s="16">
        <v>45210</v>
      </c>
      <c r="E2687" s="16"/>
      <c r="F2687" s="14" t="s">
        <v>8343</v>
      </c>
      <c r="G2687" s="307"/>
      <c r="H2687" s="307" t="s">
        <v>2806</v>
      </c>
      <c r="I2687" s="15">
        <v>55</v>
      </c>
      <c r="J2687" s="77">
        <v>5</v>
      </c>
      <c r="K2687" s="92"/>
    </row>
    <row r="2688" spans="1:11" ht="30.6" x14ac:dyDescent="0.25">
      <c r="A2688" s="14" t="s">
        <v>1906</v>
      </c>
      <c r="B2688" s="307" t="s">
        <v>8369</v>
      </c>
      <c r="C2688" s="14" t="s">
        <v>8370</v>
      </c>
      <c r="D2688" s="16">
        <v>45210</v>
      </c>
      <c r="E2688" s="16"/>
      <c r="F2688" s="14" t="s">
        <v>8343</v>
      </c>
      <c r="G2688" s="307"/>
      <c r="H2688" s="307" t="s">
        <v>2773</v>
      </c>
      <c r="I2688" s="15">
        <v>55</v>
      </c>
      <c r="J2688" s="77">
        <v>5</v>
      </c>
      <c r="K2688" s="92"/>
    </row>
    <row r="2689" spans="1:11" ht="30.6" x14ac:dyDescent="0.25">
      <c r="A2689" s="14" t="s">
        <v>1906</v>
      </c>
      <c r="B2689" s="307" t="s">
        <v>8371</v>
      </c>
      <c r="C2689" s="14" t="s">
        <v>8372</v>
      </c>
      <c r="D2689" s="16">
        <v>45210</v>
      </c>
      <c r="E2689" s="16"/>
      <c r="F2689" s="14" t="s">
        <v>8343</v>
      </c>
      <c r="G2689" s="307"/>
      <c r="H2689" s="307" t="s">
        <v>5831</v>
      </c>
      <c r="I2689" s="15">
        <v>55</v>
      </c>
      <c r="J2689" s="77">
        <v>5</v>
      </c>
      <c r="K2689" s="92"/>
    </row>
    <row r="2690" spans="1:11" ht="30.6" x14ac:dyDescent="0.25">
      <c r="A2690" s="14" t="s">
        <v>1906</v>
      </c>
      <c r="B2690" s="307" t="s">
        <v>8373</v>
      </c>
      <c r="C2690" s="14" t="s">
        <v>8374</v>
      </c>
      <c r="D2690" s="16">
        <v>45210</v>
      </c>
      <c r="E2690" s="16"/>
      <c r="F2690" s="14" t="s">
        <v>8343</v>
      </c>
      <c r="G2690" s="307"/>
      <c r="H2690" s="307" t="s">
        <v>4036</v>
      </c>
      <c r="I2690" s="15">
        <v>55</v>
      </c>
      <c r="J2690" s="77">
        <v>5</v>
      </c>
      <c r="K2690" s="92"/>
    </row>
    <row r="2691" spans="1:11" ht="30.6" x14ac:dyDescent="0.25">
      <c r="A2691" s="14" t="s">
        <v>1906</v>
      </c>
      <c r="B2691" s="307" t="s">
        <v>8375</v>
      </c>
      <c r="C2691" s="14" t="s">
        <v>8376</v>
      </c>
      <c r="D2691" s="16">
        <v>45210</v>
      </c>
      <c r="E2691" s="16"/>
      <c r="F2691" s="14" t="s">
        <v>8343</v>
      </c>
      <c r="G2691" s="307"/>
      <c r="H2691" s="307" t="s">
        <v>2767</v>
      </c>
      <c r="I2691" s="15">
        <v>55</v>
      </c>
      <c r="J2691" s="77">
        <v>5</v>
      </c>
      <c r="K2691" s="92"/>
    </row>
    <row r="2692" spans="1:11" ht="30.6" x14ac:dyDescent="0.25">
      <c r="A2692" s="14" t="s">
        <v>1906</v>
      </c>
      <c r="B2692" s="307" t="s">
        <v>8377</v>
      </c>
      <c r="C2692" s="14" t="s">
        <v>8378</v>
      </c>
      <c r="D2692" s="16">
        <v>45210</v>
      </c>
      <c r="E2692" s="16"/>
      <c r="F2692" s="14" t="s">
        <v>8343</v>
      </c>
      <c r="G2692" s="307"/>
      <c r="H2692" s="307" t="s">
        <v>2833</v>
      </c>
      <c r="I2692" s="15">
        <v>55</v>
      </c>
      <c r="J2692" s="77">
        <v>5</v>
      </c>
      <c r="K2692" s="92"/>
    </row>
    <row r="2693" spans="1:11" ht="30.6" x14ac:dyDescent="0.25">
      <c r="A2693" s="14" t="s">
        <v>1906</v>
      </c>
      <c r="B2693" s="307" t="s">
        <v>8379</v>
      </c>
      <c r="C2693" s="14" t="s">
        <v>8380</v>
      </c>
      <c r="D2693" s="16">
        <v>45210</v>
      </c>
      <c r="E2693" s="16"/>
      <c r="F2693" s="14" t="s">
        <v>8343</v>
      </c>
      <c r="G2693" s="307"/>
      <c r="H2693" s="307" t="s">
        <v>2797</v>
      </c>
      <c r="I2693" s="15">
        <v>55</v>
      </c>
      <c r="J2693" s="77">
        <v>5</v>
      </c>
      <c r="K2693" s="92"/>
    </row>
    <row r="2694" spans="1:11" ht="30.6" x14ac:dyDescent="0.25">
      <c r="A2694" s="14" t="s">
        <v>1906</v>
      </c>
      <c r="B2694" s="307" t="s">
        <v>8381</v>
      </c>
      <c r="C2694" s="14" t="s">
        <v>8382</v>
      </c>
      <c r="D2694" s="16">
        <v>45210</v>
      </c>
      <c r="E2694" s="16"/>
      <c r="F2694" s="14" t="s">
        <v>8343</v>
      </c>
      <c r="G2694" s="307"/>
      <c r="H2694" s="307" t="s">
        <v>2791</v>
      </c>
      <c r="I2694" s="15">
        <v>70</v>
      </c>
      <c r="J2694" s="77">
        <v>5</v>
      </c>
      <c r="K2694" s="92"/>
    </row>
    <row r="2695" spans="1:11" ht="30.6" x14ac:dyDescent="0.25">
      <c r="A2695" s="14" t="s">
        <v>1906</v>
      </c>
      <c r="B2695" s="307" t="s">
        <v>8383</v>
      </c>
      <c r="C2695" s="14" t="s">
        <v>8384</v>
      </c>
      <c r="D2695" s="16">
        <v>45210</v>
      </c>
      <c r="E2695" s="16"/>
      <c r="F2695" s="14" t="s">
        <v>8343</v>
      </c>
      <c r="G2695" s="307"/>
      <c r="H2695" s="307" t="s">
        <v>2764</v>
      </c>
      <c r="I2695" s="15">
        <v>70</v>
      </c>
      <c r="J2695" s="77">
        <v>5</v>
      </c>
      <c r="K2695" s="92"/>
    </row>
    <row r="2696" spans="1:11" ht="30.6" x14ac:dyDescent="0.25">
      <c r="A2696" s="14" t="s">
        <v>1906</v>
      </c>
      <c r="B2696" s="307" t="s">
        <v>8385</v>
      </c>
      <c r="C2696" s="14" t="s">
        <v>8386</v>
      </c>
      <c r="D2696" s="16">
        <v>45210</v>
      </c>
      <c r="E2696" s="16"/>
      <c r="F2696" s="14" t="s">
        <v>8343</v>
      </c>
      <c r="G2696" s="307"/>
      <c r="H2696" s="307" t="s">
        <v>2809</v>
      </c>
      <c r="I2696" s="15">
        <v>75</v>
      </c>
      <c r="J2696" s="77">
        <v>5</v>
      </c>
      <c r="K2696" s="92"/>
    </row>
    <row r="2697" spans="1:11" ht="30.6" x14ac:dyDescent="0.25">
      <c r="A2697" s="14" t="s">
        <v>1906</v>
      </c>
      <c r="B2697" s="307" t="s">
        <v>8387</v>
      </c>
      <c r="C2697" s="14" t="s">
        <v>8388</v>
      </c>
      <c r="D2697" s="16">
        <v>45210</v>
      </c>
      <c r="E2697" s="16"/>
      <c r="F2697" s="14" t="s">
        <v>8343</v>
      </c>
      <c r="G2697" s="307"/>
      <c r="H2697" s="307" t="s">
        <v>5068</v>
      </c>
      <c r="I2697" s="15">
        <v>87</v>
      </c>
      <c r="J2697" s="77">
        <v>5</v>
      </c>
      <c r="K2697" s="92"/>
    </row>
    <row r="2698" spans="1:11" ht="30.6" x14ac:dyDescent="0.25">
      <c r="A2698" s="14" t="s">
        <v>1906</v>
      </c>
      <c r="B2698" s="307" t="s">
        <v>8389</v>
      </c>
      <c r="C2698" s="14" t="s">
        <v>8390</v>
      </c>
      <c r="D2698" s="16">
        <v>45210</v>
      </c>
      <c r="E2698" s="16"/>
      <c r="F2698" s="14" t="s">
        <v>8343</v>
      </c>
      <c r="G2698" s="307"/>
      <c r="H2698" s="307" t="s">
        <v>2824</v>
      </c>
      <c r="I2698" s="15">
        <v>87</v>
      </c>
      <c r="J2698" s="77">
        <v>5</v>
      </c>
      <c r="K2698" s="92"/>
    </row>
    <row r="2699" spans="1:11" ht="30.6" x14ac:dyDescent="0.25">
      <c r="A2699" s="14" t="s">
        <v>1906</v>
      </c>
      <c r="B2699" s="307" t="s">
        <v>8391</v>
      </c>
      <c r="C2699" s="14" t="s">
        <v>8392</v>
      </c>
      <c r="D2699" s="16">
        <v>45210</v>
      </c>
      <c r="E2699" s="16"/>
      <c r="F2699" s="14" t="s">
        <v>8343</v>
      </c>
      <c r="G2699" s="307"/>
      <c r="H2699" s="307" t="s">
        <v>5848</v>
      </c>
      <c r="I2699" s="15">
        <v>87</v>
      </c>
      <c r="J2699" s="77">
        <v>5</v>
      </c>
      <c r="K2699" s="92"/>
    </row>
    <row r="2700" spans="1:11" ht="30.6" x14ac:dyDescent="0.25">
      <c r="A2700" s="14" t="s">
        <v>1906</v>
      </c>
      <c r="B2700" s="307" t="s">
        <v>8393</v>
      </c>
      <c r="C2700" s="14" t="s">
        <v>8394</v>
      </c>
      <c r="D2700" s="16">
        <v>45210</v>
      </c>
      <c r="E2700" s="16"/>
      <c r="F2700" s="14" t="s">
        <v>8343</v>
      </c>
      <c r="G2700" s="307"/>
      <c r="H2700" s="307" t="s">
        <v>5811</v>
      </c>
      <c r="I2700" s="15">
        <v>90</v>
      </c>
      <c r="J2700" s="77">
        <v>5</v>
      </c>
      <c r="K2700" s="92"/>
    </row>
    <row r="2701" spans="1:11" ht="20.399999999999999" x14ac:dyDescent="0.25">
      <c r="A2701" s="14" t="s">
        <v>1906</v>
      </c>
      <c r="B2701" s="307" t="s">
        <v>8395</v>
      </c>
      <c r="C2701" s="14" t="s">
        <v>8396</v>
      </c>
      <c r="D2701" s="16">
        <v>45210</v>
      </c>
      <c r="E2701" s="16"/>
      <c r="F2701" s="14" t="s">
        <v>8397</v>
      </c>
      <c r="G2701" s="307" t="s">
        <v>5858</v>
      </c>
      <c r="H2701" s="307" t="s">
        <v>5859</v>
      </c>
      <c r="I2701" s="15">
        <v>1320</v>
      </c>
      <c r="J2701" s="77">
        <v>5</v>
      </c>
      <c r="K2701" s="92"/>
    </row>
    <row r="2702" spans="1:11" ht="61.2" x14ac:dyDescent="0.25">
      <c r="A2702" s="14" t="s">
        <v>1906</v>
      </c>
      <c r="B2702" s="307" t="s">
        <v>8398</v>
      </c>
      <c r="C2702" s="14" t="s">
        <v>8399</v>
      </c>
      <c r="D2702" s="16">
        <v>45082</v>
      </c>
      <c r="E2702" s="16">
        <v>45216</v>
      </c>
      <c r="F2702" s="14" t="s">
        <v>8400</v>
      </c>
      <c r="G2702" s="307" t="s">
        <v>5866</v>
      </c>
      <c r="H2702" s="307" t="s">
        <v>5867</v>
      </c>
      <c r="I2702" s="15">
        <v>8.3000000000000007</v>
      </c>
      <c r="J2702" s="77">
        <v>5</v>
      </c>
      <c r="K2702" s="92"/>
    </row>
    <row r="2703" spans="1:11" ht="61.2" x14ac:dyDescent="0.25">
      <c r="A2703" s="14" t="s">
        <v>1906</v>
      </c>
      <c r="B2703" s="307" t="s">
        <v>8398</v>
      </c>
      <c r="C2703" s="14" t="s">
        <v>8399</v>
      </c>
      <c r="D2703" s="16">
        <v>45198</v>
      </c>
      <c r="E2703" s="16">
        <v>45216</v>
      </c>
      <c r="F2703" s="14" t="s">
        <v>8401</v>
      </c>
      <c r="G2703" s="307" t="s">
        <v>5866</v>
      </c>
      <c r="H2703" s="307" t="s">
        <v>5867</v>
      </c>
      <c r="I2703" s="15">
        <v>1.7</v>
      </c>
      <c r="J2703" s="77">
        <v>5</v>
      </c>
      <c r="K2703" s="92"/>
    </row>
    <row r="2704" spans="1:11" ht="61.2" x14ac:dyDescent="0.25">
      <c r="A2704" s="14" t="s">
        <v>1906</v>
      </c>
      <c r="B2704" s="307" t="s">
        <v>8402</v>
      </c>
      <c r="C2704" s="14" t="s">
        <v>4079</v>
      </c>
      <c r="D2704" s="16">
        <v>45198</v>
      </c>
      <c r="E2704" s="16">
        <v>45216</v>
      </c>
      <c r="F2704" s="14" t="s">
        <v>8403</v>
      </c>
      <c r="G2704" s="307" t="s">
        <v>5866</v>
      </c>
      <c r="H2704" s="307" t="s">
        <v>5867</v>
      </c>
      <c r="I2704" s="15">
        <v>29</v>
      </c>
      <c r="J2704" s="77">
        <v>5</v>
      </c>
      <c r="K2704" s="92"/>
    </row>
    <row r="2705" spans="1:11" ht="61.2" x14ac:dyDescent="0.25">
      <c r="A2705" s="14" t="s">
        <v>1906</v>
      </c>
      <c r="B2705" s="307" t="s">
        <v>8402</v>
      </c>
      <c r="C2705" s="14" t="s">
        <v>4079</v>
      </c>
      <c r="D2705" s="16">
        <v>45198</v>
      </c>
      <c r="E2705" s="16">
        <v>45216</v>
      </c>
      <c r="F2705" s="14" t="s">
        <v>8404</v>
      </c>
      <c r="G2705" s="307" t="s">
        <v>5866</v>
      </c>
      <c r="H2705" s="307" t="s">
        <v>5867</v>
      </c>
      <c r="I2705" s="15">
        <v>51</v>
      </c>
      <c r="J2705" s="77">
        <v>5</v>
      </c>
      <c r="K2705" s="92"/>
    </row>
    <row r="2706" spans="1:11" ht="30.6" x14ac:dyDescent="0.25">
      <c r="A2706" s="14" t="s">
        <v>1906</v>
      </c>
      <c r="B2706" s="307" t="s">
        <v>8405</v>
      </c>
      <c r="C2706" s="14" t="s">
        <v>8406</v>
      </c>
      <c r="D2706" s="16">
        <v>45216</v>
      </c>
      <c r="E2706" s="16"/>
      <c r="F2706" s="14" t="s">
        <v>8407</v>
      </c>
      <c r="G2706" s="307" t="s">
        <v>5866</v>
      </c>
      <c r="H2706" s="307" t="s">
        <v>5867</v>
      </c>
      <c r="I2706" s="15">
        <v>400</v>
      </c>
      <c r="J2706" s="77">
        <v>5</v>
      </c>
      <c r="K2706" s="92"/>
    </row>
    <row r="2707" spans="1:11" ht="74.400000000000006" customHeight="1" x14ac:dyDescent="0.25">
      <c r="A2707" s="14" t="s">
        <v>1906</v>
      </c>
      <c r="B2707" s="307"/>
      <c r="C2707" s="14"/>
      <c r="D2707" s="16"/>
      <c r="E2707" s="16"/>
      <c r="F2707" s="308" t="s">
        <v>14702</v>
      </c>
      <c r="G2707" s="307"/>
      <c r="H2707" s="307"/>
      <c r="I2707" s="15"/>
      <c r="J2707" s="77"/>
      <c r="K2707" s="92"/>
    </row>
    <row r="2708" spans="1:11" ht="20.399999999999999" x14ac:dyDescent="0.25">
      <c r="A2708" s="14" t="s">
        <v>1906</v>
      </c>
      <c r="B2708" s="307" t="s">
        <v>8408</v>
      </c>
      <c r="C2708" s="14" t="s">
        <v>8409</v>
      </c>
      <c r="D2708" s="16">
        <v>45229</v>
      </c>
      <c r="E2708" s="16"/>
      <c r="F2708" s="14" t="s">
        <v>8410</v>
      </c>
      <c r="G2708" s="307"/>
      <c r="H2708" s="307" t="s">
        <v>8411</v>
      </c>
      <c r="I2708" s="15">
        <v>12</v>
      </c>
      <c r="J2708" s="77">
        <v>5</v>
      </c>
      <c r="K2708" s="92"/>
    </row>
    <row r="2709" spans="1:11" ht="20.399999999999999" x14ac:dyDescent="0.25">
      <c r="A2709" s="14" t="s">
        <v>1906</v>
      </c>
      <c r="B2709" s="307" t="s">
        <v>8412</v>
      </c>
      <c r="C2709" s="14" t="s">
        <v>8413</v>
      </c>
      <c r="D2709" s="16">
        <v>45237</v>
      </c>
      <c r="E2709" s="16"/>
      <c r="F2709" s="14" t="s">
        <v>8414</v>
      </c>
      <c r="G2709" s="307"/>
      <c r="H2709" s="307" t="s">
        <v>2559</v>
      </c>
      <c r="I2709" s="15">
        <v>123</v>
      </c>
      <c r="J2709" s="77">
        <v>5</v>
      </c>
      <c r="K2709" s="92"/>
    </row>
    <row r="2710" spans="1:11" ht="20.399999999999999" x14ac:dyDescent="0.25">
      <c r="A2710" s="14" t="s">
        <v>1906</v>
      </c>
      <c r="B2710" s="307" t="s">
        <v>8415</v>
      </c>
      <c r="C2710" s="14" t="s">
        <v>8416</v>
      </c>
      <c r="D2710" s="16">
        <v>45237</v>
      </c>
      <c r="E2710" s="16"/>
      <c r="F2710" s="14" t="s">
        <v>8414</v>
      </c>
      <c r="G2710" s="307"/>
      <c r="H2710" s="307" t="s">
        <v>2673</v>
      </c>
      <c r="I2710" s="15">
        <v>123</v>
      </c>
      <c r="J2710" s="77">
        <v>5</v>
      </c>
      <c r="K2710" s="92"/>
    </row>
    <row r="2711" spans="1:11" ht="20.399999999999999" x14ac:dyDescent="0.25">
      <c r="A2711" s="14" t="s">
        <v>1906</v>
      </c>
      <c r="B2711" s="307" t="s">
        <v>8417</v>
      </c>
      <c r="C2711" s="14" t="s">
        <v>8418</v>
      </c>
      <c r="D2711" s="16">
        <v>45237</v>
      </c>
      <c r="E2711" s="16"/>
      <c r="F2711" s="14" t="s">
        <v>8414</v>
      </c>
      <c r="G2711" s="307"/>
      <c r="H2711" s="307" t="s">
        <v>2670</v>
      </c>
      <c r="I2711" s="15">
        <v>123</v>
      </c>
      <c r="J2711" s="77">
        <v>5</v>
      </c>
      <c r="K2711" s="92"/>
    </row>
    <row r="2712" spans="1:11" ht="76.2" customHeight="1" x14ac:dyDescent="0.25">
      <c r="A2712" s="14" t="s">
        <v>1906</v>
      </c>
      <c r="B2712" s="307"/>
      <c r="C2712" s="14"/>
      <c r="D2712" s="16"/>
      <c r="E2712" s="16"/>
      <c r="F2712" s="305" t="s">
        <v>14703</v>
      </c>
      <c r="G2712" s="307"/>
      <c r="H2712" s="307"/>
      <c r="I2712" s="15"/>
      <c r="J2712" s="77"/>
      <c r="K2712" s="92"/>
    </row>
    <row r="2713" spans="1:11" ht="20.399999999999999" x14ac:dyDescent="0.25">
      <c r="A2713" s="14" t="s">
        <v>1906</v>
      </c>
      <c r="B2713" s="307" t="s">
        <v>8419</v>
      </c>
      <c r="C2713" s="14" t="s">
        <v>8420</v>
      </c>
      <c r="D2713" s="16">
        <v>45253</v>
      </c>
      <c r="E2713" s="16"/>
      <c r="F2713" s="14" t="s">
        <v>8421</v>
      </c>
      <c r="G2713" s="307"/>
      <c r="H2713" s="307" t="s">
        <v>2667</v>
      </c>
      <c r="I2713" s="15">
        <v>123</v>
      </c>
      <c r="J2713" s="77">
        <v>5</v>
      </c>
      <c r="K2713" s="92"/>
    </row>
    <row r="2714" spans="1:11" ht="20.399999999999999" x14ac:dyDescent="0.25">
      <c r="A2714" s="14" t="s">
        <v>1906</v>
      </c>
      <c r="B2714" s="307" t="s">
        <v>8422</v>
      </c>
      <c r="C2714" s="14" t="s">
        <v>8423</v>
      </c>
      <c r="D2714" s="16">
        <v>45253</v>
      </c>
      <c r="E2714" s="16"/>
      <c r="F2714" s="14" t="s">
        <v>8421</v>
      </c>
      <c r="G2714" s="307"/>
      <c r="H2714" s="307" t="s">
        <v>2676</v>
      </c>
      <c r="I2714" s="15">
        <v>123</v>
      </c>
      <c r="J2714" s="77">
        <v>5</v>
      </c>
      <c r="K2714" s="92"/>
    </row>
    <row r="2715" spans="1:11" ht="20.399999999999999" x14ac:dyDescent="0.25">
      <c r="A2715" s="14" t="s">
        <v>1906</v>
      </c>
      <c r="B2715" s="307" t="s">
        <v>8424</v>
      </c>
      <c r="C2715" s="14" t="s">
        <v>8425</v>
      </c>
      <c r="D2715" s="16">
        <v>45253</v>
      </c>
      <c r="E2715" s="16"/>
      <c r="F2715" s="14" t="s">
        <v>8421</v>
      </c>
      <c r="G2715" s="307"/>
      <c r="H2715" s="307" t="s">
        <v>2670</v>
      </c>
      <c r="I2715" s="15">
        <v>123</v>
      </c>
      <c r="J2715" s="77">
        <v>5</v>
      </c>
      <c r="K2715" s="92"/>
    </row>
    <row r="2716" spans="1:11" ht="20.399999999999999" x14ac:dyDescent="0.25">
      <c r="A2716" s="14" t="s">
        <v>1906</v>
      </c>
      <c r="B2716" s="307" t="s">
        <v>8426</v>
      </c>
      <c r="C2716" s="14" t="s">
        <v>8427</v>
      </c>
      <c r="D2716" s="16">
        <v>45266</v>
      </c>
      <c r="E2716" s="16"/>
      <c r="F2716" s="14" t="s">
        <v>8428</v>
      </c>
      <c r="G2716" s="307" t="s">
        <v>5171</v>
      </c>
      <c r="H2716" s="307" t="s">
        <v>5172</v>
      </c>
      <c r="I2716" s="15">
        <v>136</v>
      </c>
      <c r="J2716" s="77">
        <v>5</v>
      </c>
      <c r="K2716" s="92"/>
    </row>
    <row r="2717" spans="1:11" ht="71.400000000000006" x14ac:dyDescent="0.25">
      <c r="A2717" s="14" t="s">
        <v>1906</v>
      </c>
      <c r="B2717" s="307"/>
      <c r="C2717" s="14"/>
      <c r="D2717" s="16"/>
      <c r="E2717" s="16"/>
      <c r="F2717" s="305" t="s">
        <v>14704</v>
      </c>
      <c r="G2717" s="307"/>
      <c r="H2717" s="307"/>
      <c r="I2717" s="15"/>
      <c r="J2717" s="77"/>
      <c r="K2717" s="92"/>
    </row>
    <row r="2718" spans="1:11" ht="20.399999999999999" x14ac:dyDescent="0.25">
      <c r="A2718" s="14" t="s">
        <v>1906</v>
      </c>
      <c r="B2718" s="307" t="s">
        <v>8429</v>
      </c>
      <c r="C2718" s="14" t="s">
        <v>8430</v>
      </c>
      <c r="D2718" s="16">
        <v>45266</v>
      </c>
      <c r="E2718" s="16"/>
      <c r="F2718" s="14" t="s">
        <v>8431</v>
      </c>
      <c r="G2718" s="307" t="s">
        <v>2168</v>
      </c>
      <c r="H2718" s="307" t="s">
        <v>2169</v>
      </c>
      <c r="I2718" s="15">
        <v>52.5</v>
      </c>
      <c r="J2718" s="77">
        <v>5</v>
      </c>
      <c r="K2718" s="92"/>
    </row>
    <row r="2719" spans="1:11" ht="20.399999999999999" x14ac:dyDescent="0.25">
      <c r="A2719" s="14" t="s">
        <v>1906</v>
      </c>
      <c r="B2719" s="307" t="s">
        <v>8432</v>
      </c>
      <c r="C2719" s="14" t="s">
        <v>8433</v>
      </c>
      <c r="D2719" s="16">
        <v>45273</v>
      </c>
      <c r="E2719" s="16"/>
      <c r="F2719" s="14" t="s">
        <v>8434</v>
      </c>
      <c r="G2719" s="307"/>
      <c r="H2719" s="307" t="s">
        <v>2842</v>
      </c>
      <c r="I2719" s="15">
        <v>116</v>
      </c>
      <c r="J2719" s="77">
        <v>5</v>
      </c>
      <c r="K2719" s="92"/>
    </row>
    <row r="2720" spans="1:11" ht="20.399999999999999" x14ac:dyDescent="0.25">
      <c r="A2720" s="14" t="s">
        <v>1906</v>
      </c>
      <c r="B2720" s="307" t="s">
        <v>8435</v>
      </c>
      <c r="C2720" s="14" t="s">
        <v>8436</v>
      </c>
      <c r="D2720" s="16">
        <v>45273</v>
      </c>
      <c r="E2720" s="16"/>
      <c r="F2720" s="14" t="s">
        <v>8434</v>
      </c>
      <c r="G2720" s="307"/>
      <c r="H2720" s="307" t="s">
        <v>2695</v>
      </c>
      <c r="I2720" s="15">
        <v>116</v>
      </c>
      <c r="J2720" s="77">
        <v>5</v>
      </c>
      <c r="K2720" s="92"/>
    </row>
    <row r="2721" spans="1:11" ht="20.399999999999999" x14ac:dyDescent="0.25">
      <c r="A2721" s="14" t="s">
        <v>1906</v>
      </c>
      <c r="B2721" s="307" t="s">
        <v>8437</v>
      </c>
      <c r="C2721" s="14" t="s">
        <v>8438</v>
      </c>
      <c r="D2721" s="16">
        <v>45273</v>
      </c>
      <c r="E2721" s="16"/>
      <c r="F2721" s="14" t="s">
        <v>8434</v>
      </c>
      <c r="G2721" s="307"/>
      <c r="H2721" s="307" t="s">
        <v>3838</v>
      </c>
      <c r="I2721" s="15">
        <v>136</v>
      </c>
      <c r="J2721" s="77">
        <v>5</v>
      </c>
      <c r="K2721" s="92"/>
    </row>
    <row r="2722" spans="1:11" ht="77.400000000000006" customHeight="1" x14ac:dyDescent="0.25">
      <c r="A2722" s="14" t="s">
        <v>1906</v>
      </c>
      <c r="B2722" s="307"/>
      <c r="C2722" s="14"/>
      <c r="D2722" s="16"/>
      <c r="E2722" s="16"/>
      <c r="F2722" s="308" t="s">
        <v>8439</v>
      </c>
      <c r="G2722" s="307"/>
      <c r="H2722" s="307"/>
      <c r="I2722" s="15"/>
      <c r="J2722" s="77"/>
      <c r="K2722" s="92"/>
    </row>
    <row r="2723" spans="1:11" ht="13.2" x14ac:dyDescent="0.25">
      <c r="A2723" s="14" t="s">
        <v>1906</v>
      </c>
      <c r="B2723" s="307" t="s">
        <v>8440</v>
      </c>
      <c r="C2723" s="14" t="s">
        <v>8441</v>
      </c>
      <c r="D2723" s="16">
        <v>45202</v>
      </c>
      <c r="E2723" s="16"/>
      <c r="F2723" s="14" t="s">
        <v>8442</v>
      </c>
      <c r="G2723" s="307" t="s">
        <v>5412</v>
      </c>
      <c r="H2723" s="307" t="s">
        <v>5413</v>
      </c>
      <c r="I2723" s="15">
        <v>69.599999999999994</v>
      </c>
      <c r="J2723" s="77">
        <v>5</v>
      </c>
      <c r="K2723" s="92"/>
    </row>
    <row r="2724" spans="1:11" ht="30.6" x14ac:dyDescent="0.25">
      <c r="A2724" s="14" t="s">
        <v>1906</v>
      </c>
      <c r="B2724" s="307" t="s">
        <v>8443</v>
      </c>
      <c r="C2724" s="14" t="s">
        <v>8444</v>
      </c>
      <c r="D2724" s="16">
        <v>45222</v>
      </c>
      <c r="E2724" s="16"/>
      <c r="F2724" s="14" t="s">
        <v>8445</v>
      </c>
      <c r="G2724" s="307" t="s">
        <v>8446</v>
      </c>
      <c r="H2724" s="307" t="s">
        <v>8447</v>
      </c>
      <c r="I2724" s="15">
        <v>128.68</v>
      </c>
      <c r="J2724" s="77">
        <v>5</v>
      </c>
      <c r="K2724" s="92"/>
    </row>
    <row r="2725" spans="1:11" ht="30.6" x14ac:dyDescent="0.25">
      <c r="A2725" s="14" t="s">
        <v>1906</v>
      </c>
      <c r="B2725" s="307" t="s">
        <v>8448</v>
      </c>
      <c r="C2725" s="14" t="s">
        <v>8449</v>
      </c>
      <c r="D2725" s="16">
        <v>45224</v>
      </c>
      <c r="E2725" s="16"/>
      <c r="F2725" s="14" t="s">
        <v>8450</v>
      </c>
      <c r="G2725" s="307" t="s">
        <v>2394</v>
      </c>
      <c r="H2725" s="307" t="s">
        <v>2395</v>
      </c>
      <c r="I2725" s="15">
        <v>500</v>
      </c>
      <c r="J2725" s="77">
        <v>5</v>
      </c>
      <c r="K2725" s="92"/>
    </row>
    <row r="2726" spans="1:11" ht="20.399999999999999" x14ac:dyDescent="0.25">
      <c r="A2726" s="14" t="s">
        <v>1906</v>
      </c>
      <c r="B2726" s="307" t="s">
        <v>8451</v>
      </c>
      <c r="C2726" s="14" t="s">
        <v>2152</v>
      </c>
      <c r="D2726" s="16">
        <v>45224</v>
      </c>
      <c r="E2726" s="16"/>
      <c r="F2726" s="14" t="s">
        <v>8452</v>
      </c>
      <c r="G2726" s="307" t="s">
        <v>2639</v>
      </c>
      <c r="H2726" s="307" t="s">
        <v>2640</v>
      </c>
      <c r="I2726" s="15">
        <v>234</v>
      </c>
      <c r="J2726" s="77">
        <v>5</v>
      </c>
      <c r="K2726" s="92"/>
    </row>
    <row r="2727" spans="1:11" ht="30.6" x14ac:dyDescent="0.25">
      <c r="A2727" s="14" t="s">
        <v>1906</v>
      </c>
      <c r="B2727" s="307" t="s">
        <v>8453</v>
      </c>
      <c r="C2727" s="14" t="s">
        <v>8454</v>
      </c>
      <c r="D2727" s="16">
        <v>45238</v>
      </c>
      <c r="E2727" s="16"/>
      <c r="F2727" s="14" t="s">
        <v>8455</v>
      </c>
      <c r="G2727" s="307"/>
      <c r="H2727" s="307" t="s">
        <v>4824</v>
      </c>
      <c r="I2727" s="15">
        <v>96</v>
      </c>
      <c r="J2727" s="77">
        <v>5</v>
      </c>
      <c r="K2727" s="92"/>
    </row>
    <row r="2728" spans="1:11" ht="30.6" x14ac:dyDescent="0.25">
      <c r="A2728" s="14" t="s">
        <v>1906</v>
      </c>
      <c r="B2728" s="307" t="s">
        <v>8456</v>
      </c>
      <c r="C2728" s="14" t="s">
        <v>8457</v>
      </c>
      <c r="D2728" s="16">
        <v>45238</v>
      </c>
      <c r="E2728" s="16"/>
      <c r="F2728" s="14" t="s">
        <v>8455</v>
      </c>
      <c r="G2728" s="307"/>
      <c r="H2728" s="307" t="s">
        <v>8458</v>
      </c>
      <c r="I2728" s="15">
        <v>101</v>
      </c>
      <c r="J2728" s="77">
        <v>5</v>
      </c>
      <c r="K2728" s="92"/>
    </row>
    <row r="2729" spans="1:11" ht="30.6" x14ac:dyDescent="0.25">
      <c r="A2729" s="14" t="s">
        <v>1906</v>
      </c>
      <c r="B2729" s="307" t="s">
        <v>8459</v>
      </c>
      <c r="C2729" s="14" t="s">
        <v>8460</v>
      </c>
      <c r="D2729" s="16">
        <v>45238</v>
      </c>
      <c r="E2729" s="16"/>
      <c r="F2729" s="14" t="s">
        <v>8455</v>
      </c>
      <c r="G2729" s="307"/>
      <c r="H2729" s="307" t="s">
        <v>4830</v>
      </c>
      <c r="I2729" s="15">
        <v>113</v>
      </c>
      <c r="J2729" s="77">
        <v>5</v>
      </c>
      <c r="K2729" s="92"/>
    </row>
    <row r="2730" spans="1:11" ht="30.6" x14ac:dyDescent="0.25">
      <c r="A2730" s="14" t="s">
        <v>1906</v>
      </c>
      <c r="B2730" s="307" t="s">
        <v>8461</v>
      </c>
      <c r="C2730" s="14" t="s">
        <v>8462</v>
      </c>
      <c r="D2730" s="16">
        <v>45238</v>
      </c>
      <c r="E2730" s="16"/>
      <c r="F2730" s="14" t="s">
        <v>8455</v>
      </c>
      <c r="G2730" s="307"/>
      <c r="H2730" s="307" t="s">
        <v>4856</v>
      </c>
      <c r="I2730" s="15">
        <v>113</v>
      </c>
      <c r="J2730" s="77">
        <v>5</v>
      </c>
      <c r="K2730" s="92"/>
    </row>
    <row r="2731" spans="1:11" ht="30.6" x14ac:dyDescent="0.25">
      <c r="A2731" s="14" t="s">
        <v>1906</v>
      </c>
      <c r="B2731" s="307" t="s">
        <v>8463</v>
      </c>
      <c r="C2731" s="14" t="s">
        <v>8464</v>
      </c>
      <c r="D2731" s="16">
        <v>45238</v>
      </c>
      <c r="E2731" s="16"/>
      <c r="F2731" s="14" t="s">
        <v>8455</v>
      </c>
      <c r="G2731" s="307"/>
      <c r="H2731" s="307" t="s">
        <v>4878</v>
      </c>
      <c r="I2731" s="15">
        <v>113</v>
      </c>
      <c r="J2731" s="77">
        <v>5</v>
      </c>
      <c r="K2731" s="92"/>
    </row>
    <row r="2732" spans="1:11" ht="30.6" x14ac:dyDescent="0.25">
      <c r="A2732" s="14" t="s">
        <v>1906</v>
      </c>
      <c r="B2732" s="307" t="s">
        <v>8465</v>
      </c>
      <c r="C2732" s="14" t="s">
        <v>8466</v>
      </c>
      <c r="D2732" s="16">
        <v>45238</v>
      </c>
      <c r="E2732" s="16"/>
      <c r="F2732" s="14" t="s">
        <v>8455</v>
      </c>
      <c r="G2732" s="307"/>
      <c r="H2732" s="307" t="s">
        <v>2468</v>
      </c>
      <c r="I2732" s="15">
        <v>174</v>
      </c>
      <c r="J2732" s="77">
        <v>5</v>
      </c>
      <c r="K2732" s="92"/>
    </row>
    <row r="2733" spans="1:11" ht="30.6" x14ac:dyDescent="0.25">
      <c r="A2733" s="14" t="s">
        <v>1906</v>
      </c>
      <c r="B2733" s="307" t="s">
        <v>8467</v>
      </c>
      <c r="C2733" s="14" t="s">
        <v>8468</v>
      </c>
      <c r="D2733" s="16">
        <v>45238</v>
      </c>
      <c r="E2733" s="16"/>
      <c r="F2733" s="14" t="s">
        <v>8455</v>
      </c>
      <c r="G2733" s="307"/>
      <c r="H2733" s="307" t="s">
        <v>4875</v>
      </c>
      <c r="I2733" s="15">
        <v>177</v>
      </c>
      <c r="J2733" s="77">
        <v>5</v>
      </c>
      <c r="K2733" s="92"/>
    </row>
    <row r="2734" spans="1:11" ht="30.6" x14ac:dyDescent="0.25">
      <c r="A2734" s="14" t="s">
        <v>1906</v>
      </c>
      <c r="B2734" s="307" t="s">
        <v>8469</v>
      </c>
      <c r="C2734" s="14" t="s">
        <v>8470</v>
      </c>
      <c r="D2734" s="16">
        <v>45238</v>
      </c>
      <c r="E2734" s="16"/>
      <c r="F2734" s="14" t="s">
        <v>8455</v>
      </c>
      <c r="G2734" s="307"/>
      <c r="H2734" s="307" t="s">
        <v>6921</v>
      </c>
      <c r="I2734" s="15">
        <v>177</v>
      </c>
      <c r="J2734" s="77">
        <v>5</v>
      </c>
      <c r="K2734" s="92"/>
    </row>
    <row r="2735" spans="1:11" ht="30.6" x14ac:dyDescent="0.25">
      <c r="A2735" s="14" t="s">
        <v>1906</v>
      </c>
      <c r="B2735" s="307" t="s">
        <v>8471</v>
      </c>
      <c r="C2735" s="14" t="s">
        <v>8472</v>
      </c>
      <c r="D2735" s="16">
        <v>45238</v>
      </c>
      <c r="E2735" s="16"/>
      <c r="F2735" s="14" t="s">
        <v>8455</v>
      </c>
      <c r="G2735" s="307"/>
      <c r="H2735" s="307" t="s">
        <v>2402</v>
      </c>
      <c r="I2735" s="15">
        <v>177</v>
      </c>
      <c r="J2735" s="77">
        <v>5</v>
      </c>
      <c r="K2735" s="92"/>
    </row>
    <row r="2736" spans="1:11" ht="30.6" x14ac:dyDescent="0.25">
      <c r="A2736" s="14" t="s">
        <v>1906</v>
      </c>
      <c r="B2736" s="307" t="s">
        <v>8473</v>
      </c>
      <c r="C2736" s="14" t="s">
        <v>8474</v>
      </c>
      <c r="D2736" s="16">
        <v>45238</v>
      </c>
      <c r="E2736" s="16"/>
      <c r="F2736" s="14" t="s">
        <v>8455</v>
      </c>
      <c r="G2736" s="307"/>
      <c r="H2736" s="307" t="s">
        <v>2411</v>
      </c>
      <c r="I2736" s="15">
        <v>177</v>
      </c>
      <c r="J2736" s="77">
        <v>5</v>
      </c>
      <c r="K2736" s="92"/>
    </row>
    <row r="2737" spans="1:11" ht="30.6" x14ac:dyDescent="0.25">
      <c r="A2737" s="14" t="s">
        <v>1906</v>
      </c>
      <c r="B2737" s="307" t="s">
        <v>8475</v>
      </c>
      <c r="C2737" s="14" t="s">
        <v>8476</v>
      </c>
      <c r="D2737" s="16">
        <v>45238</v>
      </c>
      <c r="E2737" s="16"/>
      <c r="F2737" s="14" t="s">
        <v>8455</v>
      </c>
      <c r="G2737" s="307"/>
      <c r="H2737" s="307" t="s">
        <v>6937</v>
      </c>
      <c r="I2737" s="15">
        <v>177</v>
      </c>
      <c r="J2737" s="77">
        <v>5</v>
      </c>
      <c r="K2737" s="92"/>
    </row>
    <row r="2738" spans="1:11" ht="30.6" x14ac:dyDescent="0.25">
      <c r="A2738" s="14" t="s">
        <v>1906</v>
      </c>
      <c r="B2738" s="307" t="s">
        <v>8477</v>
      </c>
      <c r="C2738" s="14" t="s">
        <v>8478</v>
      </c>
      <c r="D2738" s="16">
        <v>45238</v>
      </c>
      <c r="E2738" s="16"/>
      <c r="F2738" s="14" t="s">
        <v>8455</v>
      </c>
      <c r="G2738" s="307"/>
      <c r="H2738" s="307" t="s">
        <v>3136</v>
      </c>
      <c r="I2738" s="15">
        <v>177</v>
      </c>
      <c r="J2738" s="77">
        <v>5</v>
      </c>
      <c r="K2738" s="92"/>
    </row>
    <row r="2739" spans="1:11" ht="30.6" x14ac:dyDescent="0.25">
      <c r="A2739" s="14" t="s">
        <v>1906</v>
      </c>
      <c r="B2739" s="307" t="s">
        <v>8479</v>
      </c>
      <c r="C2739" s="14" t="s">
        <v>8480</v>
      </c>
      <c r="D2739" s="16">
        <v>45238</v>
      </c>
      <c r="E2739" s="16"/>
      <c r="F2739" s="14" t="s">
        <v>8455</v>
      </c>
      <c r="G2739" s="307"/>
      <c r="H2739" s="307" t="s">
        <v>4872</v>
      </c>
      <c r="I2739" s="15">
        <v>177</v>
      </c>
      <c r="J2739" s="77">
        <v>5</v>
      </c>
      <c r="K2739" s="92"/>
    </row>
    <row r="2740" spans="1:11" ht="30.6" x14ac:dyDescent="0.25">
      <c r="A2740" s="14" t="s">
        <v>1906</v>
      </c>
      <c r="B2740" s="307" t="s">
        <v>8481</v>
      </c>
      <c r="C2740" s="14" t="s">
        <v>8482</v>
      </c>
      <c r="D2740" s="16">
        <v>45238</v>
      </c>
      <c r="E2740" s="16"/>
      <c r="F2740" s="14" t="s">
        <v>8455</v>
      </c>
      <c r="G2740" s="307"/>
      <c r="H2740" s="307" t="s">
        <v>2608</v>
      </c>
      <c r="I2740" s="15">
        <v>177</v>
      </c>
      <c r="J2740" s="77">
        <v>5</v>
      </c>
      <c r="K2740" s="92"/>
    </row>
    <row r="2741" spans="1:11" ht="30.6" x14ac:dyDescent="0.25">
      <c r="A2741" s="14" t="s">
        <v>1906</v>
      </c>
      <c r="B2741" s="307" t="s">
        <v>8483</v>
      </c>
      <c r="C2741" s="14" t="s">
        <v>8484</v>
      </c>
      <c r="D2741" s="16">
        <v>45238</v>
      </c>
      <c r="E2741" s="16"/>
      <c r="F2741" s="14" t="s">
        <v>8455</v>
      </c>
      <c r="G2741" s="307"/>
      <c r="H2741" s="307" t="s">
        <v>3133</v>
      </c>
      <c r="I2741" s="15">
        <v>177</v>
      </c>
      <c r="J2741" s="77">
        <v>5</v>
      </c>
      <c r="K2741" s="92"/>
    </row>
    <row r="2742" spans="1:11" ht="30.6" x14ac:dyDescent="0.25">
      <c r="A2742" s="14" t="s">
        <v>1906</v>
      </c>
      <c r="B2742" s="307" t="s">
        <v>8485</v>
      </c>
      <c r="C2742" s="14" t="s">
        <v>8486</v>
      </c>
      <c r="D2742" s="16">
        <v>45238</v>
      </c>
      <c r="E2742" s="16"/>
      <c r="F2742" s="14" t="s">
        <v>8455</v>
      </c>
      <c r="G2742" s="307"/>
      <c r="H2742" s="307" t="s">
        <v>2587</v>
      </c>
      <c r="I2742" s="15">
        <v>177</v>
      </c>
      <c r="J2742" s="77">
        <v>5</v>
      </c>
      <c r="K2742" s="92"/>
    </row>
    <row r="2743" spans="1:11" ht="30.6" x14ac:dyDescent="0.25">
      <c r="A2743" s="14" t="s">
        <v>1906</v>
      </c>
      <c r="B2743" s="307" t="s">
        <v>8487</v>
      </c>
      <c r="C2743" s="14" t="s">
        <v>8488</v>
      </c>
      <c r="D2743" s="16">
        <v>45238</v>
      </c>
      <c r="E2743" s="16"/>
      <c r="F2743" s="14" t="s">
        <v>8455</v>
      </c>
      <c r="G2743" s="307"/>
      <c r="H2743" s="307" t="s">
        <v>2438</v>
      </c>
      <c r="I2743" s="15">
        <v>177</v>
      </c>
      <c r="J2743" s="77">
        <v>5</v>
      </c>
      <c r="K2743" s="92"/>
    </row>
    <row r="2744" spans="1:11" ht="30.6" x14ac:dyDescent="0.25">
      <c r="A2744" s="14" t="s">
        <v>1906</v>
      </c>
      <c r="B2744" s="307" t="s">
        <v>8489</v>
      </c>
      <c r="C2744" s="14" t="s">
        <v>8490</v>
      </c>
      <c r="D2744" s="16">
        <v>45238</v>
      </c>
      <c r="E2744" s="16"/>
      <c r="F2744" s="14" t="s">
        <v>8455</v>
      </c>
      <c r="G2744" s="307"/>
      <c r="H2744" s="307" t="s">
        <v>2432</v>
      </c>
      <c r="I2744" s="15">
        <v>177</v>
      </c>
      <c r="J2744" s="77">
        <v>5</v>
      </c>
      <c r="K2744" s="92"/>
    </row>
    <row r="2745" spans="1:11" ht="30.6" x14ac:dyDescent="0.25">
      <c r="A2745" s="14" t="s">
        <v>1906</v>
      </c>
      <c r="B2745" s="307" t="s">
        <v>8491</v>
      </c>
      <c r="C2745" s="14" t="s">
        <v>8492</v>
      </c>
      <c r="D2745" s="16">
        <v>45238</v>
      </c>
      <c r="E2745" s="16"/>
      <c r="F2745" s="14" t="s">
        <v>8455</v>
      </c>
      <c r="G2745" s="307"/>
      <c r="H2745" s="307" t="s">
        <v>3104</v>
      </c>
      <c r="I2745" s="15">
        <v>177</v>
      </c>
      <c r="J2745" s="77">
        <v>5</v>
      </c>
      <c r="K2745" s="92"/>
    </row>
    <row r="2746" spans="1:11" ht="30.6" x14ac:dyDescent="0.25">
      <c r="A2746" s="14" t="s">
        <v>1906</v>
      </c>
      <c r="B2746" s="307" t="s">
        <v>8493</v>
      </c>
      <c r="C2746" s="14" t="s">
        <v>8494</v>
      </c>
      <c r="D2746" s="16">
        <v>45238</v>
      </c>
      <c r="E2746" s="16"/>
      <c r="F2746" s="14" t="s">
        <v>8455</v>
      </c>
      <c r="G2746" s="307"/>
      <c r="H2746" s="307" t="s">
        <v>2426</v>
      </c>
      <c r="I2746" s="15">
        <v>177</v>
      </c>
      <c r="J2746" s="77">
        <v>5</v>
      </c>
      <c r="K2746" s="92"/>
    </row>
    <row r="2747" spans="1:11" ht="30.6" x14ac:dyDescent="0.25">
      <c r="A2747" s="14" t="s">
        <v>1906</v>
      </c>
      <c r="B2747" s="307" t="s">
        <v>8495</v>
      </c>
      <c r="C2747" s="14" t="s">
        <v>8496</v>
      </c>
      <c r="D2747" s="16">
        <v>45238</v>
      </c>
      <c r="E2747" s="16"/>
      <c r="F2747" s="14" t="s">
        <v>8455</v>
      </c>
      <c r="G2747" s="307"/>
      <c r="H2747" s="307" t="s">
        <v>3906</v>
      </c>
      <c r="I2747" s="15">
        <v>177</v>
      </c>
      <c r="J2747" s="77">
        <v>5</v>
      </c>
      <c r="K2747" s="92"/>
    </row>
    <row r="2748" spans="1:11" ht="30.6" x14ac:dyDescent="0.25">
      <c r="A2748" s="14" t="s">
        <v>1906</v>
      </c>
      <c r="B2748" s="307" t="s">
        <v>8497</v>
      </c>
      <c r="C2748" s="14" t="s">
        <v>8498</v>
      </c>
      <c r="D2748" s="16">
        <v>45238</v>
      </c>
      <c r="E2748" s="16"/>
      <c r="F2748" s="14" t="s">
        <v>8455</v>
      </c>
      <c r="G2748" s="307"/>
      <c r="H2748" s="307" t="s">
        <v>2414</v>
      </c>
      <c r="I2748" s="15">
        <v>177</v>
      </c>
      <c r="J2748" s="77">
        <v>5</v>
      </c>
      <c r="K2748" s="92"/>
    </row>
    <row r="2749" spans="1:11" ht="30.6" x14ac:dyDescent="0.25">
      <c r="A2749" s="14" t="s">
        <v>1906</v>
      </c>
      <c r="B2749" s="307" t="s">
        <v>8499</v>
      </c>
      <c r="C2749" s="14" t="s">
        <v>8500</v>
      </c>
      <c r="D2749" s="16">
        <v>45238</v>
      </c>
      <c r="E2749" s="16"/>
      <c r="F2749" s="14" t="s">
        <v>8455</v>
      </c>
      <c r="G2749" s="307"/>
      <c r="H2749" s="307" t="s">
        <v>2785</v>
      </c>
      <c r="I2749" s="15">
        <v>177</v>
      </c>
      <c r="J2749" s="77">
        <v>5</v>
      </c>
      <c r="K2749" s="92"/>
    </row>
    <row r="2750" spans="1:11" ht="30.6" x14ac:dyDescent="0.25">
      <c r="A2750" s="14" t="s">
        <v>1906</v>
      </c>
      <c r="B2750" s="307" t="s">
        <v>8501</v>
      </c>
      <c r="C2750" s="14" t="s">
        <v>8502</v>
      </c>
      <c r="D2750" s="16">
        <v>45238</v>
      </c>
      <c r="E2750" s="16"/>
      <c r="F2750" s="14" t="s">
        <v>8455</v>
      </c>
      <c r="G2750" s="307"/>
      <c r="H2750" s="307" t="s">
        <v>2453</v>
      </c>
      <c r="I2750" s="15">
        <v>177</v>
      </c>
      <c r="J2750" s="77">
        <v>5</v>
      </c>
      <c r="K2750" s="92"/>
    </row>
    <row r="2751" spans="1:11" ht="30.6" x14ac:dyDescent="0.25">
      <c r="A2751" s="14" t="s">
        <v>1906</v>
      </c>
      <c r="B2751" s="307" t="s">
        <v>8503</v>
      </c>
      <c r="C2751" s="14" t="s">
        <v>8504</v>
      </c>
      <c r="D2751" s="16">
        <v>45238</v>
      </c>
      <c r="E2751" s="16"/>
      <c r="F2751" s="14" t="s">
        <v>8455</v>
      </c>
      <c r="G2751" s="307"/>
      <c r="H2751" s="307" t="s">
        <v>2611</v>
      </c>
      <c r="I2751" s="15">
        <v>177</v>
      </c>
      <c r="J2751" s="77">
        <v>5</v>
      </c>
      <c r="K2751" s="92"/>
    </row>
    <row r="2752" spans="1:11" ht="30.6" x14ac:dyDescent="0.25">
      <c r="A2752" s="14" t="s">
        <v>1906</v>
      </c>
      <c r="B2752" s="307" t="s">
        <v>8505</v>
      </c>
      <c r="C2752" s="14" t="s">
        <v>8506</v>
      </c>
      <c r="D2752" s="16">
        <v>45238</v>
      </c>
      <c r="E2752" s="16"/>
      <c r="F2752" s="14" t="s">
        <v>8455</v>
      </c>
      <c r="G2752" s="307"/>
      <c r="H2752" s="307" t="s">
        <v>2456</v>
      </c>
      <c r="I2752" s="15">
        <v>177</v>
      </c>
      <c r="J2752" s="77">
        <v>5</v>
      </c>
      <c r="K2752" s="92"/>
    </row>
    <row r="2753" spans="1:11" ht="30.6" x14ac:dyDescent="0.25">
      <c r="A2753" s="14" t="s">
        <v>1906</v>
      </c>
      <c r="B2753" s="307" t="s">
        <v>8507</v>
      </c>
      <c r="C2753" s="14" t="s">
        <v>8508</v>
      </c>
      <c r="D2753" s="16">
        <v>45238</v>
      </c>
      <c r="E2753" s="16"/>
      <c r="F2753" s="14" t="s">
        <v>8455</v>
      </c>
      <c r="G2753" s="307"/>
      <c r="H2753" s="307" t="s">
        <v>5053</v>
      </c>
      <c r="I2753" s="15">
        <v>177</v>
      </c>
      <c r="J2753" s="77">
        <v>5</v>
      </c>
      <c r="K2753" s="92"/>
    </row>
    <row r="2754" spans="1:11" ht="30.6" x14ac:dyDescent="0.25">
      <c r="A2754" s="14" t="s">
        <v>1906</v>
      </c>
      <c r="B2754" s="307" t="s">
        <v>8509</v>
      </c>
      <c r="C2754" s="14" t="s">
        <v>8510</v>
      </c>
      <c r="D2754" s="16">
        <v>45238</v>
      </c>
      <c r="E2754" s="16"/>
      <c r="F2754" s="14" t="s">
        <v>8455</v>
      </c>
      <c r="G2754" s="307"/>
      <c r="H2754" s="307" t="s">
        <v>4694</v>
      </c>
      <c r="I2754" s="15">
        <v>200</v>
      </c>
      <c r="J2754" s="77">
        <v>5</v>
      </c>
      <c r="K2754" s="92"/>
    </row>
    <row r="2755" spans="1:11" ht="30.6" x14ac:dyDescent="0.25">
      <c r="A2755" s="14" t="s">
        <v>1906</v>
      </c>
      <c r="B2755" s="307" t="s">
        <v>8511</v>
      </c>
      <c r="C2755" s="14" t="s">
        <v>8512</v>
      </c>
      <c r="D2755" s="16">
        <v>45238</v>
      </c>
      <c r="E2755" s="16"/>
      <c r="F2755" s="14" t="s">
        <v>8455</v>
      </c>
      <c r="G2755" s="307"/>
      <c r="H2755" s="307" t="s">
        <v>3799</v>
      </c>
      <c r="I2755" s="15">
        <v>200</v>
      </c>
      <c r="J2755" s="77">
        <v>5</v>
      </c>
      <c r="K2755" s="92"/>
    </row>
    <row r="2756" spans="1:11" ht="30.6" x14ac:dyDescent="0.25">
      <c r="A2756" s="14" t="s">
        <v>1906</v>
      </c>
      <c r="B2756" s="307" t="s">
        <v>8513</v>
      </c>
      <c r="C2756" s="14" t="s">
        <v>8514</v>
      </c>
      <c r="D2756" s="16">
        <v>45238</v>
      </c>
      <c r="E2756" s="16"/>
      <c r="F2756" s="14" t="s">
        <v>8455</v>
      </c>
      <c r="G2756" s="307"/>
      <c r="H2756" s="307" t="s">
        <v>2824</v>
      </c>
      <c r="I2756" s="15">
        <v>200</v>
      </c>
      <c r="J2756" s="77">
        <v>5</v>
      </c>
      <c r="K2756" s="92"/>
    </row>
    <row r="2757" spans="1:11" ht="30.6" x14ac:dyDescent="0.25">
      <c r="A2757" s="14" t="s">
        <v>1906</v>
      </c>
      <c r="B2757" s="307" t="s">
        <v>8515</v>
      </c>
      <c r="C2757" s="14" t="s">
        <v>8516</v>
      </c>
      <c r="D2757" s="16">
        <v>45238</v>
      </c>
      <c r="E2757" s="16"/>
      <c r="F2757" s="14" t="s">
        <v>8455</v>
      </c>
      <c r="G2757" s="307"/>
      <c r="H2757" s="307" t="s">
        <v>3197</v>
      </c>
      <c r="I2757" s="15">
        <v>200</v>
      </c>
      <c r="J2757" s="77">
        <v>5</v>
      </c>
      <c r="K2757" s="92"/>
    </row>
    <row r="2758" spans="1:11" ht="30.6" x14ac:dyDescent="0.25">
      <c r="A2758" s="14" t="s">
        <v>1906</v>
      </c>
      <c r="B2758" s="307" t="s">
        <v>8517</v>
      </c>
      <c r="C2758" s="14" t="s">
        <v>8518</v>
      </c>
      <c r="D2758" s="16">
        <v>45238</v>
      </c>
      <c r="E2758" s="16"/>
      <c r="F2758" s="14" t="s">
        <v>8455</v>
      </c>
      <c r="G2758" s="307"/>
      <c r="H2758" s="307" t="s">
        <v>2465</v>
      </c>
      <c r="I2758" s="15">
        <v>200</v>
      </c>
      <c r="J2758" s="77">
        <v>5</v>
      </c>
      <c r="K2758" s="92"/>
    </row>
    <row r="2759" spans="1:11" ht="30.6" x14ac:dyDescent="0.25">
      <c r="A2759" s="14" t="s">
        <v>1906</v>
      </c>
      <c r="B2759" s="307" t="s">
        <v>8519</v>
      </c>
      <c r="C2759" s="14" t="s">
        <v>8520</v>
      </c>
      <c r="D2759" s="16">
        <v>45238</v>
      </c>
      <c r="E2759" s="16"/>
      <c r="F2759" s="14" t="s">
        <v>8455</v>
      </c>
      <c r="G2759" s="307"/>
      <c r="H2759" s="307" t="s">
        <v>2764</v>
      </c>
      <c r="I2759" s="15">
        <v>234</v>
      </c>
      <c r="J2759" s="77">
        <v>5</v>
      </c>
      <c r="K2759" s="92"/>
    </row>
    <row r="2760" spans="1:11" ht="30.6" x14ac:dyDescent="0.25">
      <c r="A2760" s="14" t="s">
        <v>1906</v>
      </c>
      <c r="B2760" s="307" t="s">
        <v>8521</v>
      </c>
      <c r="C2760" s="14" t="s">
        <v>8522</v>
      </c>
      <c r="D2760" s="16">
        <v>45238</v>
      </c>
      <c r="E2760" s="16"/>
      <c r="F2760" s="14" t="s">
        <v>8455</v>
      </c>
      <c r="G2760" s="307"/>
      <c r="H2760" s="307" t="s">
        <v>2482</v>
      </c>
      <c r="I2760" s="15">
        <v>234</v>
      </c>
      <c r="J2760" s="77">
        <v>5</v>
      </c>
      <c r="K2760" s="92"/>
    </row>
    <row r="2761" spans="1:11" ht="30.6" x14ac:dyDescent="0.25">
      <c r="A2761" s="14" t="s">
        <v>1906</v>
      </c>
      <c r="B2761" s="307" t="s">
        <v>8523</v>
      </c>
      <c r="C2761" s="14" t="s">
        <v>8524</v>
      </c>
      <c r="D2761" s="16">
        <v>45238</v>
      </c>
      <c r="E2761" s="16"/>
      <c r="F2761" s="14" t="s">
        <v>8455</v>
      </c>
      <c r="G2761" s="307"/>
      <c r="H2761" s="307" t="s">
        <v>6051</v>
      </c>
      <c r="I2761" s="15">
        <v>234</v>
      </c>
      <c r="J2761" s="77">
        <v>5</v>
      </c>
      <c r="K2761" s="92"/>
    </row>
    <row r="2762" spans="1:11" ht="30.6" x14ac:dyDescent="0.25">
      <c r="A2762" s="14" t="s">
        <v>1906</v>
      </c>
      <c r="B2762" s="307" t="s">
        <v>8525</v>
      </c>
      <c r="C2762" s="14" t="s">
        <v>8526</v>
      </c>
      <c r="D2762" s="16">
        <v>45238</v>
      </c>
      <c r="E2762" s="16"/>
      <c r="F2762" s="14" t="s">
        <v>8455</v>
      </c>
      <c r="G2762" s="307"/>
      <c r="H2762" s="307" t="s">
        <v>5296</v>
      </c>
      <c r="I2762" s="15">
        <v>234</v>
      </c>
      <c r="J2762" s="77">
        <v>5</v>
      </c>
      <c r="K2762" s="92"/>
    </row>
    <row r="2763" spans="1:11" ht="20.399999999999999" x14ac:dyDescent="0.25">
      <c r="A2763" s="14" t="s">
        <v>1906</v>
      </c>
      <c r="B2763" s="307" t="s">
        <v>8527</v>
      </c>
      <c r="C2763" s="14" t="s">
        <v>8528</v>
      </c>
      <c r="D2763" s="16">
        <v>45240</v>
      </c>
      <c r="E2763" s="16"/>
      <c r="F2763" s="14" t="s">
        <v>8529</v>
      </c>
      <c r="G2763" s="307" t="s">
        <v>2887</v>
      </c>
      <c r="H2763" s="307" t="s">
        <v>2888</v>
      </c>
      <c r="I2763" s="15">
        <v>156</v>
      </c>
      <c r="J2763" s="77">
        <v>5</v>
      </c>
      <c r="K2763" s="92"/>
    </row>
    <row r="2764" spans="1:11" ht="30.6" x14ac:dyDescent="0.25">
      <c r="A2764" s="14" t="s">
        <v>1906</v>
      </c>
      <c r="B2764" s="307" t="s">
        <v>8530</v>
      </c>
      <c r="C2764" s="14" t="s">
        <v>8531</v>
      </c>
      <c r="D2764" s="16">
        <v>45259</v>
      </c>
      <c r="E2764" s="16"/>
      <c r="F2764" s="14" t="s">
        <v>8532</v>
      </c>
      <c r="G2764" s="307" t="s">
        <v>2043</v>
      </c>
      <c r="H2764" s="307" t="s">
        <v>2044</v>
      </c>
      <c r="I2764" s="15">
        <v>11783</v>
      </c>
      <c r="J2764" s="77">
        <v>5</v>
      </c>
      <c r="K2764" s="92"/>
    </row>
    <row r="2765" spans="1:11" ht="30.6" x14ac:dyDescent="0.25">
      <c r="A2765" s="14" t="s">
        <v>1906</v>
      </c>
      <c r="B2765" s="307" t="s">
        <v>8533</v>
      </c>
      <c r="C2765" s="14" t="s">
        <v>8534</v>
      </c>
      <c r="D2765" s="16">
        <v>45259</v>
      </c>
      <c r="E2765" s="16"/>
      <c r="F2765" s="14" t="s">
        <v>8535</v>
      </c>
      <c r="G2765" s="307" t="s">
        <v>6109</v>
      </c>
      <c r="H2765" s="307" t="s">
        <v>6110</v>
      </c>
      <c r="I2765" s="15">
        <v>156</v>
      </c>
      <c r="J2765" s="77">
        <v>5</v>
      </c>
      <c r="K2765" s="92"/>
    </row>
    <row r="2766" spans="1:11" ht="43.2" customHeight="1" x14ac:dyDescent="0.25">
      <c r="A2766" s="14" t="s">
        <v>1906</v>
      </c>
      <c r="B2766" s="307" t="s">
        <v>13252</v>
      </c>
      <c r="C2766" s="14" t="s">
        <v>13253</v>
      </c>
      <c r="D2766" s="16">
        <v>45315</v>
      </c>
      <c r="E2766" s="16"/>
      <c r="F2766" s="14" t="s">
        <v>13254</v>
      </c>
      <c r="G2766" s="307"/>
      <c r="H2766" s="307" t="s">
        <v>1414</v>
      </c>
      <c r="I2766" s="15">
        <v>171.38</v>
      </c>
      <c r="J2766" s="77">
        <v>3</v>
      </c>
      <c r="K2766" s="92"/>
    </row>
    <row r="2767" spans="1:11" ht="75" customHeight="1" x14ac:dyDescent="0.25">
      <c r="A2767" s="14" t="s">
        <v>1906</v>
      </c>
      <c r="B2767" s="307"/>
      <c r="C2767" s="14"/>
      <c r="D2767" s="16"/>
      <c r="E2767" s="16"/>
      <c r="F2767" s="308" t="s">
        <v>8536</v>
      </c>
      <c r="G2767" s="307"/>
      <c r="H2767" s="307"/>
      <c r="I2767" s="15"/>
      <c r="J2767" s="77"/>
      <c r="K2767" s="92"/>
    </row>
    <row r="2768" spans="1:11" ht="30.6" x14ac:dyDescent="0.25">
      <c r="A2768" s="14" t="s">
        <v>1906</v>
      </c>
      <c r="B2768" s="307" t="s">
        <v>8537</v>
      </c>
      <c r="C2768" s="14" t="s">
        <v>8538</v>
      </c>
      <c r="D2768" s="16">
        <v>45215</v>
      </c>
      <c r="E2768" s="16"/>
      <c r="F2768" s="14" t="s">
        <v>8539</v>
      </c>
      <c r="G2768" s="307"/>
      <c r="H2768" s="307" t="s">
        <v>4821</v>
      </c>
      <c r="I2768" s="15">
        <v>35</v>
      </c>
      <c r="J2768" s="77">
        <v>5</v>
      </c>
      <c r="K2768" s="92"/>
    </row>
    <row r="2769" spans="1:11" ht="30.6" x14ac:dyDescent="0.25">
      <c r="A2769" s="14" t="s">
        <v>1906</v>
      </c>
      <c r="B2769" s="307" t="s">
        <v>8540</v>
      </c>
      <c r="C2769" s="14" t="s">
        <v>8541</v>
      </c>
      <c r="D2769" s="16">
        <v>45215</v>
      </c>
      <c r="E2769" s="16"/>
      <c r="F2769" s="14" t="s">
        <v>8539</v>
      </c>
      <c r="G2769" s="307"/>
      <c r="H2769" s="307" t="s">
        <v>4818</v>
      </c>
      <c r="I2769" s="15">
        <v>35</v>
      </c>
      <c r="J2769" s="77">
        <v>5</v>
      </c>
      <c r="K2769" s="92"/>
    </row>
    <row r="2770" spans="1:11" ht="30.6" x14ac:dyDescent="0.25">
      <c r="A2770" s="14" t="s">
        <v>1906</v>
      </c>
      <c r="B2770" s="307" t="s">
        <v>8542</v>
      </c>
      <c r="C2770" s="14" t="s">
        <v>8543</v>
      </c>
      <c r="D2770" s="16">
        <v>45215</v>
      </c>
      <c r="E2770" s="16"/>
      <c r="F2770" s="14" t="s">
        <v>8539</v>
      </c>
      <c r="G2770" s="307"/>
      <c r="H2770" s="307" t="s">
        <v>4824</v>
      </c>
      <c r="I2770" s="15">
        <v>35</v>
      </c>
      <c r="J2770" s="77">
        <v>5</v>
      </c>
      <c r="K2770" s="92"/>
    </row>
    <row r="2771" spans="1:11" ht="30.6" x14ac:dyDescent="0.25">
      <c r="A2771" s="14" t="s">
        <v>1906</v>
      </c>
      <c r="B2771" s="307" t="s">
        <v>8544</v>
      </c>
      <c r="C2771" s="14" t="s">
        <v>8545</v>
      </c>
      <c r="D2771" s="16">
        <v>45215</v>
      </c>
      <c r="E2771" s="16"/>
      <c r="F2771" s="14" t="s">
        <v>8539</v>
      </c>
      <c r="G2771" s="307"/>
      <c r="H2771" s="307" t="s">
        <v>4875</v>
      </c>
      <c r="I2771" s="15">
        <v>55</v>
      </c>
      <c r="J2771" s="77">
        <v>5</v>
      </c>
      <c r="K2771" s="92"/>
    </row>
    <row r="2772" spans="1:11" ht="30.6" x14ac:dyDescent="0.25">
      <c r="A2772" s="14" t="s">
        <v>1906</v>
      </c>
      <c r="B2772" s="307" t="s">
        <v>8546</v>
      </c>
      <c r="C2772" s="14" t="s">
        <v>8547</v>
      </c>
      <c r="D2772" s="16">
        <v>45215</v>
      </c>
      <c r="E2772" s="16"/>
      <c r="F2772" s="14" t="s">
        <v>8539</v>
      </c>
      <c r="G2772" s="307"/>
      <c r="H2772" s="307" t="s">
        <v>4872</v>
      </c>
      <c r="I2772" s="15">
        <v>55</v>
      </c>
      <c r="J2772" s="77">
        <v>5</v>
      </c>
      <c r="K2772" s="92"/>
    </row>
    <row r="2773" spans="1:11" ht="30.6" x14ac:dyDescent="0.25">
      <c r="A2773" s="14" t="s">
        <v>1906</v>
      </c>
      <c r="B2773" s="307" t="s">
        <v>8548</v>
      </c>
      <c r="C2773" s="14" t="s">
        <v>8549</v>
      </c>
      <c r="D2773" s="16">
        <v>45215</v>
      </c>
      <c r="E2773" s="16"/>
      <c r="F2773" s="14" t="s">
        <v>8539</v>
      </c>
      <c r="G2773" s="307"/>
      <c r="H2773" s="307" t="s">
        <v>2411</v>
      </c>
      <c r="I2773" s="15">
        <v>55</v>
      </c>
      <c r="J2773" s="77">
        <v>5</v>
      </c>
      <c r="K2773" s="92"/>
    </row>
    <row r="2774" spans="1:11" ht="30.6" x14ac:dyDescent="0.25">
      <c r="A2774" s="14" t="s">
        <v>1906</v>
      </c>
      <c r="B2774" s="307" t="s">
        <v>8550</v>
      </c>
      <c r="C2774" s="14" t="s">
        <v>8551</v>
      </c>
      <c r="D2774" s="16">
        <v>45215</v>
      </c>
      <c r="E2774" s="16"/>
      <c r="F2774" s="14" t="s">
        <v>8539</v>
      </c>
      <c r="G2774" s="307"/>
      <c r="H2774" s="307" t="s">
        <v>2429</v>
      </c>
      <c r="I2774" s="15">
        <v>55</v>
      </c>
      <c r="J2774" s="77">
        <v>5</v>
      </c>
      <c r="K2774" s="92"/>
    </row>
    <row r="2775" spans="1:11" ht="30.6" x14ac:dyDescent="0.25">
      <c r="A2775" s="14" t="s">
        <v>1906</v>
      </c>
      <c r="B2775" s="307" t="s">
        <v>8552</v>
      </c>
      <c r="C2775" s="14" t="s">
        <v>8553</v>
      </c>
      <c r="D2775" s="16">
        <v>45215</v>
      </c>
      <c r="E2775" s="16"/>
      <c r="F2775" s="14" t="s">
        <v>8539</v>
      </c>
      <c r="G2775" s="307"/>
      <c r="H2775" s="307" t="s">
        <v>4856</v>
      </c>
      <c r="I2775" s="15">
        <v>55</v>
      </c>
      <c r="J2775" s="77">
        <v>5</v>
      </c>
      <c r="K2775" s="92"/>
    </row>
    <row r="2776" spans="1:11" ht="30.6" x14ac:dyDescent="0.25">
      <c r="A2776" s="14" t="s">
        <v>1906</v>
      </c>
      <c r="B2776" s="307" t="s">
        <v>8554</v>
      </c>
      <c r="C2776" s="14" t="s">
        <v>8555</v>
      </c>
      <c r="D2776" s="16">
        <v>45215</v>
      </c>
      <c r="E2776" s="16"/>
      <c r="F2776" s="14" t="s">
        <v>8539</v>
      </c>
      <c r="G2776" s="307"/>
      <c r="H2776" s="307" t="s">
        <v>4830</v>
      </c>
      <c r="I2776" s="15">
        <v>55</v>
      </c>
      <c r="J2776" s="77">
        <v>5</v>
      </c>
      <c r="K2776" s="92"/>
    </row>
    <row r="2777" spans="1:11" ht="30.6" x14ac:dyDescent="0.25">
      <c r="A2777" s="14" t="s">
        <v>1906</v>
      </c>
      <c r="B2777" s="307" t="s">
        <v>8556</v>
      </c>
      <c r="C2777" s="14" t="s">
        <v>8557</v>
      </c>
      <c r="D2777" s="16">
        <v>45215</v>
      </c>
      <c r="E2777" s="16"/>
      <c r="F2777" s="14" t="s">
        <v>8539</v>
      </c>
      <c r="G2777" s="307"/>
      <c r="H2777" s="307" t="s">
        <v>2444</v>
      </c>
      <c r="I2777" s="15">
        <v>55</v>
      </c>
      <c r="J2777" s="77">
        <v>5</v>
      </c>
      <c r="K2777" s="92"/>
    </row>
    <row r="2778" spans="1:11" ht="30.6" x14ac:dyDescent="0.25">
      <c r="A2778" s="14" t="s">
        <v>1906</v>
      </c>
      <c r="B2778" s="307" t="s">
        <v>8558</v>
      </c>
      <c r="C2778" s="14" t="s">
        <v>8559</v>
      </c>
      <c r="D2778" s="16">
        <v>45215</v>
      </c>
      <c r="E2778" s="16"/>
      <c r="F2778" s="14" t="s">
        <v>8539</v>
      </c>
      <c r="G2778" s="307"/>
      <c r="H2778" s="307" t="s">
        <v>4843</v>
      </c>
      <c r="I2778" s="15">
        <v>55</v>
      </c>
      <c r="J2778" s="77">
        <v>5</v>
      </c>
      <c r="K2778" s="92"/>
    </row>
    <row r="2779" spans="1:11" ht="30.6" x14ac:dyDescent="0.25">
      <c r="A2779" s="14" t="s">
        <v>1906</v>
      </c>
      <c r="B2779" s="307" t="s">
        <v>8560</v>
      </c>
      <c r="C2779" s="14" t="s">
        <v>8561</v>
      </c>
      <c r="D2779" s="16">
        <v>45215</v>
      </c>
      <c r="E2779" s="16"/>
      <c r="F2779" s="14" t="s">
        <v>8539</v>
      </c>
      <c r="G2779" s="307"/>
      <c r="H2779" s="307" t="s">
        <v>2399</v>
      </c>
      <c r="I2779" s="15">
        <v>55</v>
      </c>
      <c r="J2779" s="77">
        <v>5</v>
      </c>
      <c r="K2779" s="92"/>
    </row>
    <row r="2780" spans="1:11" ht="30.6" x14ac:dyDescent="0.25">
      <c r="A2780" s="14" t="s">
        <v>1906</v>
      </c>
      <c r="B2780" s="307" t="s">
        <v>8562</v>
      </c>
      <c r="C2780" s="14" t="s">
        <v>8563</v>
      </c>
      <c r="D2780" s="16">
        <v>45215</v>
      </c>
      <c r="E2780" s="16"/>
      <c r="F2780" s="14" t="s">
        <v>8539</v>
      </c>
      <c r="G2780" s="307"/>
      <c r="H2780" s="307" t="s">
        <v>2426</v>
      </c>
      <c r="I2780" s="15">
        <v>55</v>
      </c>
      <c r="J2780" s="77">
        <v>5</v>
      </c>
      <c r="K2780" s="92"/>
    </row>
    <row r="2781" spans="1:11" ht="30.6" x14ac:dyDescent="0.25">
      <c r="A2781" s="14" t="s">
        <v>1906</v>
      </c>
      <c r="B2781" s="307" t="s">
        <v>8564</v>
      </c>
      <c r="C2781" s="14" t="s">
        <v>8565</v>
      </c>
      <c r="D2781" s="16">
        <v>45215</v>
      </c>
      <c r="E2781" s="16"/>
      <c r="F2781" s="14" t="s">
        <v>8539</v>
      </c>
      <c r="G2781" s="307"/>
      <c r="H2781" s="307" t="s">
        <v>6051</v>
      </c>
      <c r="I2781" s="15">
        <v>55</v>
      </c>
      <c r="J2781" s="77">
        <v>5</v>
      </c>
      <c r="K2781" s="92"/>
    </row>
    <row r="2782" spans="1:11" ht="30.6" x14ac:dyDescent="0.25">
      <c r="A2782" s="14" t="s">
        <v>1906</v>
      </c>
      <c r="B2782" s="307" t="s">
        <v>8566</v>
      </c>
      <c r="C2782" s="14" t="s">
        <v>8567</v>
      </c>
      <c r="D2782" s="16">
        <v>45215</v>
      </c>
      <c r="E2782" s="16"/>
      <c r="F2782" s="14" t="s">
        <v>8539</v>
      </c>
      <c r="G2782" s="307"/>
      <c r="H2782" s="307" t="s">
        <v>2414</v>
      </c>
      <c r="I2782" s="15">
        <v>55</v>
      </c>
      <c r="J2782" s="77">
        <v>5</v>
      </c>
      <c r="K2782" s="92"/>
    </row>
    <row r="2783" spans="1:11" ht="30.6" x14ac:dyDescent="0.25">
      <c r="A2783" s="14" t="s">
        <v>1906</v>
      </c>
      <c r="B2783" s="307" t="s">
        <v>8568</v>
      </c>
      <c r="C2783" s="14" t="s">
        <v>8569</v>
      </c>
      <c r="D2783" s="16">
        <v>45215</v>
      </c>
      <c r="E2783" s="16"/>
      <c r="F2783" s="14" t="s">
        <v>8539</v>
      </c>
      <c r="G2783" s="307"/>
      <c r="H2783" s="307" t="s">
        <v>5327</v>
      </c>
      <c r="I2783" s="15">
        <v>55</v>
      </c>
      <c r="J2783" s="77">
        <v>5</v>
      </c>
      <c r="K2783" s="92"/>
    </row>
    <row r="2784" spans="1:11" ht="30.6" x14ac:dyDescent="0.25">
      <c r="A2784" s="14" t="s">
        <v>1906</v>
      </c>
      <c r="B2784" s="307" t="s">
        <v>8570</v>
      </c>
      <c r="C2784" s="14" t="s">
        <v>8571</v>
      </c>
      <c r="D2784" s="16">
        <v>45215</v>
      </c>
      <c r="E2784" s="16"/>
      <c r="F2784" s="14" t="s">
        <v>8539</v>
      </c>
      <c r="G2784" s="307"/>
      <c r="H2784" s="307" t="s">
        <v>2432</v>
      </c>
      <c r="I2784" s="15">
        <v>55</v>
      </c>
      <c r="J2784" s="77">
        <v>5</v>
      </c>
      <c r="K2784" s="92"/>
    </row>
    <row r="2785" spans="1:11" ht="30.6" x14ac:dyDescent="0.25">
      <c r="A2785" s="14" t="s">
        <v>1906</v>
      </c>
      <c r="B2785" s="307" t="s">
        <v>8572</v>
      </c>
      <c r="C2785" s="14" t="s">
        <v>8573</v>
      </c>
      <c r="D2785" s="16">
        <v>45215</v>
      </c>
      <c r="E2785" s="16"/>
      <c r="F2785" s="14" t="s">
        <v>8539</v>
      </c>
      <c r="G2785" s="307"/>
      <c r="H2785" s="307" t="s">
        <v>2423</v>
      </c>
      <c r="I2785" s="15">
        <v>55</v>
      </c>
      <c r="J2785" s="77">
        <v>5</v>
      </c>
      <c r="K2785" s="92"/>
    </row>
    <row r="2786" spans="1:11" ht="30.6" x14ac:dyDescent="0.25">
      <c r="A2786" s="14" t="s">
        <v>1906</v>
      </c>
      <c r="B2786" s="307" t="s">
        <v>8574</v>
      </c>
      <c r="C2786" s="14" t="s">
        <v>8575</v>
      </c>
      <c r="D2786" s="16">
        <v>45215</v>
      </c>
      <c r="E2786" s="16"/>
      <c r="F2786" s="14" t="s">
        <v>8539</v>
      </c>
      <c r="G2786" s="307"/>
      <c r="H2786" s="307" t="s">
        <v>4878</v>
      </c>
      <c r="I2786" s="15">
        <v>55</v>
      </c>
      <c r="J2786" s="77">
        <v>5</v>
      </c>
      <c r="K2786" s="92"/>
    </row>
    <row r="2787" spans="1:11" ht="30.6" x14ac:dyDescent="0.25">
      <c r="A2787" s="14" t="s">
        <v>1906</v>
      </c>
      <c r="B2787" s="307" t="s">
        <v>8576</v>
      </c>
      <c r="C2787" s="14" t="s">
        <v>8577</v>
      </c>
      <c r="D2787" s="16">
        <v>45215</v>
      </c>
      <c r="E2787" s="16"/>
      <c r="F2787" s="14" t="s">
        <v>8539</v>
      </c>
      <c r="G2787" s="307"/>
      <c r="H2787" s="307" t="s">
        <v>4838</v>
      </c>
      <c r="I2787" s="15">
        <v>55</v>
      </c>
      <c r="J2787" s="77">
        <v>5</v>
      </c>
      <c r="K2787" s="92"/>
    </row>
    <row r="2788" spans="1:11" ht="30.6" x14ac:dyDescent="0.25">
      <c r="A2788" s="14" t="s">
        <v>1906</v>
      </c>
      <c r="B2788" s="307" t="s">
        <v>8578</v>
      </c>
      <c r="C2788" s="14" t="s">
        <v>8579</v>
      </c>
      <c r="D2788" s="16">
        <v>45215</v>
      </c>
      <c r="E2788" s="16"/>
      <c r="F2788" s="14" t="s">
        <v>8539</v>
      </c>
      <c r="G2788" s="307"/>
      <c r="H2788" s="307" t="s">
        <v>2468</v>
      </c>
      <c r="I2788" s="15">
        <v>70</v>
      </c>
      <c r="J2788" s="77">
        <v>5</v>
      </c>
      <c r="K2788" s="92"/>
    </row>
    <row r="2789" spans="1:11" ht="30.6" x14ac:dyDescent="0.25">
      <c r="A2789" s="14" t="s">
        <v>1906</v>
      </c>
      <c r="B2789" s="307" t="s">
        <v>8580</v>
      </c>
      <c r="C2789" s="14" t="s">
        <v>8581</v>
      </c>
      <c r="D2789" s="16">
        <v>45215</v>
      </c>
      <c r="E2789" s="16"/>
      <c r="F2789" s="14" t="s">
        <v>8539</v>
      </c>
      <c r="G2789" s="307"/>
      <c r="H2789" s="307" t="s">
        <v>4894</v>
      </c>
      <c r="I2789" s="15">
        <v>70</v>
      </c>
      <c r="J2789" s="77">
        <v>5</v>
      </c>
      <c r="K2789" s="92"/>
    </row>
    <row r="2790" spans="1:11" ht="30.6" x14ac:dyDescent="0.25">
      <c r="A2790" s="14" t="s">
        <v>1906</v>
      </c>
      <c r="B2790" s="307" t="s">
        <v>8582</v>
      </c>
      <c r="C2790" s="14" t="s">
        <v>8583</v>
      </c>
      <c r="D2790" s="16">
        <v>45215</v>
      </c>
      <c r="E2790" s="16"/>
      <c r="F2790" s="14" t="s">
        <v>8539</v>
      </c>
      <c r="G2790" s="307"/>
      <c r="H2790" s="307" t="s">
        <v>2477</v>
      </c>
      <c r="I2790" s="15">
        <v>87</v>
      </c>
      <c r="J2790" s="77">
        <v>5</v>
      </c>
      <c r="K2790" s="92"/>
    </row>
    <row r="2791" spans="1:11" ht="30.6" x14ac:dyDescent="0.25">
      <c r="A2791" s="14" t="s">
        <v>1906</v>
      </c>
      <c r="B2791" s="307" t="s">
        <v>8584</v>
      </c>
      <c r="C2791" s="14" t="s">
        <v>8585</v>
      </c>
      <c r="D2791" s="16">
        <v>45215</v>
      </c>
      <c r="E2791" s="16"/>
      <c r="F2791" s="14" t="s">
        <v>8539</v>
      </c>
      <c r="G2791" s="307"/>
      <c r="H2791" s="307" t="s">
        <v>4835</v>
      </c>
      <c r="I2791" s="15">
        <v>87</v>
      </c>
      <c r="J2791" s="77">
        <v>5</v>
      </c>
      <c r="K2791" s="92"/>
    </row>
    <row r="2792" spans="1:11" ht="30.6" x14ac:dyDescent="0.25">
      <c r="A2792" s="14" t="s">
        <v>1906</v>
      </c>
      <c r="B2792" s="307" t="s">
        <v>8586</v>
      </c>
      <c r="C2792" s="14" t="s">
        <v>8587</v>
      </c>
      <c r="D2792" s="16">
        <v>45215</v>
      </c>
      <c r="E2792" s="16"/>
      <c r="F2792" s="14" t="s">
        <v>8539</v>
      </c>
      <c r="G2792" s="307"/>
      <c r="H2792" s="307" t="s">
        <v>8588</v>
      </c>
      <c r="I2792" s="15">
        <v>110</v>
      </c>
      <c r="J2792" s="77">
        <v>5</v>
      </c>
      <c r="K2792" s="92"/>
    </row>
    <row r="2793" spans="1:11" ht="30.6" x14ac:dyDescent="0.25">
      <c r="A2793" s="14" t="s">
        <v>1906</v>
      </c>
      <c r="B2793" s="307" t="s">
        <v>8589</v>
      </c>
      <c r="C2793" s="14" t="s">
        <v>8590</v>
      </c>
      <c r="D2793" s="16">
        <v>45215</v>
      </c>
      <c r="E2793" s="16"/>
      <c r="F2793" s="14" t="s">
        <v>8539</v>
      </c>
      <c r="G2793" s="307"/>
      <c r="H2793" s="307" t="s">
        <v>4897</v>
      </c>
      <c r="I2793" s="15">
        <v>127</v>
      </c>
      <c r="J2793" s="77">
        <v>5</v>
      </c>
      <c r="K2793" s="92"/>
    </row>
    <row r="2794" spans="1:11" ht="20.399999999999999" x14ac:dyDescent="0.25">
      <c r="A2794" s="14" t="s">
        <v>1906</v>
      </c>
      <c r="B2794" s="307" t="s">
        <v>8591</v>
      </c>
      <c r="C2794" s="14" t="s">
        <v>8592</v>
      </c>
      <c r="D2794" s="16">
        <v>45216</v>
      </c>
      <c r="E2794" s="16"/>
      <c r="F2794" s="14" t="s">
        <v>8593</v>
      </c>
      <c r="G2794" s="307" t="s">
        <v>8594</v>
      </c>
      <c r="H2794" s="307" t="s">
        <v>8595</v>
      </c>
      <c r="I2794" s="15">
        <v>1295</v>
      </c>
      <c r="J2794" s="77">
        <v>5</v>
      </c>
      <c r="K2794" s="92"/>
    </row>
    <row r="2795" spans="1:11" ht="40.799999999999997" x14ac:dyDescent="0.25">
      <c r="A2795" s="14" t="s">
        <v>1906</v>
      </c>
      <c r="B2795" s="307" t="s">
        <v>8596</v>
      </c>
      <c r="C2795" s="14" t="s">
        <v>8597</v>
      </c>
      <c r="D2795" s="16">
        <v>45239</v>
      </c>
      <c r="E2795" s="16"/>
      <c r="F2795" s="14" t="s">
        <v>8598</v>
      </c>
      <c r="G2795" s="307" t="s">
        <v>4804</v>
      </c>
      <c r="H2795" s="307" t="s">
        <v>4805</v>
      </c>
      <c r="I2795" s="15">
        <v>400</v>
      </c>
      <c r="J2795" s="77">
        <v>5</v>
      </c>
      <c r="K2795" s="92"/>
    </row>
    <row r="2796" spans="1:11" ht="61.2" x14ac:dyDescent="0.25">
      <c r="A2796" s="14" t="s">
        <v>1906</v>
      </c>
      <c r="B2796" s="307" t="s">
        <v>8596</v>
      </c>
      <c r="C2796" s="14" t="s">
        <v>8597</v>
      </c>
      <c r="D2796" s="16">
        <v>45194</v>
      </c>
      <c r="E2796" s="16">
        <v>45239</v>
      </c>
      <c r="F2796" s="14" t="s">
        <v>12097</v>
      </c>
      <c r="G2796" s="307" t="s">
        <v>4804</v>
      </c>
      <c r="H2796" s="307" t="s">
        <v>4805</v>
      </c>
      <c r="I2796" s="15">
        <v>10</v>
      </c>
      <c r="J2796" s="77">
        <v>5</v>
      </c>
      <c r="K2796" s="92"/>
    </row>
    <row r="2797" spans="1:11" ht="75" customHeight="1" x14ac:dyDescent="0.25">
      <c r="A2797" s="14" t="s">
        <v>1906</v>
      </c>
      <c r="B2797" s="307" t="s">
        <v>8596</v>
      </c>
      <c r="C2797" s="14" t="s">
        <v>8597</v>
      </c>
      <c r="D2797" s="16">
        <v>45207</v>
      </c>
      <c r="E2797" s="16">
        <v>45239</v>
      </c>
      <c r="F2797" s="14" t="s">
        <v>12098</v>
      </c>
      <c r="G2797" s="307" t="s">
        <v>4804</v>
      </c>
      <c r="H2797" s="307" t="s">
        <v>4805</v>
      </c>
      <c r="I2797" s="15">
        <v>7.9</v>
      </c>
      <c r="J2797" s="77">
        <v>5</v>
      </c>
      <c r="K2797" s="92"/>
    </row>
    <row r="2798" spans="1:11" ht="71.400000000000006" x14ac:dyDescent="0.25">
      <c r="A2798" s="14" t="s">
        <v>1906</v>
      </c>
      <c r="B2798" s="307"/>
      <c r="C2798" s="14"/>
      <c r="D2798" s="16"/>
      <c r="E2798" s="16"/>
      <c r="F2798" s="308" t="s">
        <v>8599</v>
      </c>
      <c r="G2798" s="307"/>
      <c r="H2798" s="307"/>
      <c r="I2798" s="15"/>
      <c r="J2798" s="77"/>
      <c r="K2798" s="92"/>
    </row>
    <row r="2799" spans="1:11" ht="30.6" x14ac:dyDescent="0.25">
      <c r="A2799" s="14" t="s">
        <v>1906</v>
      </c>
      <c r="B2799" s="307" t="s">
        <v>8600</v>
      </c>
      <c r="C2799" s="14" t="s">
        <v>8601</v>
      </c>
      <c r="D2799" s="16">
        <v>45251</v>
      </c>
      <c r="E2799" s="16"/>
      <c r="F2799" s="14" t="s">
        <v>8602</v>
      </c>
      <c r="G2799" s="307"/>
      <c r="H2799" s="307" t="s">
        <v>8603</v>
      </c>
      <c r="I2799" s="15">
        <v>35</v>
      </c>
      <c r="J2799" s="77">
        <v>5</v>
      </c>
      <c r="K2799" s="92"/>
    </row>
    <row r="2800" spans="1:11" ht="30.6" x14ac:dyDescent="0.25">
      <c r="A2800" s="14" t="s">
        <v>1906</v>
      </c>
      <c r="B2800" s="307" t="s">
        <v>8604</v>
      </c>
      <c r="C2800" s="14" t="s">
        <v>8605</v>
      </c>
      <c r="D2800" s="16">
        <v>45251</v>
      </c>
      <c r="E2800" s="16"/>
      <c r="F2800" s="14" t="s">
        <v>8602</v>
      </c>
      <c r="G2800" s="307"/>
      <c r="H2800" s="307" t="s">
        <v>8606</v>
      </c>
      <c r="I2800" s="15">
        <v>35</v>
      </c>
      <c r="J2800" s="77">
        <v>5</v>
      </c>
      <c r="K2800" s="92"/>
    </row>
    <row r="2801" spans="1:11" ht="30.6" x14ac:dyDescent="0.25">
      <c r="A2801" s="14" t="s">
        <v>1906</v>
      </c>
      <c r="B2801" s="307" t="s">
        <v>8607</v>
      </c>
      <c r="C2801" s="14" t="s">
        <v>8608</v>
      </c>
      <c r="D2801" s="16">
        <v>45251</v>
      </c>
      <c r="E2801" s="16"/>
      <c r="F2801" s="14" t="s">
        <v>8602</v>
      </c>
      <c r="G2801" s="307"/>
      <c r="H2801" s="307" t="s">
        <v>4897</v>
      </c>
      <c r="I2801" s="15">
        <v>35</v>
      </c>
      <c r="J2801" s="77">
        <v>5</v>
      </c>
      <c r="K2801" s="92"/>
    </row>
    <row r="2802" spans="1:11" ht="30.6" x14ac:dyDescent="0.25">
      <c r="A2802" s="14" t="s">
        <v>1906</v>
      </c>
      <c r="B2802" s="307" t="s">
        <v>8609</v>
      </c>
      <c r="C2802" s="14" t="s">
        <v>8610</v>
      </c>
      <c r="D2802" s="16">
        <v>45251</v>
      </c>
      <c r="E2802" s="16"/>
      <c r="F2802" s="14" t="s">
        <v>8602</v>
      </c>
      <c r="G2802" s="307"/>
      <c r="H2802" s="307" t="s">
        <v>4824</v>
      </c>
      <c r="I2802" s="15">
        <v>55</v>
      </c>
      <c r="J2802" s="77">
        <v>5</v>
      </c>
      <c r="K2802" s="92"/>
    </row>
    <row r="2803" spans="1:11" ht="30.6" x14ac:dyDescent="0.25">
      <c r="A2803" s="14" t="s">
        <v>1906</v>
      </c>
      <c r="B2803" s="307" t="s">
        <v>8611</v>
      </c>
      <c r="C2803" s="14" t="s">
        <v>8612</v>
      </c>
      <c r="D2803" s="16">
        <v>45251</v>
      </c>
      <c r="E2803" s="16"/>
      <c r="F2803" s="14" t="s">
        <v>8602</v>
      </c>
      <c r="G2803" s="307"/>
      <c r="H2803" s="307" t="s">
        <v>8613</v>
      </c>
      <c r="I2803" s="15">
        <v>55</v>
      </c>
      <c r="J2803" s="77">
        <v>5</v>
      </c>
      <c r="K2803" s="92"/>
    </row>
    <row r="2804" spans="1:11" ht="30.6" x14ac:dyDescent="0.25">
      <c r="A2804" s="14" t="s">
        <v>1906</v>
      </c>
      <c r="B2804" s="307" t="s">
        <v>8614</v>
      </c>
      <c r="C2804" s="14" t="s">
        <v>8615</v>
      </c>
      <c r="D2804" s="16">
        <v>45251</v>
      </c>
      <c r="E2804" s="16"/>
      <c r="F2804" s="14" t="s">
        <v>8602</v>
      </c>
      <c r="G2804" s="307"/>
      <c r="H2804" s="307" t="s">
        <v>8616</v>
      </c>
      <c r="I2804" s="15">
        <v>55</v>
      </c>
      <c r="J2804" s="77">
        <v>5</v>
      </c>
      <c r="K2804" s="92"/>
    </row>
    <row r="2805" spans="1:11" ht="30.6" x14ac:dyDescent="0.25">
      <c r="A2805" s="14" t="s">
        <v>1906</v>
      </c>
      <c r="B2805" s="307" t="s">
        <v>8617</v>
      </c>
      <c r="C2805" s="14" t="s">
        <v>8618</v>
      </c>
      <c r="D2805" s="16">
        <v>45251</v>
      </c>
      <c r="E2805" s="16"/>
      <c r="F2805" s="14" t="s">
        <v>8602</v>
      </c>
      <c r="G2805" s="307"/>
      <c r="H2805" s="307" t="s">
        <v>8619</v>
      </c>
      <c r="I2805" s="15">
        <v>55</v>
      </c>
      <c r="J2805" s="77">
        <v>5</v>
      </c>
      <c r="K2805" s="92"/>
    </row>
    <row r="2806" spans="1:11" ht="30.6" x14ac:dyDescent="0.25">
      <c r="A2806" s="14" t="s">
        <v>1906</v>
      </c>
      <c r="B2806" s="307" t="s">
        <v>8620</v>
      </c>
      <c r="C2806" s="14" t="s">
        <v>8621</v>
      </c>
      <c r="D2806" s="16">
        <v>45251</v>
      </c>
      <c r="E2806" s="16"/>
      <c r="F2806" s="14" t="s">
        <v>8602</v>
      </c>
      <c r="G2806" s="307"/>
      <c r="H2806" s="307" t="s">
        <v>4856</v>
      </c>
      <c r="I2806" s="15">
        <v>55</v>
      </c>
      <c r="J2806" s="77">
        <v>5</v>
      </c>
      <c r="K2806" s="92"/>
    </row>
    <row r="2807" spans="1:11" ht="30.6" x14ac:dyDescent="0.25">
      <c r="A2807" s="14" t="s">
        <v>1906</v>
      </c>
      <c r="B2807" s="307" t="s">
        <v>8622</v>
      </c>
      <c r="C2807" s="14" t="s">
        <v>8623</v>
      </c>
      <c r="D2807" s="16">
        <v>45251</v>
      </c>
      <c r="E2807" s="16"/>
      <c r="F2807" s="14" t="s">
        <v>8602</v>
      </c>
      <c r="G2807" s="307"/>
      <c r="H2807" s="307" t="s">
        <v>4858</v>
      </c>
      <c r="I2807" s="15">
        <v>55</v>
      </c>
      <c r="J2807" s="77">
        <v>5</v>
      </c>
      <c r="K2807" s="92"/>
    </row>
    <row r="2808" spans="1:11" ht="30.6" x14ac:dyDescent="0.25">
      <c r="A2808" s="14" t="s">
        <v>1906</v>
      </c>
      <c r="B2808" s="307" t="s">
        <v>8624</v>
      </c>
      <c r="C2808" s="14" t="s">
        <v>8625</v>
      </c>
      <c r="D2808" s="16">
        <v>45251</v>
      </c>
      <c r="E2808" s="16"/>
      <c r="F2808" s="14" t="s">
        <v>8602</v>
      </c>
      <c r="G2808" s="307"/>
      <c r="H2808" s="307" t="s">
        <v>8626</v>
      </c>
      <c r="I2808" s="15">
        <v>55</v>
      </c>
      <c r="J2808" s="77">
        <v>5</v>
      </c>
      <c r="K2808" s="92"/>
    </row>
    <row r="2809" spans="1:11" ht="30.6" x14ac:dyDescent="0.25">
      <c r="A2809" s="14" t="s">
        <v>1906</v>
      </c>
      <c r="B2809" s="307" t="s">
        <v>8627</v>
      </c>
      <c r="C2809" s="14" t="s">
        <v>8628</v>
      </c>
      <c r="D2809" s="16">
        <v>45251</v>
      </c>
      <c r="E2809" s="16"/>
      <c r="F2809" s="14" t="s">
        <v>8602</v>
      </c>
      <c r="G2809" s="307"/>
      <c r="H2809" s="307" t="s">
        <v>2432</v>
      </c>
      <c r="I2809" s="15">
        <v>55</v>
      </c>
      <c r="J2809" s="77">
        <v>5</v>
      </c>
      <c r="K2809" s="92"/>
    </row>
    <row r="2810" spans="1:11" ht="30.6" x14ac:dyDescent="0.25">
      <c r="A2810" s="14" t="s">
        <v>1906</v>
      </c>
      <c r="B2810" s="307" t="s">
        <v>8629</v>
      </c>
      <c r="C2810" s="14" t="s">
        <v>8630</v>
      </c>
      <c r="D2810" s="16">
        <v>45251</v>
      </c>
      <c r="E2810" s="16"/>
      <c r="F2810" s="14" t="s">
        <v>8602</v>
      </c>
      <c r="G2810" s="307"/>
      <c r="H2810" s="307" t="s">
        <v>8631</v>
      </c>
      <c r="I2810" s="15">
        <v>55</v>
      </c>
      <c r="J2810" s="77">
        <v>5</v>
      </c>
      <c r="K2810" s="92"/>
    </row>
    <row r="2811" spans="1:11" ht="30.6" x14ac:dyDescent="0.25">
      <c r="A2811" s="14" t="s">
        <v>1906</v>
      </c>
      <c r="B2811" s="307" t="s">
        <v>8632</v>
      </c>
      <c r="C2811" s="14" t="s">
        <v>8633</v>
      </c>
      <c r="D2811" s="16">
        <v>45251</v>
      </c>
      <c r="E2811" s="16"/>
      <c r="F2811" s="14" t="s">
        <v>8602</v>
      </c>
      <c r="G2811" s="307"/>
      <c r="H2811" s="307" t="s">
        <v>2402</v>
      </c>
      <c r="I2811" s="15">
        <v>55</v>
      </c>
      <c r="J2811" s="77">
        <v>5</v>
      </c>
      <c r="K2811" s="92"/>
    </row>
    <row r="2812" spans="1:11" ht="30.6" x14ac:dyDescent="0.25">
      <c r="A2812" s="14" t="s">
        <v>1906</v>
      </c>
      <c r="B2812" s="307" t="s">
        <v>8634</v>
      </c>
      <c r="C2812" s="14" t="s">
        <v>8635</v>
      </c>
      <c r="D2812" s="16">
        <v>45251</v>
      </c>
      <c r="E2812" s="16"/>
      <c r="F2812" s="14" t="s">
        <v>8602</v>
      </c>
      <c r="G2812" s="307"/>
      <c r="H2812" s="307" t="s">
        <v>8636</v>
      </c>
      <c r="I2812" s="15">
        <v>55</v>
      </c>
      <c r="J2812" s="77">
        <v>5</v>
      </c>
      <c r="K2812" s="92"/>
    </row>
    <row r="2813" spans="1:11" ht="30.6" x14ac:dyDescent="0.25">
      <c r="A2813" s="14" t="s">
        <v>1906</v>
      </c>
      <c r="B2813" s="307" t="s">
        <v>8637</v>
      </c>
      <c r="C2813" s="14" t="s">
        <v>8638</v>
      </c>
      <c r="D2813" s="16">
        <v>45251</v>
      </c>
      <c r="E2813" s="16"/>
      <c r="F2813" s="14" t="s">
        <v>8602</v>
      </c>
      <c r="G2813" s="307"/>
      <c r="H2813" s="307" t="s">
        <v>2411</v>
      </c>
      <c r="I2813" s="15">
        <v>55</v>
      </c>
      <c r="J2813" s="77">
        <v>5</v>
      </c>
      <c r="K2813" s="92"/>
    </row>
    <row r="2814" spans="1:11" ht="30.6" x14ac:dyDescent="0.25">
      <c r="A2814" s="14" t="s">
        <v>1906</v>
      </c>
      <c r="B2814" s="307" t="s">
        <v>8639</v>
      </c>
      <c r="C2814" s="14" t="s">
        <v>8640</v>
      </c>
      <c r="D2814" s="16">
        <v>45251</v>
      </c>
      <c r="E2814" s="16"/>
      <c r="F2814" s="14" t="s">
        <v>8602</v>
      </c>
      <c r="G2814" s="307"/>
      <c r="H2814" s="307" t="s">
        <v>5327</v>
      </c>
      <c r="I2814" s="15">
        <v>55</v>
      </c>
      <c r="J2814" s="77">
        <v>5</v>
      </c>
      <c r="K2814" s="92"/>
    </row>
    <row r="2815" spans="1:11" ht="30.6" x14ac:dyDescent="0.25">
      <c r="A2815" s="14" t="s">
        <v>1906</v>
      </c>
      <c r="B2815" s="307" t="s">
        <v>8641</v>
      </c>
      <c r="C2815" s="14" t="s">
        <v>8642</v>
      </c>
      <c r="D2815" s="16">
        <v>45251</v>
      </c>
      <c r="E2815" s="16"/>
      <c r="F2815" s="14" t="s">
        <v>8602</v>
      </c>
      <c r="G2815" s="307"/>
      <c r="H2815" s="307" t="s">
        <v>4894</v>
      </c>
      <c r="I2815" s="15">
        <v>55</v>
      </c>
      <c r="J2815" s="77">
        <v>5</v>
      </c>
      <c r="K2815" s="92"/>
    </row>
    <row r="2816" spans="1:11" ht="30.6" x14ac:dyDescent="0.25">
      <c r="A2816" s="14" t="s">
        <v>1906</v>
      </c>
      <c r="B2816" s="307" t="s">
        <v>8643</v>
      </c>
      <c r="C2816" s="14" t="s">
        <v>8644</v>
      </c>
      <c r="D2816" s="16">
        <v>45251</v>
      </c>
      <c r="E2816" s="16"/>
      <c r="F2816" s="14" t="s">
        <v>8602</v>
      </c>
      <c r="G2816" s="307"/>
      <c r="H2816" s="307" t="s">
        <v>2426</v>
      </c>
      <c r="I2816" s="15">
        <v>55</v>
      </c>
      <c r="J2816" s="77">
        <v>5</v>
      </c>
      <c r="K2816" s="92"/>
    </row>
    <row r="2817" spans="1:11" ht="30.6" x14ac:dyDescent="0.25">
      <c r="A2817" s="14" t="s">
        <v>1906</v>
      </c>
      <c r="B2817" s="307" t="s">
        <v>8645</v>
      </c>
      <c r="C2817" s="14" t="s">
        <v>8646</v>
      </c>
      <c r="D2817" s="16">
        <v>45251</v>
      </c>
      <c r="E2817" s="16"/>
      <c r="F2817" s="14" t="s">
        <v>8602</v>
      </c>
      <c r="G2817" s="307"/>
      <c r="H2817" s="307" t="s">
        <v>2423</v>
      </c>
      <c r="I2817" s="15">
        <v>55</v>
      </c>
      <c r="J2817" s="77">
        <v>5</v>
      </c>
      <c r="K2817" s="92"/>
    </row>
    <row r="2818" spans="1:11" ht="30.6" x14ac:dyDescent="0.25">
      <c r="A2818" s="14" t="s">
        <v>1906</v>
      </c>
      <c r="B2818" s="307" t="s">
        <v>8647</v>
      </c>
      <c r="C2818" s="14" t="s">
        <v>8648</v>
      </c>
      <c r="D2818" s="16">
        <v>45251</v>
      </c>
      <c r="E2818" s="16"/>
      <c r="F2818" s="14" t="s">
        <v>8602</v>
      </c>
      <c r="G2818" s="307"/>
      <c r="H2818" s="307" t="s">
        <v>4881</v>
      </c>
      <c r="I2818" s="15">
        <v>55</v>
      </c>
      <c r="J2818" s="77">
        <v>5</v>
      </c>
      <c r="K2818" s="92"/>
    </row>
    <row r="2819" spans="1:11" ht="30.6" x14ac:dyDescent="0.25">
      <c r="A2819" s="14" t="s">
        <v>1906</v>
      </c>
      <c r="B2819" s="307" t="s">
        <v>8649</v>
      </c>
      <c r="C2819" s="14" t="s">
        <v>8650</v>
      </c>
      <c r="D2819" s="16">
        <v>45251</v>
      </c>
      <c r="E2819" s="16"/>
      <c r="F2819" s="14" t="s">
        <v>8602</v>
      </c>
      <c r="G2819" s="307"/>
      <c r="H2819" s="307" t="s">
        <v>8651</v>
      </c>
      <c r="I2819" s="15">
        <v>55</v>
      </c>
      <c r="J2819" s="77">
        <v>5</v>
      </c>
      <c r="K2819" s="92"/>
    </row>
    <row r="2820" spans="1:11" ht="30.6" x14ac:dyDescent="0.25">
      <c r="A2820" s="14" t="s">
        <v>1906</v>
      </c>
      <c r="B2820" s="307" t="s">
        <v>8652</v>
      </c>
      <c r="C2820" s="14" t="s">
        <v>8653</v>
      </c>
      <c r="D2820" s="16">
        <v>45251</v>
      </c>
      <c r="E2820" s="16"/>
      <c r="F2820" s="14" t="s">
        <v>8602</v>
      </c>
      <c r="G2820" s="307"/>
      <c r="H2820" s="307" t="s">
        <v>4872</v>
      </c>
      <c r="I2820" s="15">
        <v>55</v>
      </c>
      <c r="J2820" s="77">
        <v>5</v>
      </c>
      <c r="K2820" s="92"/>
    </row>
    <row r="2821" spans="1:11" ht="30.6" x14ac:dyDescent="0.25">
      <c r="A2821" s="14" t="s">
        <v>1906</v>
      </c>
      <c r="B2821" s="307" t="s">
        <v>8654</v>
      </c>
      <c r="C2821" s="14" t="s">
        <v>8655</v>
      </c>
      <c r="D2821" s="16">
        <v>45251</v>
      </c>
      <c r="E2821" s="16"/>
      <c r="F2821" s="14" t="s">
        <v>8602</v>
      </c>
      <c r="G2821" s="307"/>
      <c r="H2821" s="307" t="s">
        <v>2315</v>
      </c>
      <c r="I2821" s="15">
        <v>55</v>
      </c>
      <c r="J2821" s="77">
        <v>5</v>
      </c>
      <c r="K2821" s="92"/>
    </row>
    <row r="2822" spans="1:11" ht="30.6" x14ac:dyDescent="0.25">
      <c r="A2822" s="14" t="s">
        <v>1906</v>
      </c>
      <c r="B2822" s="307" t="s">
        <v>8656</v>
      </c>
      <c r="C2822" s="14" t="s">
        <v>8657</v>
      </c>
      <c r="D2822" s="16">
        <v>45251</v>
      </c>
      <c r="E2822" s="16"/>
      <c r="F2822" s="14" t="s">
        <v>8602</v>
      </c>
      <c r="G2822" s="307"/>
      <c r="H2822" s="307" t="s">
        <v>8658</v>
      </c>
      <c r="I2822" s="15">
        <v>55</v>
      </c>
      <c r="J2822" s="77">
        <v>5</v>
      </c>
      <c r="K2822" s="92"/>
    </row>
    <row r="2823" spans="1:11" ht="30.6" x14ac:dyDescent="0.25">
      <c r="A2823" s="14" t="s">
        <v>1906</v>
      </c>
      <c r="B2823" s="307" t="s">
        <v>8659</v>
      </c>
      <c r="C2823" s="14" t="s">
        <v>8660</v>
      </c>
      <c r="D2823" s="16">
        <v>45251</v>
      </c>
      <c r="E2823" s="16"/>
      <c r="F2823" s="14" t="s">
        <v>8602</v>
      </c>
      <c r="G2823" s="307"/>
      <c r="H2823" s="307" t="s">
        <v>6937</v>
      </c>
      <c r="I2823" s="15">
        <v>55</v>
      </c>
      <c r="J2823" s="77">
        <v>5</v>
      </c>
      <c r="K2823" s="92"/>
    </row>
    <row r="2824" spans="1:11" ht="30.6" x14ac:dyDescent="0.25">
      <c r="A2824" s="14" t="s">
        <v>1906</v>
      </c>
      <c r="B2824" s="307" t="s">
        <v>8661</v>
      </c>
      <c r="C2824" s="14" t="s">
        <v>8662</v>
      </c>
      <c r="D2824" s="16">
        <v>45251</v>
      </c>
      <c r="E2824" s="16"/>
      <c r="F2824" s="14" t="s">
        <v>8602</v>
      </c>
      <c r="G2824" s="307"/>
      <c r="H2824" s="307" t="s">
        <v>8663</v>
      </c>
      <c r="I2824" s="15">
        <v>55</v>
      </c>
      <c r="J2824" s="77">
        <v>5</v>
      </c>
      <c r="K2824" s="92"/>
    </row>
    <row r="2825" spans="1:11" ht="30.6" x14ac:dyDescent="0.25">
      <c r="A2825" s="14" t="s">
        <v>1906</v>
      </c>
      <c r="B2825" s="307" t="s">
        <v>8664</v>
      </c>
      <c r="C2825" s="14" t="s">
        <v>8665</v>
      </c>
      <c r="D2825" s="16">
        <v>45251</v>
      </c>
      <c r="E2825" s="16"/>
      <c r="F2825" s="14" t="s">
        <v>8602</v>
      </c>
      <c r="G2825" s="307"/>
      <c r="H2825" s="307" t="s">
        <v>2414</v>
      </c>
      <c r="I2825" s="15">
        <v>70</v>
      </c>
      <c r="J2825" s="77">
        <v>5</v>
      </c>
      <c r="K2825" s="92"/>
    </row>
    <row r="2826" spans="1:11" ht="30.6" x14ac:dyDescent="0.25">
      <c r="A2826" s="14" t="s">
        <v>1906</v>
      </c>
      <c r="B2826" s="307" t="s">
        <v>8666</v>
      </c>
      <c r="C2826" s="14" t="s">
        <v>8667</v>
      </c>
      <c r="D2826" s="16">
        <v>45251</v>
      </c>
      <c r="E2826" s="16"/>
      <c r="F2826" s="14" t="s">
        <v>8602</v>
      </c>
      <c r="G2826" s="307"/>
      <c r="H2826" s="307" t="s">
        <v>2468</v>
      </c>
      <c r="I2826" s="15">
        <v>70</v>
      </c>
      <c r="J2826" s="77">
        <v>5</v>
      </c>
      <c r="K2826" s="92"/>
    </row>
    <row r="2827" spans="1:11" ht="30.6" x14ac:dyDescent="0.25">
      <c r="A2827" s="14" t="s">
        <v>1906</v>
      </c>
      <c r="B2827" s="307" t="s">
        <v>8668</v>
      </c>
      <c r="C2827" s="14" t="s">
        <v>8669</v>
      </c>
      <c r="D2827" s="16">
        <v>45251</v>
      </c>
      <c r="E2827" s="16"/>
      <c r="F2827" s="14" t="s">
        <v>8602</v>
      </c>
      <c r="G2827" s="307"/>
      <c r="H2827" s="307" t="s">
        <v>2465</v>
      </c>
      <c r="I2827" s="15">
        <v>70</v>
      </c>
      <c r="J2827" s="77">
        <v>5</v>
      </c>
      <c r="K2827" s="92"/>
    </row>
    <row r="2828" spans="1:11" ht="30.6" x14ac:dyDescent="0.25">
      <c r="A2828" s="14" t="s">
        <v>1906</v>
      </c>
      <c r="B2828" s="307" t="s">
        <v>8670</v>
      </c>
      <c r="C2828" s="14" t="s">
        <v>8671</v>
      </c>
      <c r="D2828" s="16">
        <v>45251</v>
      </c>
      <c r="E2828" s="16"/>
      <c r="F2828" s="14" t="s">
        <v>8602</v>
      </c>
      <c r="G2828" s="307"/>
      <c r="H2828" s="307" t="s">
        <v>4835</v>
      </c>
      <c r="I2828" s="15">
        <v>87</v>
      </c>
      <c r="J2828" s="77">
        <v>5</v>
      </c>
      <c r="K2828" s="92"/>
    </row>
    <row r="2829" spans="1:11" ht="30.6" x14ac:dyDescent="0.25">
      <c r="A2829" s="14" t="s">
        <v>1906</v>
      </c>
      <c r="B2829" s="307" t="s">
        <v>8672</v>
      </c>
      <c r="C2829" s="14" t="s">
        <v>8673</v>
      </c>
      <c r="D2829" s="16">
        <v>45251</v>
      </c>
      <c r="E2829" s="16"/>
      <c r="F2829" s="14" t="s">
        <v>8602</v>
      </c>
      <c r="G2829" s="307"/>
      <c r="H2829" s="307" t="s">
        <v>8674</v>
      </c>
      <c r="I2829" s="15">
        <v>87</v>
      </c>
      <c r="J2829" s="77">
        <v>5</v>
      </c>
      <c r="K2829" s="92"/>
    </row>
    <row r="2830" spans="1:11" ht="30.6" x14ac:dyDescent="0.25">
      <c r="A2830" s="14" t="s">
        <v>1906</v>
      </c>
      <c r="B2830" s="307" t="s">
        <v>8675</v>
      </c>
      <c r="C2830" s="14" t="s">
        <v>8676</v>
      </c>
      <c r="D2830" s="16">
        <v>45252</v>
      </c>
      <c r="E2830" s="16"/>
      <c r="F2830" s="14" t="s">
        <v>8602</v>
      </c>
      <c r="G2830" s="307"/>
      <c r="H2830" s="307" t="s">
        <v>8588</v>
      </c>
      <c r="I2830" s="15">
        <v>20</v>
      </c>
      <c r="J2830" s="77">
        <v>5</v>
      </c>
      <c r="K2830" s="92"/>
    </row>
    <row r="2831" spans="1:11" ht="30.6" x14ac:dyDescent="0.25">
      <c r="A2831" s="14" t="s">
        <v>1906</v>
      </c>
      <c r="B2831" s="307" t="s">
        <v>8677</v>
      </c>
      <c r="C2831" s="14" t="s">
        <v>8678</v>
      </c>
      <c r="D2831" s="16">
        <v>45252</v>
      </c>
      <c r="E2831" s="16"/>
      <c r="F2831" s="14" t="s">
        <v>8602</v>
      </c>
      <c r="G2831" s="307"/>
      <c r="H2831" s="307" t="s">
        <v>8679</v>
      </c>
      <c r="I2831" s="15">
        <v>55</v>
      </c>
      <c r="J2831" s="77">
        <v>5</v>
      </c>
      <c r="K2831" s="92"/>
    </row>
    <row r="2832" spans="1:11" ht="20.399999999999999" x14ac:dyDescent="0.25">
      <c r="A2832" s="14" t="s">
        <v>1906</v>
      </c>
      <c r="B2832" s="307" t="s">
        <v>8680</v>
      </c>
      <c r="C2832" s="14" t="s">
        <v>8681</v>
      </c>
      <c r="D2832" s="16">
        <v>45259</v>
      </c>
      <c r="E2832" s="16"/>
      <c r="F2832" s="14" t="s">
        <v>8682</v>
      </c>
      <c r="G2832" s="307" t="s">
        <v>2043</v>
      </c>
      <c r="H2832" s="307" t="s">
        <v>2044</v>
      </c>
      <c r="I2832" s="15">
        <v>3375</v>
      </c>
      <c r="J2832" s="77">
        <v>5</v>
      </c>
      <c r="K2832" s="92"/>
    </row>
    <row r="2833" spans="1:11" ht="51" x14ac:dyDescent="0.25">
      <c r="A2833" s="14" t="s">
        <v>1906</v>
      </c>
      <c r="B2833" s="307" t="s">
        <v>8683</v>
      </c>
      <c r="C2833" s="14" t="s">
        <v>8684</v>
      </c>
      <c r="D2833" s="16">
        <v>45274</v>
      </c>
      <c r="E2833" s="16"/>
      <c r="F2833" s="14" t="s">
        <v>8685</v>
      </c>
      <c r="G2833" s="307" t="s">
        <v>4804</v>
      </c>
      <c r="H2833" s="307" t="s">
        <v>4805</v>
      </c>
      <c r="I2833" s="15">
        <v>400</v>
      </c>
      <c r="J2833" s="77">
        <v>5</v>
      </c>
      <c r="K2833" s="92"/>
    </row>
    <row r="2834" spans="1:11" ht="61.2" x14ac:dyDescent="0.25">
      <c r="A2834" s="14" t="s">
        <v>1906</v>
      </c>
      <c r="B2834" s="307" t="s">
        <v>8683</v>
      </c>
      <c r="C2834" s="14" t="s">
        <v>8684</v>
      </c>
      <c r="D2834" s="16">
        <v>45239</v>
      </c>
      <c r="E2834" s="16">
        <v>45274</v>
      </c>
      <c r="F2834" s="14" t="s">
        <v>8686</v>
      </c>
      <c r="G2834" s="307" t="s">
        <v>4804</v>
      </c>
      <c r="H2834" s="307" t="s">
        <v>4805</v>
      </c>
      <c r="I2834" s="15">
        <v>47.87</v>
      </c>
      <c r="J2834" s="77">
        <v>5</v>
      </c>
      <c r="K2834" s="92"/>
    </row>
    <row r="2835" spans="1:11" ht="61.2" x14ac:dyDescent="0.25">
      <c r="A2835" s="14" t="s">
        <v>1906</v>
      </c>
      <c r="B2835" s="307" t="s">
        <v>8683</v>
      </c>
      <c r="C2835" s="14" t="s">
        <v>8684</v>
      </c>
      <c r="D2835" s="16">
        <v>45240</v>
      </c>
      <c r="E2835" s="16">
        <v>45274</v>
      </c>
      <c r="F2835" s="14" t="s">
        <v>8687</v>
      </c>
      <c r="G2835" s="307" t="s">
        <v>4804</v>
      </c>
      <c r="H2835" s="307" t="s">
        <v>4805</v>
      </c>
      <c r="I2835" s="15">
        <v>32.130000000000003</v>
      </c>
      <c r="J2835" s="77">
        <v>5</v>
      </c>
      <c r="K2835" s="92"/>
    </row>
    <row r="2836" spans="1:11" ht="71.400000000000006" x14ac:dyDescent="0.25">
      <c r="A2836" s="14" t="s">
        <v>1906</v>
      </c>
      <c r="B2836" s="307" t="s">
        <v>8683</v>
      </c>
      <c r="C2836" s="14" t="s">
        <v>8684</v>
      </c>
      <c r="D2836" s="16">
        <v>45194</v>
      </c>
      <c r="E2836" s="16">
        <v>45274</v>
      </c>
      <c r="F2836" s="14" t="s">
        <v>12099</v>
      </c>
      <c r="G2836" s="307" t="s">
        <v>4804</v>
      </c>
      <c r="H2836" s="307" t="s">
        <v>4805</v>
      </c>
      <c r="I2836" s="15">
        <v>10</v>
      </c>
      <c r="J2836" s="77">
        <v>5</v>
      </c>
      <c r="K2836" s="92"/>
    </row>
    <row r="2837" spans="1:11" ht="71.400000000000006" x14ac:dyDescent="0.25">
      <c r="A2837" s="14" t="s">
        <v>1906</v>
      </c>
      <c r="B2837" s="307"/>
      <c r="C2837" s="14"/>
      <c r="D2837" s="16"/>
      <c r="E2837" s="16"/>
      <c r="F2837" s="308" t="s">
        <v>8688</v>
      </c>
      <c r="G2837" s="307"/>
      <c r="H2837" s="307"/>
      <c r="I2837" s="15"/>
      <c r="J2837" s="77"/>
      <c r="K2837" s="92"/>
    </row>
    <row r="2838" spans="1:11" ht="30.6" x14ac:dyDescent="0.25">
      <c r="A2838" s="14" t="s">
        <v>1906</v>
      </c>
      <c r="B2838" s="307" t="s">
        <v>8689</v>
      </c>
      <c r="C2838" s="14" t="s">
        <v>8690</v>
      </c>
      <c r="D2838" s="16">
        <v>45252</v>
      </c>
      <c r="E2838" s="16"/>
      <c r="F2838" s="14" t="s">
        <v>8691</v>
      </c>
      <c r="G2838" s="307"/>
      <c r="H2838" s="307" t="s">
        <v>8603</v>
      </c>
      <c r="I2838" s="15">
        <v>35</v>
      </c>
      <c r="J2838" s="77">
        <v>5</v>
      </c>
      <c r="K2838" s="92"/>
    </row>
    <row r="2839" spans="1:11" ht="30.6" x14ac:dyDescent="0.25">
      <c r="A2839" s="14" t="s">
        <v>1906</v>
      </c>
      <c r="B2839" s="307" t="s">
        <v>8692</v>
      </c>
      <c r="C2839" s="14" t="s">
        <v>8693</v>
      </c>
      <c r="D2839" s="16">
        <v>45252</v>
      </c>
      <c r="E2839" s="16"/>
      <c r="F2839" s="14" t="s">
        <v>8691</v>
      </c>
      <c r="G2839" s="307"/>
      <c r="H2839" s="307" t="s">
        <v>8606</v>
      </c>
      <c r="I2839" s="15">
        <v>35</v>
      </c>
      <c r="J2839" s="77">
        <v>5</v>
      </c>
      <c r="K2839" s="92"/>
    </row>
    <row r="2840" spans="1:11" ht="30.6" x14ac:dyDescent="0.25">
      <c r="A2840" s="14" t="s">
        <v>1906</v>
      </c>
      <c r="B2840" s="307" t="s">
        <v>8694</v>
      </c>
      <c r="C2840" s="14" t="s">
        <v>8695</v>
      </c>
      <c r="D2840" s="16">
        <v>45252</v>
      </c>
      <c r="E2840" s="16"/>
      <c r="F2840" s="14" t="s">
        <v>8691</v>
      </c>
      <c r="G2840" s="307"/>
      <c r="H2840" s="307" t="s">
        <v>4815</v>
      </c>
      <c r="I2840" s="15">
        <v>35</v>
      </c>
      <c r="J2840" s="77">
        <v>5</v>
      </c>
      <c r="K2840" s="92"/>
    </row>
    <row r="2841" spans="1:11" ht="30.6" x14ac:dyDescent="0.25">
      <c r="A2841" s="14" t="s">
        <v>1906</v>
      </c>
      <c r="B2841" s="307" t="s">
        <v>8696</v>
      </c>
      <c r="C2841" s="14" t="s">
        <v>8697</v>
      </c>
      <c r="D2841" s="16">
        <v>45252</v>
      </c>
      <c r="E2841" s="16"/>
      <c r="F2841" s="14" t="s">
        <v>8691</v>
      </c>
      <c r="G2841" s="307"/>
      <c r="H2841" s="307" t="s">
        <v>8616</v>
      </c>
      <c r="I2841" s="15">
        <v>55</v>
      </c>
      <c r="J2841" s="77">
        <v>5</v>
      </c>
      <c r="K2841" s="92"/>
    </row>
    <row r="2842" spans="1:11" ht="30.6" x14ac:dyDescent="0.25">
      <c r="A2842" s="14" t="s">
        <v>1906</v>
      </c>
      <c r="B2842" s="307" t="s">
        <v>8698</v>
      </c>
      <c r="C2842" s="14" t="s">
        <v>8699</v>
      </c>
      <c r="D2842" s="16">
        <v>45252</v>
      </c>
      <c r="E2842" s="16"/>
      <c r="F2842" s="14" t="s">
        <v>8691</v>
      </c>
      <c r="G2842" s="307"/>
      <c r="H2842" s="307" t="s">
        <v>8619</v>
      </c>
      <c r="I2842" s="15">
        <v>55</v>
      </c>
      <c r="J2842" s="77">
        <v>5</v>
      </c>
      <c r="K2842" s="92"/>
    </row>
    <row r="2843" spans="1:11" ht="30.6" x14ac:dyDescent="0.25">
      <c r="A2843" s="14" t="s">
        <v>1906</v>
      </c>
      <c r="B2843" s="307" t="s">
        <v>8700</v>
      </c>
      <c r="C2843" s="14" t="s">
        <v>8701</v>
      </c>
      <c r="D2843" s="16">
        <v>45252</v>
      </c>
      <c r="E2843" s="16"/>
      <c r="F2843" s="14" t="s">
        <v>8691</v>
      </c>
      <c r="G2843" s="307"/>
      <c r="H2843" s="307" t="s">
        <v>4856</v>
      </c>
      <c r="I2843" s="15">
        <v>55</v>
      </c>
      <c r="J2843" s="77">
        <v>5</v>
      </c>
      <c r="K2843" s="92"/>
    </row>
    <row r="2844" spans="1:11" ht="30.6" x14ac:dyDescent="0.25">
      <c r="A2844" s="14" t="s">
        <v>1906</v>
      </c>
      <c r="B2844" s="307" t="s">
        <v>8702</v>
      </c>
      <c r="C2844" s="14" t="s">
        <v>8703</v>
      </c>
      <c r="D2844" s="16">
        <v>45252</v>
      </c>
      <c r="E2844" s="16"/>
      <c r="F2844" s="14" t="s">
        <v>8691</v>
      </c>
      <c r="G2844" s="307"/>
      <c r="H2844" s="307" t="s">
        <v>4858</v>
      </c>
      <c r="I2844" s="15">
        <v>55</v>
      </c>
      <c r="J2844" s="77">
        <v>5</v>
      </c>
      <c r="K2844" s="92"/>
    </row>
    <row r="2845" spans="1:11" ht="30.6" x14ac:dyDescent="0.25">
      <c r="A2845" s="14" t="s">
        <v>1906</v>
      </c>
      <c r="B2845" s="307" t="s">
        <v>8704</v>
      </c>
      <c r="C2845" s="14" t="s">
        <v>8705</v>
      </c>
      <c r="D2845" s="16">
        <v>45252</v>
      </c>
      <c r="E2845" s="16"/>
      <c r="F2845" s="14" t="s">
        <v>8691</v>
      </c>
      <c r="G2845" s="307"/>
      <c r="H2845" s="307" t="s">
        <v>8651</v>
      </c>
      <c r="I2845" s="15">
        <v>55</v>
      </c>
      <c r="J2845" s="77">
        <v>5</v>
      </c>
      <c r="K2845" s="92"/>
    </row>
    <row r="2846" spans="1:11" ht="30.6" x14ac:dyDescent="0.25">
      <c r="A2846" s="14" t="s">
        <v>1906</v>
      </c>
      <c r="B2846" s="307" t="s">
        <v>8706</v>
      </c>
      <c r="C2846" s="14" t="s">
        <v>8707</v>
      </c>
      <c r="D2846" s="16">
        <v>45252</v>
      </c>
      <c r="E2846" s="16"/>
      <c r="F2846" s="14" t="s">
        <v>8691</v>
      </c>
      <c r="G2846" s="307"/>
      <c r="H2846" s="307" t="s">
        <v>8631</v>
      </c>
      <c r="I2846" s="15">
        <v>55</v>
      </c>
      <c r="J2846" s="77">
        <v>5</v>
      </c>
      <c r="K2846" s="92"/>
    </row>
    <row r="2847" spans="1:11" ht="30.6" x14ac:dyDescent="0.25">
      <c r="A2847" s="14" t="s">
        <v>1906</v>
      </c>
      <c r="B2847" s="307" t="s">
        <v>8708</v>
      </c>
      <c r="C2847" s="14" t="s">
        <v>8709</v>
      </c>
      <c r="D2847" s="16">
        <v>45252</v>
      </c>
      <c r="E2847" s="16"/>
      <c r="F2847" s="14" t="s">
        <v>8691</v>
      </c>
      <c r="G2847" s="307"/>
      <c r="H2847" s="307" t="s">
        <v>2402</v>
      </c>
      <c r="I2847" s="15">
        <v>55</v>
      </c>
      <c r="J2847" s="77">
        <v>5</v>
      </c>
      <c r="K2847" s="92"/>
    </row>
    <row r="2848" spans="1:11" ht="30.6" x14ac:dyDescent="0.25">
      <c r="A2848" s="14" t="s">
        <v>1906</v>
      </c>
      <c r="B2848" s="307" t="s">
        <v>8710</v>
      </c>
      <c r="C2848" s="14" t="s">
        <v>8711</v>
      </c>
      <c r="D2848" s="16">
        <v>45252</v>
      </c>
      <c r="E2848" s="16"/>
      <c r="F2848" s="14" t="s">
        <v>8691</v>
      </c>
      <c r="G2848" s="307"/>
      <c r="H2848" s="307" t="s">
        <v>8679</v>
      </c>
      <c r="I2848" s="15">
        <v>55</v>
      </c>
      <c r="J2848" s="77">
        <v>5</v>
      </c>
      <c r="K2848" s="92"/>
    </row>
    <row r="2849" spans="1:11" ht="30.6" x14ac:dyDescent="0.25">
      <c r="A2849" s="14" t="s">
        <v>1906</v>
      </c>
      <c r="B2849" s="307" t="s">
        <v>8712</v>
      </c>
      <c r="C2849" s="14" t="s">
        <v>8713</v>
      </c>
      <c r="D2849" s="16">
        <v>45252</v>
      </c>
      <c r="E2849" s="16"/>
      <c r="F2849" s="14" t="s">
        <v>8691</v>
      </c>
      <c r="G2849" s="307"/>
      <c r="H2849" s="307" t="s">
        <v>4824</v>
      </c>
      <c r="I2849" s="15">
        <v>55</v>
      </c>
      <c r="J2849" s="77">
        <v>5</v>
      </c>
      <c r="K2849" s="92"/>
    </row>
    <row r="2850" spans="1:11" ht="30.6" x14ac:dyDescent="0.25">
      <c r="A2850" s="14" t="s">
        <v>1906</v>
      </c>
      <c r="B2850" s="307" t="s">
        <v>8714</v>
      </c>
      <c r="C2850" s="14" t="s">
        <v>8715</v>
      </c>
      <c r="D2850" s="16">
        <v>45252</v>
      </c>
      <c r="E2850" s="16"/>
      <c r="F2850" s="14" t="s">
        <v>8691</v>
      </c>
      <c r="G2850" s="307"/>
      <c r="H2850" s="307" t="s">
        <v>8636</v>
      </c>
      <c r="I2850" s="15">
        <v>55</v>
      </c>
      <c r="J2850" s="77">
        <v>5</v>
      </c>
      <c r="K2850" s="92"/>
    </row>
    <row r="2851" spans="1:11" ht="30.6" x14ac:dyDescent="0.25">
      <c r="A2851" s="14" t="s">
        <v>1906</v>
      </c>
      <c r="B2851" s="307" t="s">
        <v>8716</v>
      </c>
      <c r="C2851" s="14" t="s">
        <v>8717</v>
      </c>
      <c r="D2851" s="16">
        <v>45252</v>
      </c>
      <c r="E2851" s="16"/>
      <c r="F2851" s="14" t="s">
        <v>8691</v>
      </c>
      <c r="G2851" s="307"/>
      <c r="H2851" s="307" t="s">
        <v>8658</v>
      </c>
      <c r="I2851" s="15">
        <v>55</v>
      </c>
      <c r="J2851" s="77">
        <v>5</v>
      </c>
      <c r="K2851" s="92"/>
    </row>
    <row r="2852" spans="1:11" ht="30.6" x14ac:dyDescent="0.25">
      <c r="A2852" s="14" t="s">
        <v>1906</v>
      </c>
      <c r="B2852" s="307" t="s">
        <v>8718</v>
      </c>
      <c r="C2852" s="14" t="s">
        <v>8719</v>
      </c>
      <c r="D2852" s="16">
        <v>45252</v>
      </c>
      <c r="E2852" s="16"/>
      <c r="F2852" s="14" t="s">
        <v>8691</v>
      </c>
      <c r="G2852" s="307"/>
      <c r="H2852" s="307" t="s">
        <v>4872</v>
      </c>
      <c r="I2852" s="15">
        <v>55</v>
      </c>
      <c r="J2852" s="77">
        <v>5</v>
      </c>
      <c r="K2852" s="92"/>
    </row>
    <row r="2853" spans="1:11" ht="30.6" x14ac:dyDescent="0.25">
      <c r="A2853" s="14" t="s">
        <v>1906</v>
      </c>
      <c r="B2853" s="307" t="s">
        <v>8720</v>
      </c>
      <c r="C2853" s="14" t="s">
        <v>8721</v>
      </c>
      <c r="D2853" s="16">
        <v>45252</v>
      </c>
      <c r="E2853" s="16"/>
      <c r="F2853" s="14" t="s">
        <v>8691</v>
      </c>
      <c r="G2853" s="307"/>
      <c r="H2853" s="307" t="s">
        <v>5327</v>
      </c>
      <c r="I2853" s="15">
        <v>55</v>
      </c>
      <c r="J2853" s="77">
        <v>5</v>
      </c>
      <c r="K2853" s="92"/>
    </row>
    <row r="2854" spans="1:11" ht="30.6" x14ac:dyDescent="0.25">
      <c r="A2854" s="14" t="s">
        <v>1906</v>
      </c>
      <c r="B2854" s="307" t="s">
        <v>8722</v>
      </c>
      <c r="C2854" s="14" t="s">
        <v>8723</v>
      </c>
      <c r="D2854" s="16">
        <v>45252</v>
      </c>
      <c r="E2854" s="16"/>
      <c r="F2854" s="14" t="s">
        <v>8691</v>
      </c>
      <c r="G2854" s="307"/>
      <c r="H2854" s="307" t="s">
        <v>2414</v>
      </c>
      <c r="I2854" s="15">
        <v>55</v>
      </c>
      <c r="J2854" s="77">
        <v>5</v>
      </c>
      <c r="K2854" s="92"/>
    </row>
    <row r="2855" spans="1:11" ht="30.6" x14ac:dyDescent="0.25">
      <c r="A2855" s="14" t="s">
        <v>1906</v>
      </c>
      <c r="B2855" s="307" t="s">
        <v>8724</v>
      </c>
      <c r="C2855" s="14" t="s">
        <v>8725</v>
      </c>
      <c r="D2855" s="16">
        <v>45252</v>
      </c>
      <c r="E2855" s="16"/>
      <c r="F2855" s="14" t="s">
        <v>8691</v>
      </c>
      <c r="G2855" s="307"/>
      <c r="H2855" s="307" t="s">
        <v>2423</v>
      </c>
      <c r="I2855" s="15">
        <v>55</v>
      </c>
      <c r="J2855" s="77">
        <v>5</v>
      </c>
      <c r="K2855" s="92"/>
    </row>
    <row r="2856" spans="1:11" ht="30.6" x14ac:dyDescent="0.25">
      <c r="A2856" s="14" t="s">
        <v>1906</v>
      </c>
      <c r="B2856" s="307" t="s">
        <v>8726</v>
      </c>
      <c r="C2856" s="14" t="s">
        <v>8727</v>
      </c>
      <c r="D2856" s="16">
        <v>45252</v>
      </c>
      <c r="E2856" s="16"/>
      <c r="F2856" s="14" t="s">
        <v>8691</v>
      </c>
      <c r="G2856" s="307"/>
      <c r="H2856" s="307" t="s">
        <v>4881</v>
      </c>
      <c r="I2856" s="15">
        <v>55</v>
      </c>
      <c r="J2856" s="77">
        <v>5</v>
      </c>
      <c r="K2856" s="92"/>
    </row>
    <row r="2857" spans="1:11" ht="30.6" x14ac:dyDescent="0.25">
      <c r="A2857" s="14" t="s">
        <v>1906</v>
      </c>
      <c r="B2857" s="307" t="s">
        <v>8728</v>
      </c>
      <c r="C2857" s="14" t="s">
        <v>8729</v>
      </c>
      <c r="D2857" s="16">
        <v>45252</v>
      </c>
      <c r="E2857" s="16"/>
      <c r="F2857" s="14" t="s">
        <v>8691</v>
      </c>
      <c r="G2857" s="307"/>
      <c r="H2857" s="307" t="s">
        <v>4875</v>
      </c>
      <c r="I2857" s="15">
        <v>55</v>
      </c>
      <c r="J2857" s="77">
        <v>5</v>
      </c>
      <c r="K2857" s="92"/>
    </row>
    <row r="2858" spans="1:11" ht="30.6" x14ac:dyDescent="0.25">
      <c r="A2858" s="14" t="s">
        <v>1906</v>
      </c>
      <c r="B2858" s="307" t="s">
        <v>8730</v>
      </c>
      <c r="C2858" s="14" t="s">
        <v>8731</v>
      </c>
      <c r="D2858" s="16">
        <v>45252</v>
      </c>
      <c r="E2858" s="16"/>
      <c r="F2858" s="14" t="s">
        <v>8691</v>
      </c>
      <c r="G2858" s="307"/>
      <c r="H2858" s="307" t="s">
        <v>8663</v>
      </c>
      <c r="I2858" s="15">
        <v>55</v>
      </c>
      <c r="J2858" s="77">
        <v>5</v>
      </c>
      <c r="K2858" s="92"/>
    </row>
    <row r="2859" spans="1:11" ht="30.6" x14ac:dyDescent="0.25">
      <c r="A2859" s="14" t="s">
        <v>1906</v>
      </c>
      <c r="B2859" s="307" t="s">
        <v>8732</v>
      </c>
      <c r="C2859" s="14" t="s">
        <v>8733</v>
      </c>
      <c r="D2859" s="16">
        <v>45252</v>
      </c>
      <c r="E2859" s="16"/>
      <c r="F2859" s="14" t="s">
        <v>8691</v>
      </c>
      <c r="G2859" s="307"/>
      <c r="H2859" s="307" t="s">
        <v>2444</v>
      </c>
      <c r="I2859" s="15">
        <v>55</v>
      </c>
      <c r="J2859" s="77">
        <v>5</v>
      </c>
      <c r="K2859" s="92"/>
    </row>
    <row r="2860" spans="1:11" ht="30.6" x14ac:dyDescent="0.25">
      <c r="A2860" s="14" t="s">
        <v>1906</v>
      </c>
      <c r="B2860" s="307" t="s">
        <v>8734</v>
      </c>
      <c r="C2860" s="14" t="s">
        <v>8735</v>
      </c>
      <c r="D2860" s="16">
        <v>45252</v>
      </c>
      <c r="E2860" s="16"/>
      <c r="F2860" s="14" t="s">
        <v>8691</v>
      </c>
      <c r="G2860" s="307"/>
      <c r="H2860" s="307" t="s">
        <v>6937</v>
      </c>
      <c r="I2860" s="15">
        <v>55</v>
      </c>
      <c r="J2860" s="77">
        <v>5</v>
      </c>
      <c r="K2860" s="92"/>
    </row>
    <row r="2861" spans="1:11" ht="30.6" x14ac:dyDescent="0.25">
      <c r="A2861" s="14" t="s">
        <v>1906</v>
      </c>
      <c r="B2861" s="307" t="s">
        <v>8736</v>
      </c>
      <c r="C2861" s="14" t="s">
        <v>8737</v>
      </c>
      <c r="D2861" s="16">
        <v>45252</v>
      </c>
      <c r="E2861" s="16"/>
      <c r="F2861" s="14" t="s">
        <v>8691</v>
      </c>
      <c r="G2861" s="307"/>
      <c r="H2861" s="307" t="s">
        <v>4854</v>
      </c>
      <c r="I2861" s="15">
        <v>55</v>
      </c>
      <c r="J2861" s="77">
        <v>5</v>
      </c>
      <c r="K2861" s="92"/>
    </row>
    <row r="2862" spans="1:11" ht="30.6" x14ac:dyDescent="0.25">
      <c r="A2862" s="14" t="s">
        <v>1906</v>
      </c>
      <c r="B2862" s="307" t="s">
        <v>8738</v>
      </c>
      <c r="C2862" s="14" t="s">
        <v>8739</v>
      </c>
      <c r="D2862" s="16">
        <v>45252</v>
      </c>
      <c r="E2862" s="16"/>
      <c r="F2862" s="14" t="s">
        <v>8691</v>
      </c>
      <c r="G2862" s="307"/>
      <c r="H2862" s="307" t="s">
        <v>2426</v>
      </c>
      <c r="I2862" s="15">
        <v>70</v>
      </c>
      <c r="J2862" s="77">
        <v>5</v>
      </c>
      <c r="K2862" s="92"/>
    </row>
    <row r="2863" spans="1:11" ht="30.6" x14ac:dyDescent="0.25">
      <c r="A2863" s="14" t="s">
        <v>1906</v>
      </c>
      <c r="B2863" s="307" t="s">
        <v>8740</v>
      </c>
      <c r="C2863" s="14" t="s">
        <v>8741</v>
      </c>
      <c r="D2863" s="16">
        <v>45252</v>
      </c>
      <c r="E2863" s="16"/>
      <c r="F2863" s="14" t="s">
        <v>8691</v>
      </c>
      <c r="G2863" s="307"/>
      <c r="H2863" s="307" t="s">
        <v>2468</v>
      </c>
      <c r="I2863" s="15">
        <v>70</v>
      </c>
      <c r="J2863" s="77">
        <v>5</v>
      </c>
      <c r="K2863" s="92"/>
    </row>
    <row r="2864" spans="1:11" ht="30.6" x14ac:dyDescent="0.25">
      <c r="A2864" s="14" t="s">
        <v>1906</v>
      </c>
      <c r="B2864" s="307" t="s">
        <v>8742</v>
      </c>
      <c r="C2864" s="14" t="s">
        <v>8743</v>
      </c>
      <c r="D2864" s="16">
        <v>45252</v>
      </c>
      <c r="E2864" s="16"/>
      <c r="F2864" s="14" t="s">
        <v>8691</v>
      </c>
      <c r="G2864" s="307"/>
      <c r="H2864" s="307" t="s">
        <v>2465</v>
      </c>
      <c r="I2864" s="15">
        <v>70</v>
      </c>
      <c r="J2864" s="77">
        <v>5</v>
      </c>
      <c r="K2864" s="92"/>
    </row>
    <row r="2865" spans="1:11" ht="30.6" x14ac:dyDescent="0.25">
      <c r="A2865" s="14" t="s">
        <v>1906</v>
      </c>
      <c r="B2865" s="307" t="s">
        <v>8744</v>
      </c>
      <c r="C2865" s="14" t="s">
        <v>8745</v>
      </c>
      <c r="D2865" s="16">
        <v>45252</v>
      </c>
      <c r="E2865" s="16"/>
      <c r="F2865" s="14" t="s">
        <v>8691</v>
      </c>
      <c r="G2865" s="307"/>
      <c r="H2865" s="307" t="s">
        <v>2429</v>
      </c>
      <c r="I2865" s="15">
        <v>75</v>
      </c>
      <c r="J2865" s="77">
        <v>5</v>
      </c>
      <c r="K2865" s="92"/>
    </row>
    <row r="2866" spans="1:11" ht="30.6" x14ac:dyDescent="0.25">
      <c r="A2866" s="14" t="s">
        <v>1906</v>
      </c>
      <c r="B2866" s="307" t="s">
        <v>8746</v>
      </c>
      <c r="C2866" s="14" t="s">
        <v>8747</v>
      </c>
      <c r="D2866" s="16">
        <v>45252</v>
      </c>
      <c r="E2866" s="16"/>
      <c r="F2866" s="14" t="s">
        <v>8691</v>
      </c>
      <c r="G2866" s="307"/>
      <c r="H2866" s="307" t="s">
        <v>4894</v>
      </c>
      <c r="I2866" s="15">
        <v>87</v>
      </c>
      <c r="J2866" s="77">
        <v>5</v>
      </c>
      <c r="K2866" s="92"/>
    </row>
    <row r="2867" spans="1:11" ht="30.6" x14ac:dyDescent="0.25">
      <c r="A2867" s="14" t="s">
        <v>1906</v>
      </c>
      <c r="B2867" s="307" t="s">
        <v>8748</v>
      </c>
      <c r="C2867" s="14" t="s">
        <v>8749</v>
      </c>
      <c r="D2867" s="16">
        <v>45252</v>
      </c>
      <c r="E2867" s="16"/>
      <c r="F2867" s="14" t="s">
        <v>8691</v>
      </c>
      <c r="G2867" s="307"/>
      <c r="H2867" s="307" t="s">
        <v>4897</v>
      </c>
      <c r="I2867" s="15">
        <v>87</v>
      </c>
      <c r="J2867" s="77">
        <v>5</v>
      </c>
      <c r="K2867" s="92"/>
    </row>
    <row r="2868" spans="1:11" ht="30.6" x14ac:dyDescent="0.25">
      <c r="A2868" s="14" t="s">
        <v>1906</v>
      </c>
      <c r="B2868" s="307" t="s">
        <v>8750</v>
      </c>
      <c r="C2868" s="14" t="s">
        <v>8751</v>
      </c>
      <c r="D2868" s="16">
        <v>45259</v>
      </c>
      <c r="E2868" s="16"/>
      <c r="F2868" s="14" t="s">
        <v>8691</v>
      </c>
      <c r="G2868" s="307"/>
      <c r="H2868" s="307" t="s">
        <v>2432</v>
      </c>
      <c r="I2868" s="15">
        <v>55</v>
      </c>
      <c r="J2868" s="77">
        <v>5</v>
      </c>
      <c r="K2868" s="92"/>
    </row>
    <row r="2869" spans="1:11" ht="20.399999999999999" x14ac:dyDescent="0.25">
      <c r="A2869" s="14" t="s">
        <v>1906</v>
      </c>
      <c r="B2869" s="307" t="s">
        <v>8752</v>
      </c>
      <c r="C2869" s="14" t="s">
        <v>8753</v>
      </c>
      <c r="D2869" s="16">
        <v>45259</v>
      </c>
      <c r="E2869" s="16"/>
      <c r="F2869" s="14" t="s">
        <v>8754</v>
      </c>
      <c r="G2869" s="307" t="s">
        <v>2043</v>
      </c>
      <c r="H2869" s="307" t="s">
        <v>2044</v>
      </c>
      <c r="I2869" s="15">
        <v>3375</v>
      </c>
      <c r="J2869" s="77">
        <v>5</v>
      </c>
      <c r="K2869" s="92"/>
    </row>
    <row r="2870" spans="1:11" ht="30.6" x14ac:dyDescent="0.25">
      <c r="A2870" s="14" t="s">
        <v>1906</v>
      </c>
      <c r="B2870" s="307" t="s">
        <v>8755</v>
      </c>
      <c r="C2870" s="14" t="s">
        <v>8756</v>
      </c>
      <c r="D2870" s="16">
        <v>45260</v>
      </c>
      <c r="E2870" s="16"/>
      <c r="F2870" s="14" t="s">
        <v>8757</v>
      </c>
      <c r="G2870" s="307" t="s">
        <v>4978</v>
      </c>
      <c r="H2870" s="307" t="s">
        <v>4979</v>
      </c>
      <c r="I2870" s="15">
        <v>400</v>
      </c>
      <c r="J2870" s="77">
        <v>5</v>
      </c>
      <c r="K2870" s="92"/>
    </row>
    <row r="2871" spans="1:11" ht="61.2" x14ac:dyDescent="0.25">
      <c r="A2871" s="14" t="s">
        <v>1906</v>
      </c>
      <c r="B2871" s="307" t="s">
        <v>8755</v>
      </c>
      <c r="C2871" s="14" t="s">
        <v>8756</v>
      </c>
      <c r="D2871" s="16">
        <v>45240</v>
      </c>
      <c r="E2871" s="16">
        <v>45260</v>
      </c>
      <c r="F2871" s="14" t="s">
        <v>12100</v>
      </c>
      <c r="G2871" s="307" t="s">
        <v>4978</v>
      </c>
      <c r="H2871" s="307" t="s">
        <v>4979</v>
      </c>
      <c r="I2871" s="15">
        <v>79.05</v>
      </c>
      <c r="J2871" s="77">
        <v>5</v>
      </c>
      <c r="K2871" s="92"/>
    </row>
    <row r="2872" spans="1:11" ht="61.2" x14ac:dyDescent="0.25">
      <c r="A2872" s="14" t="s">
        <v>1906</v>
      </c>
      <c r="B2872" s="307" t="s">
        <v>8755</v>
      </c>
      <c r="C2872" s="14" t="s">
        <v>8756</v>
      </c>
      <c r="D2872" s="16">
        <v>45240</v>
      </c>
      <c r="E2872" s="16">
        <v>45260</v>
      </c>
      <c r="F2872" s="14" t="s">
        <v>12101</v>
      </c>
      <c r="G2872" s="307" t="s">
        <v>4978</v>
      </c>
      <c r="H2872" s="307" t="s">
        <v>4979</v>
      </c>
      <c r="I2872" s="15">
        <v>10</v>
      </c>
      <c r="J2872" s="77">
        <v>5</v>
      </c>
      <c r="K2872" s="92"/>
    </row>
    <row r="2873" spans="1:11" ht="74.400000000000006" customHeight="1" x14ac:dyDescent="0.25">
      <c r="A2873" s="14" t="s">
        <v>1906</v>
      </c>
      <c r="B2873" s="307"/>
      <c r="C2873" s="14"/>
      <c r="D2873" s="16"/>
      <c r="E2873" s="16"/>
      <c r="F2873" s="305" t="s">
        <v>8758</v>
      </c>
      <c r="G2873" s="307"/>
      <c r="H2873" s="307"/>
      <c r="I2873" s="15"/>
      <c r="J2873" s="77"/>
      <c r="K2873" s="92"/>
    </row>
    <row r="2874" spans="1:11" ht="20.399999999999999" x14ac:dyDescent="0.25">
      <c r="A2874" s="14" t="s">
        <v>1906</v>
      </c>
      <c r="B2874" s="307" t="s">
        <v>8759</v>
      </c>
      <c r="C2874" s="14" t="s">
        <v>8760</v>
      </c>
      <c r="D2874" s="16">
        <v>45226</v>
      </c>
      <c r="E2874" s="16"/>
      <c r="F2874" s="14" t="s">
        <v>8761</v>
      </c>
      <c r="G2874" s="307" t="s">
        <v>8762</v>
      </c>
      <c r="H2874" s="307" t="s">
        <v>8763</v>
      </c>
      <c r="I2874" s="15">
        <v>770</v>
      </c>
      <c r="J2874" s="77">
        <v>5</v>
      </c>
      <c r="K2874" s="92"/>
    </row>
    <row r="2875" spans="1:11" ht="20.399999999999999" x14ac:dyDescent="0.25">
      <c r="A2875" s="14" t="s">
        <v>1906</v>
      </c>
      <c r="B2875" s="14" t="s">
        <v>10675</v>
      </c>
      <c r="C2875" s="14" t="s">
        <v>10676</v>
      </c>
      <c r="D2875" s="16">
        <v>45236</v>
      </c>
      <c r="E2875" s="16"/>
      <c r="F2875" s="14" t="s">
        <v>10677</v>
      </c>
      <c r="G2875" s="14" t="s">
        <v>8766</v>
      </c>
      <c r="H2875" s="14" t="s">
        <v>8767</v>
      </c>
      <c r="I2875" s="15">
        <v>400</v>
      </c>
      <c r="J2875" s="77">
        <v>5</v>
      </c>
      <c r="K2875" s="92"/>
    </row>
    <row r="2876" spans="1:11" ht="40.799999999999997" x14ac:dyDescent="0.25">
      <c r="A2876" s="14" t="s">
        <v>1906</v>
      </c>
      <c r="B2876" s="307" t="s">
        <v>8764</v>
      </c>
      <c r="C2876" s="14" t="s">
        <v>8765</v>
      </c>
      <c r="D2876" s="16">
        <v>45213</v>
      </c>
      <c r="E2876" s="16">
        <v>45272</v>
      </c>
      <c r="F2876" s="14" t="s">
        <v>12106</v>
      </c>
      <c r="G2876" s="307" t="s">
        <v>8766</v>
      </c>
      <c r="H2876" s="307" t="s">
        <v>8767</v>
      </c>
      <c r="I2876" s="15">
        <v>10</v>
      </c>
      <c r="J2876" s="77">
        <v>5</v>
      </c>
      <c r="K2876" s="92"/>
    </row>
    <row r="2877" spans="1:11" ht="40.799999999999997" x14ac:dyDescent="0.25">
      <c r="A2877" s="14" t="s">
        <v>1906</v>
      </c>
      <c r="B2877" s="307" t="s">
        <v>8764</v>
      </c>
      <c r="C2877" s="14" t="s">
        <v>8765</v>
      </c>
      <c r="D2877" s="16">
        <v>45211</v>
      </c>
      <c r="E2877" s="16">
        <v>45272</v>
      </c>
      <c r="F2877" s="14" t="s">
        <v>12105</v>
      </c>
      <c r="G2877" s="307" t="s">
        <v>8766</v>
      </c>
      <c r="H2877" s="307" t="s">
        <v>8767</v>
      </c>
      <c r="I2877" s="15">
        <v>30</v>
      </c>
      <c r="J2877" s="77">
        <v>5</v>
      </c>
      <c r="K2877" s="92"/>
    </row>
    <row r="2878" spans="1:11" ht="40.799999999999997" x14ac:dyDescent="0.25">
      <c r="A2878" s="14" t="s">
        <v>1906</v>
      </c>
      <c r="B2878" s="307" t="s">
        <v>8764</v>
      </c>
      <c r="C2878" s="14" t="s">
        <v>8765</v>
      </c>
      <c r="D2878" s="16">
        <v>45209</v>
      </c>
      <c r="E2878" s="16">
        <v>45272</v>
      </c>
      <c r="F2878" s="14" t="s">
        <v>12104</v>
      </c>
      <c r="G2878" s="307" t="s">
        <v>8766</v>
      </c>
      <c r="H2878" s="307" t="s">
        <v>8767</v>
      </c>
      <c r="I2878" s="15">
        <v>9</v>
      </c>
      <c r="J2878" s="77">
        <v>5</v>
      </c>
      <c r="K2878" s="92"/>
    </row>
    <row r="2879" spans="1:11" ht="40.799999999999997" x14ac:dyDescent="0.25">
      <c r="A2879" s="14" t="s">
        <v>1906</v>
      </c>
      <c r="B2879" s="307" t="s">
        <v>8764</v>
      </c>
      <c r="C2879" s="14" t="s">
        <v>8765</v>
      </c>
      <c r="D2879" s="16">
        <v>45211</v>
      </c>
      <c r="E2879" s="16">
        <v>45272</v>
      </c>
      <c r="F2879" s="14" t="s">
        <v>12103</v>
      </c>
      <c r="G2879" s="307" t="s">
        <v>8766</v>
      </c>
      <c r="H2879" s="307" t="s">
        <v>8767</v>
      </c>
      <c r="I2879" s="15">
        <v>15</v>
      </c>
      <c r="J2879" s="77">
        <v>5</v>
      </c>
      <c r="K2879" s="92"/>
    </row>
    <row r="2880" spans="1:11" ht="40.799999999999997" x14ac:dyDescent="0.25">
      <c r="A2880" s="14" t="s">
        <v>1906</v>
      </c>
      <c r="B2880" s="307" t="s">
        <v>8764</v>
      </c>
      <c r="C2880" s="14" t="s">
        <v>8765</v>
      </c>
      <c r="D2880" s="16">
        <v>45211</v>
      </c>
      <c r="E2880" s="16">
        <v>45272</v>
      </c>
      <c r="F2880" s="14" t="s">
        <v>12102</v>
      </c>
      <c r="G2880" s="307" t="s">
        <v>8766</v>
      </c>
      <c r="H2880" s="307" t="s">
        <v>8767</v>
      </c>
      <c r="I2880" s="15">
        <v>3</v>
      </c>
      <c r="J2880" s="77">
        <v>5</v>
      </c>
      <c r="K2880" s="92"/>
    </row>
    <row r="2881" spans="1:11" ht="40.799999999999997" x14ac:dyDescent="0.25">
      <c r="A2881" s="14" t="s">
        <v>1906</v>
      </c>
      <c r="B2881" s="307" t="s">
        <v>8764</v>
      </c>
      <c r="C2881" s="14" t="s">
        <v>8765</v>
      </c>
      <c r="D2881" s="16">
        <v>45211</v>
      </c>
      <c r="E2881" s="16">
        <v>45272</v>
      </c>
      <c r="F2881" s="14" t="s">
        <v>12107</v>
      </c>
      <c r="G2881" s="307" t="s">
        <v>8766</v>
      </c>
      <c r="H2881" s="307" t="s">
        <v>8767</v>
      </c>
      <c r="I2881" s="15">
        <v>4</v>
      </c>
      <c r="J2881" s="77">
        <v>5</v>
      </c>
      <c r="K2881" s="92"/>
    </row>
    <row r="2882" spans="1:11" ht="40.799999999999997" x14ac:dyDescent="0.25">
      <c r="A2882" s="14" t="s">
        <v>1906</v>
      </c>
      <c r="B2882" s="307" t="s">
        <v>8764</v>
      </c>
      <c r="C2882" s="14" t="s">
        <v>8765</v>
      </c>
      <c r="D2882" s="16">
        <v>45205</v>
      </c>
      <c r="E2882" s="16">
        <v>45272</v>
      </c>
      <c r="F2882" s="14" t="s">
        <v>12108</v>
      </c>
      <c r="G2882" s="307" t="s">
        <v>8766</v>
      </c>
      <c r="H2882" s="307" t="s">
        <v>8767</v>
      </c>
      <c r="I2882" s="15">
        <v>5.5</v>
      </c>
      <c r="J2882" s="77">
        <v>5</v>
      </c>
      <c r="K2882" s="92"/>
    </row>
    <row r="2883" spans="1:11" ht="40.799999999999997" x14ac:dyDescent="0.25">
      <c r="A2883" s="14" t="s">
        <v>1906</v>
      </c>
      <c r="B2883" s="307" t="s">
        <v>8764</v>
      </c>
      <c r="C2883" s="14" t="s">
        <v>8765</v>
      </c>
      <c r="D2883" s="16">
        <v>45205</v>
      </c>
      <c r="E2883" s="16">
        <v>45272</v>
      </c>
      <c r="F2883" s="14" t="s">
        <v>12108</v>
      </c>
      <c r="G2883" s="307" t="s">
        <v>8766</v>
      </c>
      <c r="H2883" s="307" t="s">
        <v>8767</v>
      </c>
      <c r="I2883" s="15">
        <v>3</v>
      </c>
      <c r="J2883" s="77">
        <v>5</v>
      </c>
      <c r="K2883" s="92"/>
    </row>
    <row r="2884" spans="1:11" ht="40.799999999999997" x14ac:dyDescent="0.25">
      <c r="A2884" s="14" t="s">
        <v>1906</v>
      </c>
      <c r="B2884" s="307" t="s">
        <v>8764</v>
      </c>
      <c r="C2884" s="14" t="s">
        <v>8765</v>
      </c>
      <c r="D2884" s="16">
        <v>45205</v>
      </c>
      <c r="E2884" s="16">
        <v>45272</v>
      </c>
      <c r="F2884" s="14" t="s">
        <v>12109</v>
      </c>
      <c r="G2884" s="307" t="s">
        <v>8766</v>
      </c>
      <c r="H2884" s="307" t="s">
        <v>8767</v>
      </c>
      <c r="I2884" s="15">
        <v>0.5</v>
      </c>
      <c r="J2884" s="77">
        <v>5</v>
      </c>
      <c r="K2884" s="92"/>
    </row>
    <row r="2885" spans="1:11" ht="40.799999999999997" x14ac:dyDescent="0.25">
      <c r="A2885" s="14" t="s">
        <v>1906</v>
      </c>
      <c r="B2885" s="307" t="s">
        <v>8764</v>
      </c>
      <c r="C2885" s="14" t="s">
        <v>8765</v>
      </c>
      <c r="D2885" s="16">
        <v>45212</v>
      </c>
      <c r="E2885" s="16">
        <v>45272</v>
      </c>
      <c r="F2885" s="14" t="s">
        <v>12110</v>
      </c>
      <c r="G2885" s="307" t="s">
        <v>8766</v>
      </c>
      <c r="H2885" s="307" t="s">
        <v>8767</v>
      </c>
      <c r="I2885" s="15">
        <v>10</v>
      </c>
      <c r="J2885" s="77">
        <v>5</v>
      </c>
      <c r="K2885" s="92"/>
    </row>
    <row r="2886" spans="1:11" ht="20.399999999999999" x14ac:dyDescent="0.25">
      <c r="A2886" s="14" t="s">
        <v>1906</v>
      </c>
      <c r="B2886" s="307" t="s">
        <v>8768</v>
      </c>
      <c r="C2886" s="14" t="s">
        <v>8769</v>
      </c>
      <c r="D2886" s="16">
        <v>45230</v>
      </c>
      <c r="E2886" s="16"/>
      <c r="F2886" s="14" t="s">
        <v>8770</v>
      </c>
      <c r="G2886" s="307"/>
      <c r="H2886" s="307" t="s">
        <v>3892</v>
      </c>
      <c r="I2886" s="15">
        <v>35</v>
      </c>
      <c r="J2886" s="77">
        <v>5</v>
      </c>
      <c r="K2886" s="92"/>
    </row>
    <row r="2887" spans="1:11" ht="20.399999999999999" x14ac:dyDescent="0.25">
      <c r="A2887" s="14" t="s">
        <v>1906</v>
      </c>
      <c r="B2887" s="307" t="s">
        <v>8771</v>
      </c>
      <c r="C2887" s="14" t="s">
        <v>8772</v>
      </c>
      <c r="D2887" s="16">
        <v>45230</v>
      </c>
      <c r="E2887" s="16"/>
      <c r="F2887" s="14" t="s">
        <v>8770</v>
      </c>
      <c r="G2887" s="307"/>
      <c r="H2887" s="307" t="s">
        <v>8773</v>
      </c>
      <c r="I2887" s="15">
        <v>35</v>
      </c>
      <c r="J2887" s="77">
        <v>5</v>
      </c>
      <c r="K2887" s="92"/>
    </row>
    <row r="2888" spans="1:11" ht="20.399999999999999" x14ac:dyDescent="0.25">
      <c r="A2888" s="14" t="s">
        <v>1906</v>
      </c>
      <c r="B2888" s="307" t="s">
        <v>8774</v>
      </c>
      <c r="C2888" s="14" t="s">
        <v>8775</v>
      </c>
      <c r="D2888" s="16">
        <v>45230</v>
      </c>
      <c r="E2888" s="16"/>
      <c r="F2888" s="14" t="s">
        <v>8770</v>
      </c>
      <c r="G2888" s="307"/>
      <c r="H2888" s="307" t="s">
        <v>3920</v>
      </c>
      <c r="I2888" s="15">
        <v>40</v>
      </c>
      <c r="J2888" s="77">
        <v>5</v>
      </c>
      <c r="K2888" s="92"/>
    </row>
    <row r="2889" spans="1:11" ht="20.399999999999999" x14ac:dyDescent="0.25">
      <c r="A2889" s="14" t="s">
        <v>1906</v>
      </c>
      <c r="B2889" s="307" t="s">
        <v>8776</v>
      </c>
      <c r="C2889" s="14" t="s">
        <v>8777</v>
      </c>
      <c r="D2889" s="16">
        <v>45230</v>
      </c>
      <c r="E2889" s="16"/>
      <c r="F2889" s="14" t="s">
        <v>8770</v>
      </c>
      <c r="G2889" s="307"/>
      <c r="H2889" s="307" t="s">
        <v>8778</v>
      </c>
      <c r="I2889" s="15">
        <v>55</v>
      </c>
      <c r="J2889" s="77">
        <v>5</v>
      </c>
      <c r="K2889" s="92"/>
    </row>
    <row r="2890" spans="1:11" ht="20.399999999999999" x14ac:dyDescent="0.25">
      <c r="A2890" s="14" t="s">
        <v>1906</v>
      </c>
      <c r="B2890" s="307" t="s">
        <v>8779</v>
      </c>
      <c r="C2890" s="14" t="s">
        <v>8780</v>
      </c>
      <c r="D2890" s="16">
        <v>45230</v>
      </c>
      <c r="E2890" s="16"/>
      <c r="F2890" s="14" t="s">
        <v>8770</v>
      </c>
      <c r="G2890" s="307"/>
      <c r="H2890" s="307" t="s">
        <v>8781</v>
      </c>
      <c r="I2890" s="15">
        <v>55</v>
      </c>
      <c r="J2890" s="77">
        <v>5</v>
      </c>
      <c r="K2890" s="92"/>
    </row>
    <row r="2891" spans="1:11" ht="20.399999999999999" x14ac:dyDescent="0.25">
      <c r="A2891" s="14" t="s">
        <v>1906</v>
      </c>
      <c r="B2891" s="307" t="s">
        <v>8782</v>
      </c>
      <c r="C2891" s="14" t="s">
        <v>8783</v>
      </c>
      <c r="D2891" s="16">
        <v>45230</v>
      </c>
      <c r="E2891" s="16"/>
      <c r="F2891" s="14" t="s">
        <v>8770</v>
      </c>
      <c r="G2891" s="307"/>
      <c r="H2891" s="307" t="s">
        <v>3093</v>
      </c>
      <c r="I2891" s="15">
        <v>55</v>
      </c>
      <c r="J2891" s="77">
        <v>5</v>
      </c>
      <c r="K2891" s="92"/>
    </row>
    <row r="2892" spans="1:11" ht="20.399999999999999" x14ac:dyDescent="0.25">
      <c r="A2892" s="14" t="s">
        <v>1906</v>
      </c>
      <c r="B2892" s="307" t="s">
        <v>8784</v>
      </c>
      <c r="C2892" s="14" t="s">
        <v>8785</v>
      </c>
      <c r="D2892" s="16">
        <v>45230</v>
      </c>
      <c r="E2892" s="16"/>
      <c r="F2892" s="14" t="s">
        <v>8770</v>
      </c>
      <c r="G2892" s="307"/>
      <c r="H2892" s="307" t="s">
        <v>3789</v>
      </c>
      <c r="I2892" s="15">
        <v>55</v>
      </c>
      <c r="J2892" s="77">
        <v>5</v>
      </c>
      <c r="K2892" s="92"/>
    </row>
    <row r="2893" spans="1:11" ht="20.399999999999999" x14ac:dyDescent="0.25">
      <c r="A2893" s="14" t="s">
        <v>1906</v>
      </c>
      <c r="B2893" s="307" t="s">
        <v>8786</v>
      </c>
      <c r="C2893" s="14" t="s">
        <v>8787</v>
      </c>
      <c r="D2893" s="16">
        <v>45230</v>
      </c>
      <c r="E2893" s="16"/>
      <c r="F2893" s="14" t="s">
        <v>8770</v>
      </c>
      <c r="G2893" s="307"/>
      <c r="H2893" s="307" t="s">
        <v>8788</v>
      </c>
      <c r="I2893" s="15">
        <v>55</v>
      </c>
      <c r="J2893" s="77">
        <v>5</v>
      </c>
      <c r="K2893" s="92"/>
    </row>
    <row r="2894" spans="1:11" ht="20.399999999999999" x14ac:dyDescent="0.25">
      <c r="A2894" s="14" t="s">
        <v>1906</v>
      </c>
      <c r="B2894" s="307" t="s">
        <v>8789</v>
      </c>
      <c r="C2894" s="14" t="s">
        <v>8790</v>
      </c>
      <c r="D2894" s="16">
        <v>45230</v>
      </c>
      <c r="E2894" s="16"/>
      <c r="F2894" s="14" t="s">
        <v>8770</v>
      </c>
      <c r="G2894" s="307"/>
      <c r="H2894" s="307" t="s">
        <v>2447</v>
      </c>
      <c r="I2894" s="15">
        <v>55</v>
      </c>
      <c r="J2894" s="77">
        <v>5</v>
      </c>
      <c r="K2894" s="92"/>
    </row>
    <row r="2895" spans="1:11" ht="20.399999999999999" x14ac:dyDescent="0.25">
      <c r="A2895" s="14" t="s">
        <v>1906</v>
      </c>
      <c r="B2895" s="307" t="s">
        <v>8791</v>
      </c>
      <c r="C2895" s="14" t="s">
        <v>8792</v>
      </c>
      <c r="D2895" s="16">
        <v>45230</v>
      </c>
      <c r="E2895" s="16"/>
      <c r="F2895" s="14" t="s">
        <v>8770</v>
      </c>
      <c r="G2895" s="307"/>
      <c r="H2895" s="307" t="s">
        <v>4862</v>
      </c>
      <c r="I2895" s="15">
        <v>55</v>
      </c>
      <c r="J2895" s="77">
        <v>5</v>
      </c>
      <c r="K2895" s="92"/>
    </row>
    <row r="2896" spans="1:11" ht="20.399999999999999" x14ac:dyDescent="0.25">
      <c r="A2896" s="14" t="s">
        <v>1906</v>
      </c>
      <c r="B2896" s="307" t="s">
        <v>8793</v>
      </c>
      <c r="C2896" s="14" t="s">
        <v>8794</v>
      </c>
      <c r="D2896" s="16">
        <v>45230</v>
      </c>
      <c r="E2896" s="16"/>
      <c r="F2896" s="14" t="s">
        <v>8770</v>
      </c>
      <c r="G2896" s="307"/>
      <c r="H2896" s="307" t="s">
        <v>8795</v>
      </c>
      <c r="I2896" s="15">
        <v>55</v>
      </c>
      <c r="J2896" s="77">
        <v>5</v>
      </c>
      <c r="K2896" s="92"/>
    </row>
    <row r="2897" spans="1:11" ht="20.399999999999999" x14ac:dyDescent="0.25">
      <c r="A2897" s="14" t="s">
        <v>1906</v>
      </c>
      <c r="B2897" s="307" t="s">
        <v>8796</v>
      </c>
      <c r="C2897" s="14" t="s">
        <v>8797</v>
      </c>
      <c r="D2897" s="16">
        <v>45230</v>
      </c>
      <c r="E2897" s="16"/>
      <c r="F2897" s="14" t="s">
        <v>8770</v>
      </c>
      <c r="G2897" s="307"/>
      <c r="H2897" s="307" t="s">
        <v>3136</v>
      </c>
      <c r="I2897" s="15">
        <v>55</v>
      </c>
      <c r="J2897" s="77">
        <v>5</v>
      </c>
      <c r="K2897" s="92"/>
    </row>
    <row r="2898" spans="1:11" ht="20.399999999999999" x14ac:dyDescent="0.25">
      <c r="A2898" s="14" t="s">
        <v>1906</v>
      </c>
      <c r="B2898" s="307" t="s">
        <v>8798</v>
      </c>
      <c r="C2898" s="14" t="s">
        <v>8799</v>
      </c>
      <c r="D2898" s="16">
        <v>45230</v>
      </c>
      <c r="E2898" s="16"/>
      <c r="F2898" s="14" t="s">
        <v>8770</v>
      </c>
      <c r="G2898" s="307"/>
      <c r="H2898" s="307" t="s">
        <v>3911</v>
      </c>
      <c r="I2898" s="15">
        <v>55</v>
      </c>
      <c r="J2898" s="77">
        <v>5</v>
      </c>
      <c r="K2898" s="92"/>
    </row>
    <row r="2899" spans="1:11" ht="20.399999999999999" x14ac:dyDescent="0.25">
      <c r="A2899" s="14" t="s">
        <v>1906</v>
      </c>
      <c r="B2899" s="307" t="s">
        <v>8800</v>
      </c>
      <c r="C2899" s="14" t="s">
        <v>8801</v>
      </c>
      <c r="D2899" s="16">
        <v>45230</v>
      </c>
      <c r="E2899" s="16"/>
      <c r="F2899" s="14" t="s">
        <v>8770</v>
      </c>
      <c r="G2899" s="307"/>
      <c r="H2899" s="307" t="s">
        <v>2435</v>
      </c>
      <c r="I2899" s="15">
        <v>55</v>
      </c>
      <c r="J2899" s="77">
        <v>5</v>
      </c>
      <c r="K2899" s="92"/>
    </row>
    <row r="2900" spans="1:11" ht="20.399999999999999" x14ac:dyDescent="0.25">
      <c r="A2900" s="14" t="s">
        <v>1906</v>
      </c>
      <c r="B2900" s="307" t="s">
        <v>8802</v>
      </c>
      <c r="C2900" s="14" t="s">
        <v>8803</v>
      </c>
      <c r="D2900" s="16">
        <v>45230</v>
      </c>
      <c r="E2900" s="16"/>
      <c r="F2900" s="14" t="s">
        <v>8770</v>
      </c>
      <c r="G2900" s="307"/>
      <c r="H2900" s="307" t="s">
        <v>2611</v>
      </c>
      <c r="I2900" s="15">
        <v>55</v>
      </c>
      <c r="J2900" s="77">
        <v>5</v>
      </c>
      <c r="K2900" s="92"/>
    </row>
    <row r="2901" spans="1:11" ht="20.399999999999999" x14ac:dyDescent="0.25">
      <c r="A2901" s="14" t="s">
        <v>1906</v>
      </c>
      <c r="B2901" s="307" t="s">
        <v>8804</v>
      </c>
      <c r="C2901" s="14" t="s">
        <v>8805</v>
      </c>
      <c r="D2901" s="16">
        <v>45230</v>
      </c>
      <c r="E2901" s="16"/>
      <c r="F2901" s="14" t="s">
        <v>8770</v>
      </c>
      <c r="G2901" s="307"/>
      <c r="H2901" s="307" t="s">
        <v>2608</v>
      </c>
      <c r="I2901" s="15">
        <v>55</v>
      </c>
      <c r="J2901" s="77">
        <v>5</v>
      </c>
      <c r="K2901" s="92"/>
    </row>
    <row r="2902" spans="1:11" ht="20.399999999999999" x14ac:dyDescent="0.25">
      <c r="A2902" s="14" t="s">
        <v>1906</v>
      </c>
      <c r="B2902" s="307" t="s">
        <v>8806</v>
      </c>
      <c r="C2902" s="14" t="s">
        <v>8807</v>
      </c>
      <c r="D2902" s="16">
        <v>45230</v>
      </c>
      <c r="E2902" s="16"/>
      <c r="F2902" s="14" t="s">
        <v>8770</v>
      </c>
      <c r="G2902" s="307"/>
      <c r="H2902" s="307" t="s">
        <v>3104</v>
      </c>
      <c r="I2902" s="15">
        <v>70</v>
      </c>
      <c r="J2902" s="77">
        <v>5</v>
      </c>
      <c r="K2902" s="92"/>
    </row>
    <row r="2903" spans="1:11" ht="20.399999999999999" x14ac:dyDescent="0.25">
      <c r="A2903" s="14" t="s">
        <v>1906</v>
      </c>
      <c r="B2903" s="307" t="s">
        <v>8808</v>
      </c>
      <c r="C2903" s="14" t="s">
        <v>8809</v>
      </c>
      <c r="D2903" s="16">
        <v>45230</v>
      </c>
      <c r="E2903" s="16"/>
      <c r="F2903" s="14" t="s">
        <v>8770</v>
      </c>
      <c r="G2903" s="307"/>
      <c r="H2903" s="307" t="s">
        <v>3796</v>
      </c>
      <c r="I2903" s="15">
        <v>70</v>
      </c>
      <c r="J2903" s="77">
        <v>5</v>
      </c>
      <c r="K2903" s="92"/>
    </row>
    <row r="2904" spans="1:11" ht="20.399999999999999" x14ac:dyDescent="0.25">
      <c r="A2904" s="14" t="s">
        <v>1906</v>
      </c>
      <c r="B2904" s="307" t="s">
        <v>8810</v>
      </c>
      <c r="C2904" s="14" t="s">
        <v>8811</v>
      </c>
      <c r="D2904" s="16">
        <v>45230</v>
      </c>
      <c r="E2904" s="16"/>
      <c r="F2904" s="14" t="s">
        <v>8770</v>
      </c>
      <c r="G2904" s="307"/>
      <c r="H2904" s="307" t="s">
        <v>8812</v>
      </c>
      <c r="I2904" s="15">
        <v>70</v>
      </c>
      <c r="J2904" s="77">
        <v>5</v>
      </c>
      <c r="K2904" s="92"/>
    </row>
    <row r="2905" spans="1:11" ht="20.399999999999999" x14ac:dyDescent="0.25">
      <c r="A2905" s="14" t="s">
        <v>1906</v>
      </c>
      <c r="B2905" s="307" t="s">
        <v>8813</v>
      </c>
      <c r="C2905" s="14" t="s">
        <v>8814</v>
      </c>
      <c r="D2905" s="16">
        <v>45230</v>
      </c>
      <c r="E2905" s="16"/>
      <c r="F2905" s="14" t="s">
        <v>8770</v>
      </c>
      <c r="G2905" s="307"/>
      <c r="H2905" s="307" t="s">
        <v>8815</v>
      </c>
      <c r="I2905" s="15">
        <v>87</v>
      </c>
      <c r="J2905" s="77">
        <v>5</v>
      </c>
      <c r="K2905" s="92"/>
    </row>
    <row r="2906" spans="1:11" ht="20.399999999999999" x14ac:dyDescent="0.25">
      <c r="A2906" s="14" t="s">
        <v>1906</v>
      </c>
      <c r="B2906" s="307" t="s">
        <v>8816</v>
      </c>
      <c r="C2906" s="14" t="s">
        <v>8817</v>
      </c>
      <c r="D2906" s="16">
        <v>45230</v>
      </c>
      <c r="E2906" s="16"/>
      <c r="F2906" s="14" t="s">
        <v>8770</v>
      </c>
      <c r="G2906" s="307"/>
      <c r="H2906" s="307" t="s">
        <v>2471</v>
      </c>
      <c r="I2906" s="15">
        <v>87</v>
      </c>
      <c r="J2906" s="77">
        <v>5</v>
      </c>
      <c r="K2906" s="92"/>
    </row>
    <row r="2907" spans="1:11" ht="20.399999999999999" x14ac:dyDescent="0.25">
      <c r="A2907" s="14" t="s">
        <v>1906</v>
      </c>
      <c r="B2907" s="307" t="s">
        <v>8818</v>
      </c>
      <c r="C2907" s="14" t="s">
        <v>8819</v>
      </c>
      <c r="D2907" s="16">
        <v>45230</v>
      </c>
      <c r="E2907" s="16"/>
      <c r="F2907" s="14" t="s">
        <v>8770</v>
      </c>
      <c r="G2907" s="307"/>
      <c r="H2907" s="307" t="s">
        <v>2590</v>
      </c>
      <c r="I2907" s="15">
        <v>87</v>
      </c>
      <c r="J2907" s="77">
        <v>5</v>
      </c>
      <c r="K2907" s="92"/>
    </row>
    <row r="2908" spans="1:11" ht="20.399999999999999" x14ac:dyDescent="0.25">
      <c r="A2908" s="14" t="s">
        <v>1906</v>
      </c>
      <c r="B2908" s="307" t="s">
        <v>8820</v>
      </c>
      <c r="C2908" s="14" t="s">
        <v>8821</v>
      </c>
      <c r="D2908" s="16">
        <v>45230</v>
      </c>
      <c r="E2908" s="16"/>
      <c r="F2908" s="14" t="s">
        <v>8770</v>
      </c>
      <c r="G2908" s="307"/>
      <c r="H2908" s="307" t="s">
        <v>2587</v>
      </c>
      <c r="I2908" s="15">
        <v>95</v>
      </c>
      <c r="J2908" s="77">
        <v>5</v>
      </c>
      <c r="K2908" s="92"/>
    </row>
    <row r="2909" spans="1:11" ht="71.400000000000006" x14ac:dyDescent="0.25">
      <c r="A2909" s="14" t="s">
        <v>1906</v>
      </c>
      <c r="B2909" s="307"/>
      <c r="C2909" s="14"/>
      <c r="D2909" s="16"/>
      <c r="E2909" s="16"/>
      <c r="F2909" s="305" t="s">
        <v>8822</v>
      </c>
      <c r="G2909" s="307"/>
      <c r="H2909" s="307"/>
      <c r="I2909" s="15"/>
      <c r="J2909" s="77"/>
      <c r="K2909" s="92"/>
    </row>
    <row r="2910" spans="1:11" ht="20.399999999999999" x14ac:dyDescent="0.25">
      <c r="A2910" s="14" t="s">
        <v>1906</v>
      </c>
      <c r="B2910" s="307" t="s">
        <v>8823</v>
      </c>
      <c r="C2910" s="14" t="s">
        <v>8824</v>
      </c>
      <c r="D2910" s="16">
        <v>45210</v>
      </c>
      <c r="E2910" s="16"/>
      <c r="F2910" s="14" t="s">
        <v>8825</v>
      </c>
      <c r="G2910" s="307" t="s">
        <v>3083</v>
      </c>
      <c r="H2910" s="307" t="s">
        <v>3084</v>
      </c>
      <c r="I2910" s="15">
        <v>53.6</v>
      </c>
      <c r="J2910" s="77">
        <v>5</v>
      </c>
      <c r="K2910" s="92"/>
    </row>
    <row r="2911" spans="1:11" ht="20.399999999999999" x14ac:dyDescent="0.25">
      <c r="A2911" s="14" t="s">
        <v>1906</v>
      </c>
      <c r="B2911" s="307" t="s">
        <v>8826</v>
      </c>
      <c r="C2911" s="14" t="s">
        <v>4745</v>
      </c>
      <c r="D2911" s="16">
        <v>45216</v>
      </c>
      <c r="E2911" s="16"/>
      <c r="F2911" s="14" t="s">
        <v>8827</v>
      </c>
      <c r="G2911" s="307" t="s">
        <v>2639</v>
      </c>
      <c r="H2911" s="307" t="s">
        <v>2640</v>
      </c>
      <c r="I2911" s="15">
        <v>87</v>
      </c>
      <c r="J2911" s="77">
        <v>5</v>
      </c>
      <c r="K2911" s="92"/>
    </row>
    <row r="2912" spans="1:11" ht="40.799999999999997" x14ac:dyDescent="0.25">
      <c r="A2912" s="14" t="s">
        <v>1906</v>
      </c>
      <c r="B2912" s="307" t="s">
        <v>8828</v>
      </c>
      <c r="C2912" s="14" t="s">
        <v>3731</v>
      </c>
      <c r="D2912" s="16">
        <v>45216</v>
      </c>
      <c r="E2912" s="16"/>
      <c r="F2912" s="14" t="s">
        <v>8829</v>
      </c>
      <c r="G2912" s="307" t="s">
        <v>3713</v>
      </c>
      <c r="H2912" s="307" t="s">
        <v>3714</v>
      </c>
      <c r="I2912" s="15">
        <v>400</v>
      </c>
      <c r="J2912" s="77">
        <v>5</v>
      </c>
      <c r="K2912" s="92"/>
    </row>
    <row r="2913" spans="1:11" ht="61.2" x14ac:dyDescent="0.25">
      <c r="A2913" s="14" t="s">
        <v>1906</v>
      </c>
      <c r="B2913" s="307" t="s">
        <v>8828</v>
      </c>
      <c r="C2913" s="14" t="s">
        <v>3731</v>
      </c>
      <c r="D2913" s="16">
        <v>45205</v>
      </c>
      <c r="E2913" s="16">
        <v>45216</v>
      </c>
      <c r="F2913" s="14" t="s">
        <v>12111</v>
      </c>
      <c r="G2913" s="307" t="s">
        <v>3713</v>
      </c>
      <c r="H2913" s="307" t="s">
        <v>3714</v>
      </c>
      <c r="I2913" s="15">
        <v>80</v>
      </c>
      <c r="J2913" s="77">
        <v>5</v>
      </c>
      <c r="K2913" s="92"/>
    </row>
    <row r="2914" spans="1:11" ht="61.2" x14ac:dyDescent="0.25">
      <c r="A2914" s="14" t="s">
        <v>1906</v>
      </c>
      <c r="B2914" s="307" t="s">
        <v>8828</v>
      </c>
      <c r="C2914" s="14" t="s">
        <v>3731</v>
      </c>
      <c r="D2914" s="16">
        <v>45205</v>
      </c>
      <c r="E2914" s="16">
        <v>45216</v>
      </c>
      <c r="F2914" s="14" t="s">
        <v>12112</v>
      </c>
      <c r="G2914" s="307" t="s">
        <v>3713</v>
      </c>
      <c r="H2914" s="307" t="s">
        <v>3714</v>
      </c>
      <c r="I2914" s="15">
        <v>10</v>
      </c>
      <c r="J2914" s="77">
        <v>5</v>
      </c>
      <c r="K2914" s="92"/>
    </row>
    <row r="2915" spans="1:11" ht="20.399999999999999" x14ac:dyDescent="0.25">
      <c r="A2915" s="14" t="s">
        <v>1906</v>
      </c>
      <c r="B2915" s="307" t="s">
        <v>8830</v>
      </c>
      <c r="C2915" s="14" t="s">
        <v>8831</v>
      </c>
      <c r="D2915" s="16">
        <v>45216</v>
      </c>
      <c r="E2915" s="16"/>
      <c r="F2915" s="14" t="s">
        <v>8832</v>
      </c>
      <c r="G2915" s="307" t="s">
        <v>8833</v>
      </c>
      <c r="H2915" s="307" t="s">
        <v>8834</v>
      </c>
      <c r="I2915" s="15">
        <v>1300</v>
      </c>
      <c r="J2915" s="77">
        <v>5</v>
      </c>
      <c r="K2915" s="92"/>
    </row>
    <row r="2916" spans="1:11" ht="30.6" x14ac:dyDescent="0.25">
      <c r="A2916" s="14" t="s">
        <v>1906</v>
      </c>
      <c r="B2916" s="307" t="s">
        <v>8835</v>
      </c>
      <c r="C2916" s="14" t="s">
        <v>8836</v>
      </c>
      <c r="D2916" s="16">
        <v>45230</v>
      </c>
      <c r="E2916" s="16"/>
      <c r="F2916" s="14" t="s">
        <v>8837</v>
      </c>
      <c r="G2916" s="307"/>
      <c r="H2916" s="307" t="s">
        <v>3093</v>
      </c>
      <c r="I2916" s="15">
        <v>55</v>
      </c>
      <c r="J2916" s="77">
        <v>5</v>
      </c>
      <c r="K2916" s="92"/>
    </row>
    <row r="2917" spans="1:11" ht="30.6" x14ac:dyDescent="0.25">
      <c r="A2917" s="14" t="s">
        <v>1906</v>
      </c>
      <c r="B2917" s="307" t="s">
        <v>8838</v>
      </c>
      <c r="C2917" s="14" t="s">
        <v>8839</v>
      </c>
      <c r="D2917" s="16">
        <v>45230</v>
      </c>
      <c r="E2917" s="16"/>
      <c r="F2917" s="14" t="s">
        <v>8837</v>
      </c>
      <c r="G2917" s="307"/>
      <c r="H2917" s="307" t="s">
        <v>8840</v>
      </c>
      <c r="I2917" s="15">
        <v>35</v>
      </c>
      <c r="J2917" s="77">
        <v>5</v>
      </c>
      <c r="K2917" s="92"/>
    </row>
    <row r="2918" spans="1:11" ht="30.6" x14ac:dyDescent="0.25">
      <c r="A2918" s="14" t="s">
        <v>1906</v>
      </c>
      <c r="B2918" s="307" t="s">
        <v>8841</v>
      </c>
      <c r="C2918" s="14" t="s">
        <v>8842</v>
      </c>
      <c r="D2918" s="16">
        <v>45230</v>
      </c>
      <c r="E2918" s="16"/>
      <c r="F2918" s="14" t="s">
        <v>8837</v>
      </c>
      <c r="G2918" s="307"/>
      <c r="H2918" s="307" t="s">
        <v>8843</v>
      </c>
      <c r="I2918" s="15">
        <v>35</v>
      </c>
      <c r="J2918" s="77">
        <v>5</v>
      </c>
      <c r="K2918" s="92"/>
    </row>
    <row r="2919" spans="1:11" ht="30.6" x14ac:dyDescent="0.25">
      <c r="A2919" s="14" t="s">
        <v>1906</v>
      </c>
      <c r="B2919" s="307" t="s">
        <v>8844</v>
      </c>
      <c r="C2919" s="14" t="s">
        <v>8845</v>
      </c>
      <c r="D2919" s="16">
        <v>45230</v>
      </c>
      <c r="E2919" s="16"/>
      <c r="F2919" s="14" t="s">
        <v>8837</v>
      </c>
      <c r="G2919" s="307"/>
      <c r="H2919" s="307" t="s">
        <v>8846</v>
      </c>
      <c r="I2919" s="15">
        <v>35</v>
      </c>
      <c r="J2919" s="77">
        <v>5</v>
      </c>
      <c r="K2919" s="92"/>
    </row>
    <row r="2920" spans="1:11" ht="30.6" x14ac:dyDescent="0.25">
      <c r="A2920" s="14" t="s">
        <v>1906</v>
      </c>
      <c r="B2920" s="307" t="s">
        <v>8847</v>
      </c>
      <c r="C2920" s="14" t="s">
        <v>8848</v>
      </c>
      <c r="D2920" s="16">
        <v>45230</v>
      </c>
      <c r="E2920" s="16"/>
      <c r="F2920" s="14" t="s">
        <v>8837</v>
      </c>
      <c r="G2920" s="307"/>
      <c r="H2920" s="307" t="s">
        <v>8849</v>
      </c>
      <c r="I2920" s="15">
        <v>55</v>
      </c>
      <c r="J2920" s="77">
        <v>5</v>
      </c>
      <c r="K2920" s="92"/>
    </row>
    <row r="2921" spans="1:11" ht="30.6" x14ac:dyDescent="0.25">
      <c r="A2921" s="14" t="s">
        <v>1906</v>
      </c>
      <c r="B2921" s="307" t="s">
        <v>8850</v>
      </c>
      <c r="C2921" s="14" t="s">
        <v>8851</v>
      </c>
      <c r="D2921" s="16">
        <v>45230</v>
      </c>
      <c r="E2921" s="16"/>
      <c r="F2921" s="14" t="s">
        <v>8837</v>
      </c>
      <c r="G2921" s="307"/>
      <c r="H2921" s="307" t="s">
        <v>2405</v>
      </c>
      <c r="I2921" s="15">
        <v>55</v>
      </c>
      <c r="J2921" s="77">
        <v>5</v>
      </c>
      <c r="K2921" s="92"/>
    </row>
    <row r="2922" spans="1:11" ht="30.6" x14ac:dyDescent="0.25">
      <c r="A2922" s="14" t="s">
        <v>1906</v>
      </c>
      <c r="B2922" s="307" t="s">
        <v>8852</v>
      </c>
      <c r="C2922" s="14" t="s">
        <v>8853</v>
      </c>
      <c r="D2922" s="16">
        <v>45230</v>
      </c>
      <c r="E2922" s="16"/>
      <c r="F2922" s="14" t="s">
        <v>8837</v>
      </c>
      <c r="G2922" s="307"/>
      <c r="H2922" s="307" t="s">
        <v>3759</v>
      </c>
      <c r="I2922" s="15">
        <v>55</v>
      </c>
      <c r="J2922" s="77">
        <v>5</v>
      </c>
      <c r="K2922" s="92"/>
    </row>
    <row r="2923" spans="1:11" ht="30.6" x14ac:dyDescent="0.25">
      <c r="A2923" s="14" t="s">
        <v>1906</v>
      </c>
      <c r="B2923" s="307" t="s">
        <v>8854</v>
      </c>
      <c r="C2923" s="14" t="s">
        <v>8855</v>
      </c>
      <c r="D2923" s="16">
        <v>45230</v>
      </c>
      <c r="E2923" s="16"/>
      <c r="F2923" s="14" t="s">
        <v>8837</v>
      </c>
      <c r="G2923" s="307"/>
      <c r="H2923" s="307" t="s">
        <v>3886</v>
      </c>
      <c r="I2923" s="15">
        <v>55</v>
      </c>
      <c r="J2923" s="77">
        <v>5</v>
      </c>
      <c r="K2923" s="92"/>
    </row>
    <row r="2924" spans="1:11" ht="30.6" x14ac:dyDescent="0.25">
      <c r="A2924" s="14" t="s">
        <v>1906</v>
      </c>
      <c r="B2924" s="307" t="s">
        <v>8856</v>
      </c>
      <c r="C2924" s="14" t="s">
        <v>8857</v>
      </c>
      <c r="D2924" s="16">
        <v>45230</v>
      </c>
      <c r="E2924" s="16"/>
      <c r="F2924" s="14" t="s">
        <v>8837</v>
      </c>
      <c r="G2924" s="307"/>
      <c r="H2924" s="307" t="s">
        <v>2614</v>
      </c>
      <c r="I2924" s="15">
        <v>55</v>
      </c>
      <c r="J2924" s="77">
        <v>5</v>
      </c>
      <c r="K2924" s="92"/>
    </row>
    <row r="2925" spans="1:11" ht="30.6" x14ac:dyDescent="0.25">
      <c r="A2925" s="14" t="s">
        <v>1906</v>
      </c>
      <c r="B2925" s="307" t="s">
        <v>8858</v>
      </c>
      <c r="C2925" s="14" t="s">
        <v>8859</v>
      </c>
      <c r="D2925" s="16">
        <v>45230</v>
      </c>
      <c r="E2925" s="16"/>
      <c r="F2925" s="14" t="s">
        <v>8837</v>
      </c>
      <c r="G2925" s="307"/>
      <c r="H2925" s="307" t="s">
        <v>2603</v>
      </c>
      <c r="I2925" s="15">
        <v>55</v>
      </c>
      <c r="J2925" s="77">
        <v>5</v>
      </c>
      <c r="K2925" s="92"/>
    </row>
    <row r="2926" spans="1:11" ht="30.6" x14ac:dyDescent="0.25">
      <c r="A2926" s="14" t="s">
        <v>1906</v>
      </c>
      <c r="B2926" s="307" t="s">
        <v>8860</v>
      </c>
      <c r="C2926" s="14" t="s">
        <v>8861</v>
      </c>
      <c r="D2926" s="16">
        <v>45230</v>
      </c>
      <c r="E2926" s="16"/>
      <c r="F2926" s="14" t="s">
        <v>8837</v>
      </c>
      <c r="G2926" s="307"/>
      <c r="H2926" s="307" t="s">
        <v>2580</v>
      </c>
      <c r="I2926" s="15">
        <v>55</v>
      </c>
      <c r="J2926" s="77">
        <v>5</v>
      </c>
      <c r="K2926" s="92"/>
    </row>
    <row r="2927" spans="1:11" ht="30.6" x14ac:dyDescent="0.25">
      <c r="A2927" s="14" t="s">
        <v>1906</v>
      </c>
      <c r="B2927" s="307" t="s">
        <v>8862</v>
      </c>
      <c r="C2927" s="14" t="s">
        <v>8863</v>
      </c>
      <c r="D2927" s="16">
        <v>45230</v>
      </c>
      <c r="E2927" s="16"/>
      <c r="F2927" s="14" t="s">
        <v>8837</v>
      </c>
      <c r="G2927" s="307"/>
      <c r="H2927" s="307" t="s">
        <v>2587</v>
      </c>
      <c r="I2927" s="15">
        <v>55</v>
      </c>
      <c r="J2927" s="77">
        <v>5</v>
      </c>
      <c r="K2927" s="92"/>
    </row>
    <row r="2928" spans="1:11" ht="30.6" x14ac:dyDescent="0.25">
      <c r="A2928" s="14" t="s">
        <v>1906</v>
      </c>
      <c r="B2928" s="307" t="s">
        <v>8864</v>
      </c>
      <c r="C2928" s="14" t="s">
        <v>8865</v>
      </c>
      <c r="D2928" s="16">
        <v>45230</v>
      </c>
      <c r="E2928" s="16"/>
      <c r="F2928" s="14" t="s">
        <v>8837</v>
      </c>
      <c r="G2928" s="307"/>
      <c r="H2928" s="307" t="s">
        <v>3770</v>
      </c>
      <c r="I2928" s="15">
        <v>55</v>
      </c>
      <c r="J2928" s="77">
        <v>5</v>
      </c>
      <c r="K2928" s="92"/>
    </row>
    <row r="2929" spans="1:11" ht="30.6" x14ac:dyDescent="0.25">
      <c r="A2929" s="14" t="s">
        <v>1906</v>
      </c>
      <c r="B2929" s="307" t="s">
        <v>8866</v>
      </c>
      <c r="C2929" s="14" t="s">
        <v>8867</v>
      </c>
      <c r="D2929" s="16">
        <v>45230</v>
      </c>
      <c r="E2929" s="16"/>
      <c r="F2929" s="14" t="s">
        <v>8837</v>
      </c>
      <c r="G2929" s="307"/>
      <c r="H2929" s="307" t="s">
        <v>2791</v>
      </c>
      <c r="I2929" s="15">
        <v>55</v>
      </c>
      <c r="J2929" s="77">
        <v>5</v>
      </c>
      <c r="K2929" s="92"/>
    </row>
    <row r="2930" spans="1:11" ht="30.6" x14ac:dyDescent="0.25">
      <c r="A2930" s="14" t="s">
        <v>1906</v>
      </c>
      <c r="B2930" s="307" t="s">
        <v>8868</v>
      </c>
      <c r="C2930" s="14" t="s">
        <v>8869</v>
      </c>
      <c r="D2930" s="16">
        <v>45230</v>
      </c>
      <c r="E2930" s="16"/>
      <c r="F2930" s="14" t="s">
        <v>8837</v>
      </c>
      <c r="G2930" s="307"/>
      <c r="H2930" s="307" t="s">
        <v>2779</v>
      </c>
      <c r="I2930" s="15">
        <v>55</v>
      </c>
      <c r="J2930" s="77">
        <v>5</v>
      </c>
      <c r="K2930" s="92"/>
    </row>
    <row r="2931" spans="1:11" ht="30.6" x14ac:dyDescent="0.25">
      <c r="A2931" s="14" t="s">
        <v>1906</v>
      </c>
      <c r="B2931" s="307" t="s">
        <v>8870</v>
      </c>
      <c r="C2931" s="14" t="s">
        <v>8871</v>
      </c>
      <c r="D2931" s="16">
        <v>45230</v>
      </c>
      <c r="E2931" s="16"/>
      <c r="F2931" s="14" t="s">
        <v>8837</v>
      </c>
      <c r="G2931" s="307"/>
      <c r="H2931" s="307" t="s">
        <v>2447</v>
      </c>
      <c r="I2931" s="15">
        <v>55</v>
      </c>
      <c r="J2931" s="77">
        <v>5</v>
      </c>
      <c r="K2931" s="92"/>
    </row>
    <row r="2932" spans="1:11" ht="30.6" x14ac:dyDescent="0.25">
      <c r="A2932" s="14" t="s">
        <v>1906</v>
      </c>
      <c r="B2932" s="307" t="s">
        <v>8872</v>
      </c>
      <c r="C2932" s="14" t="s">
        <v>8873</v>
      </c>
      <c r="D2932" s="16">
        <v>45230</v>
      </c>
      <c r="E2932" s="16"/>
      <c r="F2932" s="14" t="s">
        <v>8837</v>
      </c>
      <c r="G2932" s="307"/>
      <c r="H2932" s="307" t="s">
        <v>3911</v>
      </c>
      <c r="I2932" s="15">
        <v>55</v>
      </c>
      <c r="J2932" s="77">
        <v>5</v>
      </c>
      <c r="K2932" s="92"/>
    </row>
    <row r="2933" spans="1:11" ht="30.6" x14ac:dyDescent="0.25">
      <c r="A2933" s="14" t="s">
        <v>1906</v>
      </c>
      <c r="B2933" s="307" t="s">
        <v>8874</v>
      </c>
      <c r="C2933" s="14" t="s">
        <v>8875</v>
      </c>
      <c r="D2933" s="16">
        <v>45230</v>
      </c>
      <c r="E2933" s="16"/>
      <c r="F2933" s="14" t="s">
        <v>8837</v>
      </c>
      <c r="G2933" s="307"/>
      <c r="H2933" s="307" t="s">
        <v>2456</v>
      </c>
      <c r="I2933" s="15">
        <v>55</v>
      </c>
      <c r="J2933" s="77">
        <v>5</v>
      </c>
      <c r="K2933" s="92"/>
    </row>
    <row r="2934" spans="1:11" ht="30.6" x14ac:dyDescent="0.25">
      <c r="A2934" s="14" t="s">
        <v>1906</v>
      </c>
      <c r="B2934" s="307" t="s">
        <v>8876</v>
      </c>
      <c r="C2934" s="14" t="s">
        <v>8877</v>
      </c>
      <c r="D2934" s="16">
        <v>45230</v>
      </c>
      <c r="E2934" s="16"/>
      <c r="F2934" s="14" t="s">
        <v>8837</v>
      </c>
      <c r="G2934" s="307"/>
      <c r="H2934" s="307" t="s">
        <v>3113</v>
      </c>
      <c r="I2934" s="15">
        <v>55</v>
      </c>
      <c r="J2934" s="77">
        <v>5</v>
      </c>
      <c r="K2934" s="92"/>
    </row>
    <row r="2935" spans="1:11" ht="30.6" x14ac:dyDescent="0.25">
      <c r="A2935" s="14" t="s">
        <v>1906</v>
      </c>
      <c r="B2935" s="307" t="s">
        <v>8878</v>
      </c>
      <c r="C2935" s="14" t="s">
        <v>8879</v>
      </c>
      <c r="D2935" s="16">
        <v>45230</v>
      </c>
      <c r="E2935" s="16"/>
      <c r="F2935" s="14" t="s">
        <v>8837</v>
      </c>
      <c r="G2935" s="307"/>
      <c r="H2935" s="307" t="s">
        <v>2608</v>
      </c>
      <c r="I2935" s="15">
        <v>70</v>
      </c>
      <c r="J2935" s="77">
        <v>5</v>
      </c>
      <c r="K2935" s="92"/>
    </row>
    <row r="2936" spans="1:11" ht="30.6" x14ac:dyDescent="0.25">
      <c r="A2936" s="14" t="s">
        <v>1906</v>
      </c>
      <c r="B2936" s="307" t="s">
        <v>8880</v>
      </c>
      <c r="C2936" s="14" t="s">
        <v>8881</v>
      </c>
      <c r="D2936" s="16">
        <v>45230</v>
      </c>
      <c r="E2936" s="16"/>
      <c r="F2936" s="14" t="s">
        <v>8837</v>
      </c>
      <c r="G2936" s="307"/>
      <c r="H2936" s="307" t="s">
        <v>2438</v>
      </c>
      <c r="I2936" s="15">
        <v>70</v>
      </c>
      <c r="J2936" s="77">
        <v>5</v>
      </c>
      <c r="K2936" s="92"/>
    </row>
    <row r="2937" spans="1:11" ht="30.6" x14ac:dyDescent="0.25">
      <c r="A2937" s="14" t="s">
        <v>1906</v>
      </c>
      <c r="B2937" s="307" t="s">
        <v>8882</v>
      </c>
      <c r="C2937" s="14" t="s">
        <v>8883</v>
      </c>
      <c r="D2937" s="16">
        <v>45230</v>
      </c>
      <c r="E2937" s="16"/>
      <c r="F2937" s="14" t="s">
        <v>8837</v>
      </c>
      <c r="G2937" s="307"/>
      <c r="H2937" s="307" t="s">
        <v>2471</v>
      </c>
      <c r="I2937" s="15">
        <v>87</v>
      </c>
      <c r="J2937" s="77">
        <v>5</v>
      </c>
      <c r="K2937" s="92"/>
    </row>
    <row r="2938" spans="1:11" ht="30.6" x14ac:dyDescent="0.25">
      <c r="A2938" s="14" t="s">
        <v>1906</v>
      </c>
      <c r="B2938" s="307" t="s">
        <v>8884</v>
      </c>
      <c r="C2938" s="14" t="s">
        <v>8885</v>
      </c>
      <c r="D2938" s="16">
        <v>45230</v>
      </c>
      <c r="E2938" s="16"/>
      <c r="F2938" s="14" t="s">
        <v>8837</v>
      </c>
      <c r="G2938" s="307"/>
      <c r="H2938" s="307" t="s">
        <v>5395</v>
      </c>
      <c r="I2938" s="15">
        <v>110</v>
      </c>
      <c r="J2938" s="77">
        <v>5</v>
      </c>
      <c r="K2938" s="92"/>
    </row>
    <row r="2939" spans="1:11" ht="30.6" x14ac:dyDescent="0.25">
      <c r="A2939" s="14" t="s">
        <v>1906</v>
      </c>
      <c r="B2939" s="307" t="s">
        <v>8886</v>
      </c>
      <c r="C2939" s="14" t="s">
        <v>8887</v>
      </c>
      <c r="D2939" s="16">
        <v>45230</v>
      </c>
      <c r="E2939" s="16"/>
      <c r="F2939" s="14" t="s">
        <v>8837</v>
      </c>
      <c r="G2939" s="307"/>
      <c r="H2939" s="307" t="s">
        <v>3197</v>
      </c>
      <c r="I2939" s="15">
        <v>127</v>
      </c>
      <c r="J2939" s="77">
        <v>5</v>
      </c>
      <c r="K2939" s="92"/>
    </row>
    <row r="2940" spans="1:11" ht="85.2" customHeight="1" x14ac:dyDescent="0.25">
      <c r="A2940" s="14" t="s">
        <v>1906</v>
      </c>
      <c r="B2940" s="307"/>
      <c r="C2940" s="14"/>
      <c r="D2940" s="16"/>
      <c r="E2940" s="16"/>
      <c r="F2940" s="305" t="s">
        <v>8888</v>
      </c>
      <c r="G2940" s="307"/>
      <c r="H2940" s="307"/>
      <c r="I2940" s="15"/>
      <c r="J2940" s="77"/>
      <c r="K2940" s="92"/>
    </row>
    <row r="2941" spans="1:11" ht="20.399999999999999" x14ac:dyDescent="0.25">
      <c r="A2941" s="14" t="s">
        <v>1906</v>
      </c>
      <c r="B2941" s="307" t="s">
        <v>8889</v>
      </c>
      <c r="C2941" s="14" t="s">
        <v>8890</v>
      </c>
      <c r="D2941" s="16">
        <v>45218</v>
      </c>
      <c r="E2941" s="16"/>
      <c r="F2941" s="14" t="s">
        <v>8891</v>
      </c>
      <c r="G2941" s="307" t="s">
        <v>5858</v>
      </c>
      <c r="H2941" s="307" t="s">
        <v>5859</v>
      </c>
      <c r="I2941" s="15">
        <v>1320</v>
      </c>
      <c r="J2941" s="77">
        <v>5</v>
      </c>
      <c r="K2941" s="92"/>
    </row>
    <row r="2942" spans="1:11" ht="30.6" x14ac:dyDescent="0.25">
      <c r="A2942" s="14" t="s">
        <v>1906</v>
      </c>
      <c r="B2942" s="307" t="s">
        <v>8892</v>
      </c>
      <c r="C2942" s="14" t="s">
        <v>8893</v>
      </c>
      <c r="D2942" s="16">
        <v>45232</v>
      </c>
      <c r="E2942" s="16"/>
      <c r="F2942" s="14" t="s">
        <v>8894</v>
      </c>
      <c r="G2942" s="307"/>
      <c r="H2942" s="307" t="s">
        <v>8895</v>
      </c>
      <c r="I2942" s="15">
        <v>55</v>
      </c>
      <c r="J2942" s="77">
        <v>5</v>
      </c>
      <c r="K2942" s="92"/>
    </row>
    <row r="2943" spans="1:11" ht="30.6" x14ac:dyDescent="0.25">
      <c r="A2943" s="14" t="s">
        <v>1906</v>
      </c>
      <c r="B2943" s="307" t="s">
        <v>8896</v>
      </c>
      <c r="C2943" s="14" t="s">
        <v>8897</v>
      </c>
      <c r="D2943" s="16">
        <v>45232</v>
      </c>
      <c r="E2943" s="16"/>
      <c r="F2943" s="14" t="s">
        <v>8894</v>
      </c>
      <c r="G2943" s="307"/>
      <c r="H2943" s="307" t="s">
        <v>8898</v>
      </c>
      <c r="I2943" s="15">
        <v>55</v>
      </c>
      <c r="J2943" s="77">
        <v>5</v>
      </c>
      <c r="K2943" s="92"/>
    </row>
    <row r="2944" spans="1:11" ht="30.6" x14ac:dyDescent="0.25">
      <c r="A2944" s="14" t="s">
        <v>1906</v>
      </c>
      <c r="B2944" s="307" t="s">
        <v>8899</v>
      </c>
      <c r="C2944" s="14" t="s">
        <v>8900</v>
      </c>
      <c r="D2944" s="16">
        <v>45232</v>
      </c>
      <c r="E2944" s="16"/>
      <c r="F2944" s="14" t="s">
        <v>8894</v>
      </c>
      <c r="G2944" s="307"/>
      <c r="H2944" s="307" t="s">
        <v>5805</v>
      </c>
      <c r="I2944" s="15">
        <v>55</v>
      </c>
      <c r="J2944" s="77">
        <v>5</v>
      </c>
      <c r="K2944" s="92"/>
    </row>
    <row r="2945" spans="1:11" ht="30.6" x14ac:dyDescent="0.25">
      <c r="A2945" s="14" t="s">
        <v>1906</v>
      </c>
      <c r="B2945" s="307" t="s">
        <v>8901</v>
      </c>
      <c r="C2945" s="14" t="s">
        <v>8902</v>
      </c>
      <c r="D2945" s="16">
        <v>45232</v>
      </c>
      <c r="E2945" s="16"/>
      <c r="F2945" s="14" t="s">
        <v>8894</v>
      </c>
      <c r="G2945" s="307"/>
      <c r="H2945" s="307" t="s">
        <v>5044</v>
      </c>
      <c r="I2945" s="15">
        <v>55</v>
      </c>
      <c r="J2945" s="77">
        <v>5</v>
      </c>
      <c r="K2945" s="92"/>
    </row>
    <row r="2946" spans="1:11" ht="30.6" x14ac:dyDescent="0.25">
      <c r="A2946" s="14" t="s">
        <v>1906</v>
      </c>
      <c r="B2946" s="307" t="s">
        <v>8903</v>
      </c>
      <c r="C2946" s="14" t="s">
        <v>8904</v>
      </c>
      <c r="D2946" s="16">
        <v>45232</v>
      </c>
      <c r="E2946" s="16"/>
      <c r="F2946" s="14" t="s">
        <v>8894</v>
      </c>
      <c r="G2946" s="307"/>
      <c r="H2946" s="307" t="s">
        <v>4004</v>
      </c>
      <c r="I2946" s="15">
        <v>55</v>
      </c>
      <c r="J2946" s="77">
        <v>5</v>
      </c>
      <c r="K2946" s="92"/>
    </row>
    <row r="2947" spans="1:11" ht="30.6" x14ac:dyDescent="0.25">
      <c r="A2947" s="14" t="s">
        <v>1906</v>
      </c>
      <c r="B2947" s="307" t="s">
        <v>8905</v>
      </c>
      <c r="C2947" s="14" t="s">
        <v>8906</v>
      </c>
      <c r="D2947" s="16">
        <v>45232</v>
      </c>
      <c r="E2947" s="16"/>
      <c r="F2947" s="14" t="s">
        <v>8894</v>
      </c>
      <c r="G2947" s="307"/>
      <c r="H2947" s="307" t="s">
        <v>2788</v>
      </c>
      <c r="I2947" s="15">
        <v>55</v>
      </c>
      <c r="J2947" s="77">
        <v>5</v>
      </c>
      <c r="K2947" s="92"/>
    </row>
    <row r="2948" spans="1:11" ht="30.6" x14ac:dyDescent="0.25">
      <c r="A2948" s="14" t="s">
        <v>1906</v>
      </c>
      <c r="B2948" s="307" t="s">
        <v>8907</v>
      </c>
      <c r="C2948" s="14" t="s">
        <v>8908</v>
      </c>
      <c r="D2948" s="16">
        <v>45232</v>
      </c>
      <c r="E2948" s="16"/>
      <c r="F2948" s="14" t="s">
        <v>8894</v>
      </c>
      <c r="G2948" s="307"/>
      <c r="H2948" s="307" t="s">
        <v>4063</v>
      </c>
      <c r="I2948" s="15">
        <v>55</v>
      </c>
      <c r="J2948" s="77">
        <v>5</v>
      </c>
      <c r="K2948" s="92"/>
    </row>
    <row r="2949" spans="1:11" ht="30.6" x14ac:dyDescent="0.25">
      <c r="A2949" s="14" t="s">
        <v>1906</v>
      </c>
      <c r="B2949" s="307" t="s">
        <v>8909</v>
      </c>
      <c r="C2949" s="14" t="s">
        <v>8910</v>
      </c>
      <c r="D2949" s="16">
        <v>45232</v>
      </c>
      <c r="E2949" s="16"/>
      <c r="F2949" s="14" t="s">
        <v>8894</v>
      </c>
      <c r="G2949" s="307"/>
      <c r="H2949" s="307" t="s">
        <v>5019</v>
      </c>
      <c r="I2949" s="15">
        <v>55</v>
      </c>
      <c r="J2949" s="77">
        <v>5</v>
      </c>
      <c r="K2949" s="92"/>
    </row>
    <row r="2950" spans="1:11" ht="30.6" x14ac:dyDescent="0.25">
      <c r="A2950" s="14" t="s">
        <v>1906</v>
      </c>
      <c r="B2950" s="307" t="s">
        <v>8911</v>
      </c>
      <c r="C2950" s="14" t="s">
        <v>8912</v>
      </c>
      <c r="D2950" s="16">
        <v>45232</v>
      </c>
      <c r="E2950" s="16"/>
      <c r="F2950" s="14" t="s">
        <v>8894</v>
      </c>
      <c r="G2950" s="307"/>
      <c r="H2950" s="307" t="s">
        <v>2812</v>
      </c>
      <c r="I2950" s="15">
        <v>55</v>
      </c>
      <c r="J2950" s="77">
        <v>5</v>
      </c>
      <c r="K2950" s="92"/>
    </row>
    <row r="2951" spans="1:11" ht="30.6" x14ac:dyDescent="0.25">
      <c r="A2951" s="14" t="s">
        <v>1906</v>
      </c>
      <c r="B2951" s="307" t="s">
        <v>8913</v>
      </c>
      <c r="C2951" s="14" t="s">
        <v>8914</v>
      </c>
      <c r="D2951" s="16">
        <v>45232</v>
      </c>
      <c r="E2951" s="16"/>
      <c r="F2951" s="14" t="s">
        <v>8894</v>
      </c>
      <c r="G2951" s="307"/>
      <c r="H2951" s="307" t="s">
        <v>2773</v>
      </c>
      <c r="I2951" s="15">
        <v>55</v>
      </c>
      <c r="J2951" s="77">
        <v>5</v>
      </c>
      <c r="K2951" s="92"/>
    </row>
    <row r="2952" spans="1:11" ht="30.6" x14ac:dyDescent="0.25">
      <c r="A2952" s="14" t="s">
        <v>1906</v>
      </c>
      <c r="B2952" s="307" t="s">
        <v>8915</v>
      </c>
      <c r="C2952" s="14" t="s">
        <v>8916</v>
      </c>
      <c r="D2952" s="16">
        <v>45232</v>
      </c>
      <c r="E2952" s="16"/>
      <c r="F2952" s="14" t="s">
        <v>8894</v>
      </c>
      <c r="G2952" s="307"/>
      <c r="H2952" s="307" t="s">
        <v>2785</v>
      </c>
      <c r="I2952" s="15">
        <v>55</v>
      </c>
      <c r="J2952" s="77">
        <v>5</v>
      </c>
      <c r="K2952" s="92"/>
    </row>
    <row r="2953" spans="1:11" ht="30.6" x14ac:dyDescent="0.25">
      <c r="A2953" s="14" t="s">
        <v>1906</v>
      </c>
      <c r="B2953" s="307" t="s">
        <v>8917</v>
      </c>
      <c r="C2953" s="14" t="s">
        <v>8918</v>
      </c>
      <c r="D2953" s="16">
        <v>45232</v>
      </c>
      <c r="E2953" s="16"/>
      <c r="F2953" s="14" t="s">
        <v>8894</v>
      </c>
      <c r="G2953" s="307"/>
      <c r="H2953" s="307" t="s">
        <v>5831</v>
      </c>
      <c r="I2953" s="15">
        <v>55</v>
      </c>
      <c r="J2953" s="77">
        <v>5</v>
      </c>
      <c r="K2953" s="92"/>
    </row>
    <row r="2954" spans="1:11" ht="30.6" x14ac:dyDescent="0.25">
      <c r="A2954" s="14" t="s">
        <v>1906</v>
      </c>
      <c r="B2954" s="307" t="s">
        <v>8919</v>
      </c>
      <c r="C2954" s="14" t="s">
        <v>8920</v>
      </c>
      <c r="D2954" s="16">
        <v>45232</v>
      </c>
      <c r="E2954" s="16"/>
      <c r="F2954" s="14" t="s">
        <v>8894</v>
      </c>
      <c r="G2954" s="307"/>
      <c r="H2954" s="307" t="s">
        <v>2767</v>
      </c>
      <c r="I2954" s="15">
        <v>55</v>
      </c>
      <c r="J2954" s="77">
        <v>5</v>
      </c>
      <c r="K2954" s="92"/>
    </row>
    <row r="2955" spans="1:11" ht="30.6" x14ac:dyDescent="0.25">
      <c r="A2955" s="14" t="s">
        <v>1906</v>
      </c>
      <c r="B2955" s="307" t="s">
        <v>8921</v>
      </c>
      <c r="C2955" s="14" t="s">
        <v>8922</v>
      </c>
      <c r="D2955" s="16">
        <v>45232</v>
      </c>
      <c r="E2955" s="16"/>
      <c r="F2955" s="14" t="s">
        <v>8894</v>
      </c>
      <c r="G2955" s="307"/>
      <c r="H2955" s="307" t="s">
        <v>5820</v>
      </c>
      <c r="I2955" s="15">
        <v>55</v>
      </c>
      <c r="J2955" s="77">
        <v>5</v>
      </c>
      <c r="K2955" s="92"/>
    </row>
    <row r="2956" spans="1:11" ht="30.6" x14ac:dyDescent="0.25">
      <c r="A2956" s="14" t="s">
        <v>1906</v>
      </c>
      <c r="B2956" s="307" t="s">
        <v>8923</v>
      </c>
      <c r="C2956" s="14" t="s">
        <v>8924</v>
      </c>
      <c r="D2956" s="16">
        <v>45232</v>
      </c>
      <c r="E2956" s="16"/>
      <c r="F2956" s="14" t="s">
        <v>8894</v>
      </c>
      <c r="G2956" s="307"/>
      <c r="H2956" s="307" t="s">
        <v>2764</v>
      </c>
      <c r="I2956" s="15">
        <v>55</v>
      </c>
      <c r="J2956" s="77">
        <v>5</v>
      </c>
      <c r="K2956" s="92"/>
    </row>
    <row r="2957" spans="1:11" ht="30.6" x14ac:dyDescent="0.25">
      <c r="A2957" s="14" t="s">
        <v>1906</v>
      </c>
      <c r="B2957" s="307" t="s">
        <v>8925</v>
      </c>
      <c r="C2957" s="14" t="s">
        <v>8926</v>
      </c>
      <c r="D2957" s="16">
        <v>45232</v>
      </c>
      <c r="E2957" s="16"/>
      <c r="F2957" s="14" t="s">
        <v>8894</v>
      </c>
      <c r="G2957" s="307"/>
      <c r="H2957" s="307" t="s">
        <v>2797</v>
      </c>
      <c r="I2957" s="15">
        <v>55</v>
      </c>
      <c r="J2957" s="77">
        <v>5</v>
      </c>
      <c r="K2957" s="92"/>
    </row>
    <row r="2958" spans="1:11" ht="30.6" x14ac:dyDescent="0.25">
      <c r="A2958" s="14" t="s">
        <v>1906</v>
      </c>
      <c r="B2958" s="307" t="s">
        <v>8927</v>
      </c>
      <c r="C2958" s="14" t="s">
        <v>8928</v>
      </c>
      <c r="D2958" s="16">
        <v>45232</v>
      </c>
      <c r="E2958" s="16"/>
      <c r="F2958" s="14" t="s">
        <v>8894</v>
      </c>
      <c r="G2958" s="307"/>
      <c r="H2958" s="307" t="s">
        <v>5811</v>
      </c>
      <c r="I2958" s="15">
        <v>70</v>
      </c>
      <c r="J2958" s="77">
        <v>5</v>
      </c>
      <c r="K2958" s="92"/>
    </row>
    <row r="2959" spans="1:11" ht="30.6" x14ac:dyDescent="0.25">
      <c r="A2959" s="14" t="s">
        <v>1906</v>
      </c>
      <c r="B2959" s="307" t="s">
        <v>8929</v>
      </c>
      <c r="C2959" s="14" t="s">
        <v>8930</v>
      </c>
      <c r="D2959" s="16">
        <v>45232</v>
      </c>
      <c r="E2959" s="16"/>
      <c r="F2959" s="14" t="s">
        <v>8894</v>
      </c>
      <c r="G2959" s="307"/>
      <c r="H2959" s="307" t="s">
        <v>5802</v>
      </c>
      <c r="I2959" s="15">
        <v>70</v>
      </c>
      <c r="J2959" s="77">
        <v>5</v>
      </c>
      <c r="K2959" s="92"/>
    </row>
    <row r="2960" spans="1:11" ht="30.6" x14ac:dyDescent="0.25">
      <c r="A2960" s="14" t="s">
        <v>1906</v>
      </c>
      <c r="B2960" s="307" t="s">
        <v>8931</v>
      </c>
      <c r="C2960" s="14" t="s">
        <v>8932</v>
      </c>
      <c r="D2960" s="16">
        <v>45232</v>
      </c>
      <c r="E2960" s="16"/>
      <c r="F2960" s="14" t="s">
        <v>8894</v>
      </c>
      <c r="G2960" s="307"/>
      <c r="H2960" s="307" t="s">
        <v>5068</v>
      </c>
      <c r="I2960" s="15">
        <v>70</v>
      </c>
      <c r="J2960" s="77">
        <v>5</v>
      </c>
      <c r="K2960" s="92"/>
    </row>
    <row r="2961" spans="1:11" ht="30.6" x14ac:dyDescent="0.25">
      <c r="A2961" s="14" t="s">
        <v>1906</v>
      </c>
      <c r="B2961" s="307" t="s">
        <v>8933</v>
      </c>
      <c r="C2961" s="14" t="s">
        <v>8934</v>
      </c>
      <c r="D2961" s="16">
        <v>45232</v>
      </c>
      <c r="E2961" s="16"/>
      <c r="F2961" s="14" t="s">
        <v>8894</v>
      </c>
      <c r="G2961" s="307"/>
      <c r="H2961" s="307" t="s">
        <v>2809</v>
      </c>
      <c r="I2961" s="15">
        <v>75</v>
      </c>
      <c r="J2961" s="77">
        <v>5</v>
      </c>
      <c r="K2961" s="92"/>
    </row>
    <row r="2962" spans="1:11" ht="30.6" x14ac:dyDescent="0.25">
      <c r="A2962" s="14" t="s">
        <v>1906</v>
      </c>
      <c r="B2962" s="307" t="s">
        <v>8935</v>
      </c>
      <c r="C2962" s="14" t="s">
        <v>8936</v>
      </c>
      <c r="D2962" s="16">
        <v>45232</v>
      </c>
      <c r="E2962" s="16"/>
      <c r="F2962" s="14" t="s">
        <v>8894</v>
      </c>
      <c r="G2962" s="307"/>
      <c r="H2962" s="307" t="s">
        <v>8937</v>
      </c>
      <c r="I2962" s="15">
        <v>87</v>
      </c>
      <c r="J2962" s="77">
        <v>5</v>
      </c>
      <c r="K2962" s="92"/>
    </row>
    <row r="2963" spans="1:11" ht="30.6" x14ac:dyDescent="0.25">
      <c r="A2963" s="14" t="s">
        <v>1906</v>
      </c>
      <c r="B2963" s="307" t="s">
        <v>8938</v>
      </c>
      <c r="C2963" s="14" t="s">
        <v>8939</v>
      </c>
      <c r="D2963" s="16">
        <v>45232</v>
      </c>
      <c r="E2963" s="16"/>
      <c r="F2963" s="14" t="s">
        <v>8894</v>
      </c>
      <c r="G2963" s="307"/>
      <c r="H2963" s="307" t="s">
        <v>2824</v>
      </c>
      <c r="I2963" s="15">
        <v>87</v>
      </c>
      <c r="J2963" s="77">
        <v>5</v>
      </c>
      <c r="K2963" s="92"/>
    </row>
    <row r="2964" spans="1:11" ht="30.6" x14ac:dyDescent="0.25">
      <c r="A2964" s="14" t="s">
        <v>1906</v>
      </c>
      <c r="B2964" s="307" t="s">
        <v>8940</v>
      </c>
      <c r="C2964" s="14" t="s">
        <v>8941</v>
      </c>
      <c r="D2964" s="16">
        <v>45232</v>
      </c>
      <c r="E2964" s="16"/>
      <c r="F2964" s="14" t="s">
        <v>8894</v>
      </c>
      <c r="G2964" s="307"/>
      <c r="H2964" s="307" t="s">
        <v>5848</v>
      </c>
      <c r="I2964" s="15">
        <v>87</v>
      </c>
      <c r="J2964" s="77">
        <v>5</v>
      </c>
      <c r="K2964" s="92"/>
    </row>
    <row r="2965" spans="1:11" ht="40.799999999999997" x14ac:dyDescent="0.25">
      <c r="A2965" s="14" t="s">
        <v>1906</v>
      </c>
      <c r="B2965" s="307" t="s">
        <v>8942</v>
      </c>
      <c r="C2965" s="14" t="s">
        <v>8943</v>
      </c>
      <c r="D2965" s="16">
        <v>45211</v>
      </c>
      <c r="E2965" s="16">
        <v>45236</v>
      </c>
      <c r="F2965" s="14" t="s">
        <v>12113</v>
      </c>
      <c r="G2965" s="307" t="s">
        <v>5866</v>
      </c>
      <c r="H2965" s="307" t="s">
        <v>5867</v>
      </c>
      <c r="I2965" s="15">
        <v>1.8</v>
      </c>
      <c r="J2965" s="77">
        <v>5</v>
      </c>
      <c r="K2965" s="92"/>
    </row>
    <row r="2966" spans="1:11" ht="40.799999999999997" x14ac:dyDescent="0.25">
      <c r="A2966" s="14" t="s">
        <v>1906</v>
      </c>
      <c r="B2966" s="307" t="s">
        <v>8942</v>
      </c>
      <c r="C2966" s="14" t="s">
        <v>8943</v>
      </c>
      <c r="D2966" s="16">
        <v>45201</v>
      </c>
      <c r="E2966" s="16">
        <v>45236</v>
      </c>
      <c r="F2966" s="14" t="s">
        <v>12114</v>
      </c>
      <c r="G2966" s="307" t="s">
        <v>5866</v>
      </c>
      <c r="H2966" s="307" t="s">
        <v>5867</v>
      </c>
      <c r="I2966" s="15">
        <v>8.1999999999999993</v>
      </c>
      <c r="J2966" s="77">
        <v>5</v>
      </c>
      <c r="K2966" s="92"/>
    </row>
    <row r="2967" spans="1:11" ht="30.6" x14ac:dyDescent="0.25">
      <c r="A2967" s="14" t="s">
        <v>1906</v>
      </c>
      <c r="B2967" s="307" t="s">
        <v>8944</v>
      </c>
      <c r="C2967" s="14" t="s">
        <v>8945</v>
      </c>
      <c r="D2967" s="16">
        <v>45236</v>
      </c>
      <c r="E2967" s="16"/>
      <c r="F2967" s="14" t="s">
        <v>8946</v>
      </c>
      <c r="G2967" s="307" t="s">
        <v>5866</v>
      </c>
      <c r="H2967" s="307" t="s">
        <v>5867</v>
      </c>
      <c r="I2967" s="15">
        <v>400</v>
      </c>
      <c r="J2967" s="77">
        <v>5</v>
      </c>
      <c r="K2967" s="92"/>
    </row>
    <row r="2968" spans="1:11" ht="40.799999999999997" x14ac:dyDescent="0.25">
      <c r="A2968" s="14" t="s">
        <v>1906</v>
      </c>
      <c r="B2968" s="307" t="s">
        <v>8947</v>
      </c>
      <c r="C2968" s="14" t="s">
        <v>8948</v>
      </c>
      <c r="D2968" s="16">
        <v>45208</v>
      </c>
      <c r="E2968" s="16">
        <v>45236</v>
      </c>
      <c r="F2968" s="14" t="s">
        <v>12116</v>
      </c>
      <c r="G2968" s="307" t="s">
        <v>5866</v>
      </c>
      <c r="H2968" s="307" t="s">
        <v>5867</v>
      </c>
      <c r="I2968" s="15">
        <v>0.99</v>
      </c>
      <c r="J2968" s="77">
        <v>5</v>
      </c>
      <c r="K2968" s="92"/>
    </row>
    <row r="2969" spans="1:11" ht="40.799999999999997" x14ac:dyDescent="0.25">
      <c r="A2969" s="14" t="s">
        <v>1906</v>
      </c>
      <c r="B2969" s="307" t="s">
        <v>8947</v>
      </c>
      <c r="C2969" s="14" t="s">
        <v>8948</v>
      </c>
      <c r="D2969" s="16">
        <v>45211</v>
      </c>
      <c r="E2969" s="16">
        <v>45236</v>
      </c>
      <c r="F2969" s="14" t="s">
        <v>12115</v>
      </c>
      <c r="G2969" s="307" t="s">
        <v>5866</v>
      </c>
      <c r="H2969" s="307" t="s">
        <v>5867</v>
      </c>
      <c r="I2969" s="15">
        <v>32.57</v>
      </c>
      <c r="J2969" s="77">
        <v>5</v>
      </c>
      <c r="K2969" s="92"/>
    </row>
    <row r="2970" spans="1:11" ht="40.799999999999997" x14ac:dyDescent="0.25">
      <c r="A2970" s="14" t="s">
        <v>1906</v>
      </c>
      <c r="B2970" s="307" t="s">
        <v>8947</v>
      </c>
      <c r="C2970" s="14" t="s">
        <v>8948</v>
      </c>
      <c r="D2970" s="16">
        <v>45212</v>
      </c>
      <c r="E2970" s="16">
        <v>45236</v>
      </c>
      <c r="F2970" s="14" t="s">
        <v>12117</v>
      </c>
      <c r="G2970" s="307" t="s">
        <v>5866</v>
      </c>
      <c r="H2970" s="307" t="s">
        <v>5867</v>
      </c>
      <c r="I2970" s="15">
        <v>46.44</v>
      </c>
      <c r="J2970" s="77">
        <v>5</v>
      </c>
      <c r="K2970" s="92"/>
    </row>
    <row r="2971" spans="1:11" ht="81.599999999999994" x14ac:dyDescent="0.25">
      <c r="A2971" s="14" t="s">
        <v>1906</v>
      </c>
      <c r="B2971" s="14"/>
      <c r="C2971" s="14"/>
      <c r="D2971" s="16"/>
      <c r="E2971" s="16"/>
      <c r="F2971" s="308" t="s">
        <v>8949</v>
      </c>
      <c r="G2971" s="14"/>
      <c r="H2971" s="14"/>
      <c r="I2971" s="15"/>
      <c r="J2971" s="77"/>
      <c r="K2971" s="92"/>
    </row>
    <row r="2972" spans="1:11" ht="30.6" x14ac:dyDescent="0.25">
      <c r="A2972" s="14" t="s">
        <v>1906</v>
      </c>
      <c r="B2972" s="307" t="s">
        <v>8950</v>
      </c>
      <c r="C2972" s="14" t="s">
        <v>8951</v>
      </c>
      <c r="D2972" s="16">
        <v>45153</v>
      </c>
      <c r="E2972" s="16"/>
      <c r="F2972" s="307" t="s">
        <v>8952</v>
      </c>
      <c r="G2972" s="307" t="s">
        <v>7105</v>
      </c>
      <c r="H2972" s="307" t="s">
        <v>7106</v>
      </c>
      <c r="I2972" s="15">
        <v>840</v>
      </c>
      <c r="J2972" s="77">
        <v>5</v>
      </c>
      <c r="K2972" s="92"/>
    </row>
    <row r="2973" spans="1:11" ht="40.799999999999997" x14ac:dyDescent="0.25">
      <c r="A2973" s="14" t="s">
        <v>1906</v>
      </c>
      <c r="B2973" s="307" t="s">
        <v>8953</v>
      </c>
      <c r="C2973" s="14" t="s">
        <v>8954</v>
      </c>
      <c r="D2973" s="16">
        <v>45154</v>
      </c>
      <c r="E2973" s="16"/>
      <c r="F2973" s="307" t="s">
        <v>8955</v>
      </c>
      <c r="G2973" s="307"/>
      <c r="H2973" s="307" t="s">
        <v>2608</v>
      </c>
      <c r="I2973" s="15">
        <v>48</v>
      </c>
      <c r="J2973" s="77">
        <v>5</v>
      </c>
      <c r="K2973" s="92"/>
    </row>
    <row r="2974" spans="1:11" ht="40.799999999999997" x14ac:dyDescent="0.25">
      <c r="A2974" s="14" t="s">
        <v>1906</v>
      </c>
      <c r="B2974" s="307" t="s">
        <v>8956</v>
      </c>
      <c r="C2974" s="14" t="s">
        <v>8957</v>
      </c>
      <c r="D2974" s="16">
        <v>45154</v>
      </c>
      <c r="E2974" s="16"/>
      <c r="F2974" s="307" t="s">
        <v>8955</v>
      </c>
      <c r="G2974" s="307"/>
      <c r="H2974" s="307" t="s">
        <v>2438</v>
      </c>
      <c r="I2974" s="15">
        <v>48</v>
      </c>
      <c r="J2974" s="77">
        <v>5</v>
      </c>
      <c r="K2974" s="92"/>
    </row>
    <row r="2975" spans="1:11" ht="40.799999999999997" x14ac:dyDescent="0.25">
      <c r="A2975" s="14" t="s">
        <v>1906</v>
      </c>
      <c r="B2975" s="307" t="s">
        <v>8958</v>
      </c>
      <c r="C2975" s="14" t="s">
        <v>8959</v>
      </c>
      <c r="D2975" s="16">
        <v>45154</v>
      </c>
      <c r="E2975" s="16"/>
      <c r="F2975" s="307" t="s">
        <v>8955</v>
      </c>
      <c r="G2975" s="307"/>
      <c r="H2975" s="307" t="s">
        <v>2477</v>
      </c>
      <c r="I2975" s="15">
        <v>48</v>
      </c>
      <c r="J2975" s="77">
        <v>5</v>
      </c>
      <c r="K2975" s="92"/>
    </row>
    <row r="2976" spans="1:11" ht="40.799999999999997" x14ac:dyDescent="0.25">
      <c r="A2976" s="14" t="s">
        <v>1906</v>
      </c>
      <c r="B2976" s="307" t="s">
        <v>8960</v>
      </c>
      <c r="C2976" s="14" t="s">
        <v>8961</v>
      </c>
      <c r="D2976" s="16">
        <v>45154</v>
      </c>
      <c r="E2976" s="16"/>
      <c r="F2976" s="307" t="s">
        <v>8955</v>
      </c>
      <c r="G2976" s="307"/>
      <c r="H2976" s="307" t="s">
        <v>2435</v>
      </c>
      <c r="I2976" s="15">
        <v>48</v>
      </c>
      <c r="J2976" s="77">
        <v>5</v>
      </c>
      <c r="K2976" s="92"/>
    </row>
    <row r="2977" spans="1:11" ht="40.799999999999997" x14ac:dyDescent="0.25">
      <c r="A2977" s="14" t="s">
        <v>1906</v>
      </c>
      <c r="B2977" s="307" t="s">
        <v>8962</v>
      </c>
      <c r="C2977" s="14" t="s">
        <v>8963</v>
      </c>
      <c r="D2977" s="16">
        <v>45154</v>
      </c>
      <c r="E2977" s="16"/>
      <c r="F2977" s="307" t="s">
        <v>8955</v>
      </c>
      <c r="G2977" s="307"/>
      <c r="H2977" s="307" t="s">
        <v>2468</v>
      </c>
      <c r="I2977" s="15">
        <v>48</v>
      </c>
      <c r="J2977" s="77">
        <v>5</v>
      </c>
      <c r="K2977" s="92"/>
    </row>
    <row r="2978" spans="1:11" ht="40.799999999999997" x14ac:dyDescent="0.25">
      <c r="A2978" s="14" t="s">
        <v>1906</v>
      </c>
      <c r="B2978" s="307" t="s">
        <v>8964</v>
      </c>
      <c r="C2978" s="14" t="s">
        <v>8965</v>
      </c>
      <c r="D2978" s="16">
        <v>45154</v>
      </c>
      <c r="E2978" s="16"/>
      <c r="F2978" s="307" t="s">
        <v>8955</v>
      </c>
      <c r="G2978" s="307" t="s">
        <v>77</v>
      </c>
      <c r="H2978" s="307" t="s">
        <v>2450</v>
      </c>
      <c r="I2978" s="15">
        <v>48</v>
      </c>
      <c r="J2978" s="77">
        <v>5</v>
      </c>
      <c r="K2978" s="92"/>
    </row>
    <row r="2979" spans="1:11" ht="40.799999999999997" x14ac:dyDescent="0.25">
      <c r="A2979" s="14" t="s">
        <v>1906</v>
      </c>
      <c r="B2979" s="307" t="s">
        <v>8966</v>
      </c>
      <c r="C2979" s="14" t="s">
        <v>8967</v>
      </c>
      <c r="D2979" s="16">
        <v>45154</v>
      </c>
      <c r="E2979" s="16"/>
      <c r="F2979" s="307" t="s">
        <v>8955</v>
      </c>
      <c r="G2979" s="307"/>
      <c r="H2979" s="307" t="s">
        <v>2408</v>
      </c>
      <c r="I2979" s="15">
        <v>48</v>
      </c>
      <c r="J2979" s="77">
        <v>5</v>
      </c>
      <c r="K2979" s="92"/>
    </row>
    <row r="2980" spans="1:11" ht="40.799999999999997" x14ac:dyDescent="0.25">
      <c r="A2980" s="14" t="s">
        <v>1906</v>
      </c>
      <c r="B2980" s="307" t="s">
        <v>8968</v>
      </c>
      <c r="C2980" s="14" t="s">
        <v>8969</v>
      </c>
      <c r="D2980" s="16">
        <v>45154</v>
      </c>
      <c r="E2980" s="16"/>
      <c r="F2980" s="307" t="s">
        <v>8955</v>
      </c>
      <c r="G2980" s="307"/>
      <c r="H2980" s="307" t="s">
        <v>2417</v>
      </c>
      <c r="I2980" s="15">
        <v>64</v>
      </c>
      <c r="J2980" s="77">
        <v>5</v>
      </c>
      <c r="K2980" s="92"/>
    </row>
    <row r="2981" spans="1:11" ht="40.799999999999997" x14ac:dyDescent="0.25">
      <c r="A2981" s="14" t="s">
        <v>1906</v>
      </c>
      <c r="B2981" s="307" t="s">
        <v>8970</v>
      </c>
      <c r="C2981" s="14" t="s">
        <v>8971</v>
      </c>
      <c r="D2981" s="16">
        <v>45154</v>
      </c>
      <c r="E2981" s="16"/>
      <c r="F2981" s="307" t="s">
        <v>8955</v>
      </c>
      <c r="G2981" s="307"/>
      <c r="H2981" s="307" t="s">
        <v>2447</v>
      </c>
      <c r="I2981" s="15">
        <v>64</v>
      </c>
      <c r="J2981" s="77">
        <v>5</v>
      </c>
      <c r="K2981" s="92"/>
    </row>
    <row r="2982" spans="1:11" ht="40.799999999999997" x14ac:dyDescent="0.25">
      <c r="A2982" s="14" t="s">
        <v>1906</v>
      </c>
      <c r="B2982" s="307" t="s">
        <v>8972</v>
      </c>
      <c r="C2982" s="14" t="s">
        <v>8973</v>
      </c>
      <c r="D2982" s="16">
        <v>45154</v>
      </c>
      <c r="E2982" s="16"/>
      <c r="F2982" s="307" t="s">
        <v>8955</v>
      </c>
      <c r="G2982" s="307"/>
      <c r="H2982" s="307" t="s">
        <v>2414</v>
      </c>
      <c r="I2982" s="15">
        <v>64</v>
      </c>
      <c r="J2982" s="77">
        <v>5</v>
      </c>
      <c r="K2982" s="92"/>
    </row>
    <row r="2983" spans="1:11" ht="40.799999999999997" x14ac:dyDescent="0.25">
      <c r="A2983" s="14" t="s">
        <v>1906</v>
      </c>
      <c r="B2983" s="307" t="s">
        <v>8974</v>
      </c>
      <c r="C2983" s="14" t="s">
        <v>8975</v>
      </c>
      <c r="D2983" s="16">
        <v>45154</v>
      </c>
      <c r="E2983" s="16"/>
      <c r="F2983" s="307" t="s">
        <v>8955</v>
      </c>
      <c r="G2983" s="307"/>
      <c r="H2983" s="307" t="s">
        <v>3226</v>
      </c>
      <c r="I2983" s="15">
        <v>70</v>
      </c>
      <c r="J2983" s="77">
        <v>5</v>
      </c>
      <c r="K2983" s="92"/>
    </row>
    <row r="2984" spans="1:11" ht="40.799999999999997" x14ac:dyDescent="0.25">
      <c r="A2984" s="14" t="s">
        <v>1906</v>
      </c>
      <c r="B2984" s="307" t="s">
        <v>8976</v>
      </c>
      <c r="C2984" s="14" t="s">
        <v>8977</v>
      </c>
      <c r="D2984" s="16">
        <v>45154</v>
      </c>
      <c r="E2984" s="16"/>
      <c r="F2984" s="307" t="s">
        <v>8955</v>
      </c>
      <c r="G2984" s="307"/>
      <c r="H2984" s="307" t="s">
        <v>2459</v>
      </c>
      <c r="I2984" s="15">
        <v>70</v>
      </c>
      <c r="J2984" s="77">
        <v>5</v>
      </c>
      <c r="K2984" s="92"/>
    </row>
    <row r="2985" spans="1:11" ht="30.6" x14ac:dyDescent="0.25">
      <c r="A2985" s="14" t="s">
        <v>1906</v>
      </c>
      <c r="B2985" s="307" t="s">
        <v>8978</v>
      </c>
      <c r="C2985" s="14" t="s">
        <v>8979</v>
      </c>
      <c r="D2985" s="16">
        <v>45187</v>
      </c>
      <c r="E2985" s="16"/>
      <c r="F2985" s="307" t="s">
        <v>8980</v>
      </c>
      <c r="G2985" s="307" t="s">
        <v>8981</v>
      </c>
      <c r="H2985" s="307" t="s">
        <v>8982</v>
      </c>
      <c r="I2985" s="15">
        <v>500</v>
      </c>
      <c r="J2985" s="77">
        <v>5</v>
      </c>
      <c r="K2985" s="92"/>
    </row>
    <row r="2986" spans="1:11" ht="91.8" x14ac:dyDescent="0.25">
      <c r="A2986" s="14" t="s">
        <v>6316</v>
      </c>
      <c r="B2986" s="307" t="s">
        <v>8983</v>
      </c>
      <c r="C2986" s="14" t="s">
        <v>8984</v>
      </c>
      <c r="D2986" s="16">
        <v>45092</v>
      </c>
      <c r="E2986" s="16">
        <v>45154</v>
      </c>
      <c r="F2986" s="307" t="s">
        <v>12129</v>
      </c>
      <c r="G2986" s="307" t="s">
        <v>8985</v>
      </c>
      <c r="H2986" s="307" t="s">
        <v>8986</v>
      </c>
      <c r="I2986" s="15">
        <v>7.41</v>
      </c>
      <c r="J2986" s="77"/>
      <c r="K2986" s="92"/>
    </row>
    <row r="2987" spans="1:11" ht="102" x14ac:dyDescent="0.25">
      <c r="A2987" s="14" t="s">
        <v>6316</v>
      </c>
      <c r="B2987" s="307" t="s">
        <v>8983</v>
      </c>
      <c r="C2987" s="14" t="s">
        <v>8987</v>
      </c>
      <c r="D2987" s="16">
        <v>45092</v>
      </c>
      <c r="E2987" s="16">
        <v>45154</v>
      </c>
      <c r="F2987" s="307" t="s">
        <v>12128</v>
      </c>
      <c r="G2987" s="307" t="s">
        <v>8985</v>
      </c>
      <c r="H2987" s="307" t="s">
        <v>8986</v>
      </c>
      <c r="I2987" s="15">
        <v>1</v>
      </c>
      <c r="J2987" s="77"/>
      <c r="K2987" s="92"/>
    </row>
    <row r="2988" spans="1:11" ht="81.599999999999994" x14ac:dyDescent="0.25">
      <c r="A2988" s="14" t="s">
        <v>6316</v>
      </c>
      <c r="B2988" s="307" t="s">
        <v>8988</v>
      </c>
      <c r="C2988" s="14" t="s">
        <v>8989</v>
      </c>
      <c r="D2988" s="16">
        <v>45107</v>
      </c>
      <c r="E2988" s="16">
        <v>45154</v>
      </c>
      <c r="F2988" s="307" t="s">
        <v>12127</v>
      </c>
      <c r="G2988" s="307" t="s">
        <v>7634</v>
      </c>
      <c r="H2988" s="307" t="s">
        <v>7635</v>
      </c>
      <c r="I2988" s="15">
        <v>16</v>
      </c>
      <c r="J2988" s="77"/>
      <c r="K2988" s="92"/>
    </row>
    <row r="2989" spans="1:11" ht="71.400000000000006" x14ac:dyDescent="0.25">
      <c r="A2989" s="14" t="s">
        <v>6316</v>
      </c>
      <c r="B2989" s="307" t="s">
        <v>8990</v>
      </c>
      <c r="C2989" s="14" t="s">
        <v>8154</v>
      </c>
      <c r="D2989" s="16">
        <v>45121</v>
      </c>
      <c r="E2989" s="16">
        <v>45154</v>
      </c>
      <c r="F2989" s="307" t="s">
        <v>12126</v>
      </c>
      <c r="G2989" s="307" t="s">
        <v>7628</v>
      </c>
      <c r="H2989" s="307" t="s">
        <v>7629</v>
      </c>
      <c r="I2989" s="15">
        <v>20</v>
      </c>
      <c r="J2989" s="77"/>
      <c r="K2989" s="92"/>
    </row>
    <row r="2990" spans="1:11" ht="81.599999999999994" x14ac:dyDescent="0.25">
      <c r="A2990" s="14" t="s">
        <v>6316</v>
      </c>
      <c r="B2990" s="307" t="s">
        <v>8991</v>
      </c>
      <c r="C2990" s="14" t="s">
        <v>7631</v>
      </c>
      <c r="D2990" s="16">
        <v>45101</v>
      </c>
      <c r="E2990" s="16">
        <v>45154</v>
      </c>
      <c r="F2990" s="307" t="s">
        <v>12125</v>
      </c>
      <c r="G2990" s="307" t="s">
        <v>8992</v>
      </c>
      <c r="H2990" s="307" t="s">
        <v>8993</v>
      </c>
      <c r="I2990" s="15">
        <v>33.9</v>
      </c>
      <c r="J2990" s="77"/>
      <c r="K2990" s="92"/>
    </row>
    <row r="2991" spans="1:11" ht="91.8" x14ac:dyDescent="0.25">
      <c r="A2991" s="14" t="s">
        <v>6316</v>
      </c>
      <c r="B2991" s="307" t="s">
        <v>8994</v>
      </c>
      <c r="C2991" s="14" t="s">
        <v>8995</v>
      </c>
      <c r="D2991" s="16">
        <v>45148</v>
      </c>
      <c r="E2991" s="16">
        <v>45154</v>
      </c>
      <c r="F2991" s="307" t="s">
        <v>12124</v>
      </c>
      <c r="G2991" s="307" t="s">
        <v>2079</v>
      </c>
      <c r="H2991" s="307" t="s">
        <v>2080</v>
      </c>
      <c r="I2991" s="15">
        <v>250</v>
      </c>
      <c r="J2991" s="77"/>
      <c r="K2991" s="92"/>
    </row>
    <row r="2992" spans="1:11" ht="81.599999999999994" x14ac:dyDescent="0.25">
      <c r="A2992" s="14" t="s">
        <v>6316</v>
      </c>
      <c r="B2992" s="307" t="s">
        <v>8996</v>
      </c>
      <c r="C2992" s="14" t="s">
        <v>8997</v>
      </c>
      <c r="D2992" s="16">
        <v>45147</v>
      </c>
      <c r="E2992" s="16">
        <v>45154</v>
      </c>
      <c r="F2992" s="307" t="s">
        <v>12123</v>
      </c>
      <c r="G2992" s="307" t="s">
        <v>8998</v>
      </c>
      <c r="H2992" s="307" t="s">
        <v>8999</v>
      </c>
      <c r="I2992" s="15">
        <v>4</v>
      </c>
      <c r="J2992" s="77"/>
      <c r="K2992" s="92"/>
    </row>
    <row r="2993" spans="1:11" ht="61.2" x14ac:dyDescent="0.25">
      <c r="A2993" s="14" t="s">
        <v>7641</v>
      </c>
      <c r="B2993" s="307" t="s">
        <v>9000</v>
      </c>
      <c r="C2993" s="14" t="s">
        <v>9001</v>
      </c>
      <c r="D2993" s="16">
        <v>45149</v>
      </c>
      <c r="E2993" s="16"/>
      <c r="F2993" s="307" t="s">
        <v>9002</v>
      </c>
      <c r="G2993" s="307" t="s">
        <v>2043</v>
      </c>
      <c r="H2993" s="307" t="s">
        <v>2044</v>
      </c>
      <c r="I2993" s="15">
        <v>1660</v>
      </c>
      <c r="J2993" s="77"/>
      <c r="K2993" s="92"/>
    </row>
    <row r="2994" spans="1:11" ht="71.400000000000006" x14ac:dyDescent="0.25">
      <c r="A2994" s="14" t="s">
        <v>7660</v>
      </c>
      <c r="B2994" s="307" t="s">
        <v>9003</v>
      </c>
      <c r="C2994" s="14" t="s">
        <v>9004</v>
      </c>
      <c r="D2994" s="16">
        <v>45155</v>
      </c>
      <c r="E2994" s="16"/>
      <c r="F2994" s="307" t="s">
        <v>9005</v>
      </c>
      <c r="G2994" s="307" t="s">
        <v>9006</v>
      </c>
      <c r="H2994" s="307" t="s">
        <v>4086</v>
      </c>
      <c r="I2994" s="15">
        <v>480</v>
      </c>
      <c r="J2994" s="77"/>
      <c r="K2994" s="92"/>
    </row>
    <row r="2995" spans="1:11" ht="81.599999999999994" x14ac:dyDescent="0.25">
      <c r="A2995" s="14" t="s">
        <v>6316</v>
      </c>
      <c r="B2995" s="307" t="s">
        <v>9007</v>
      </c>
      <c r="C2995" s="307" t="s">
        <v>9008</v>
      </c>
      <c r="D2995" s="16">
        <v>45143</v>
      </c>
      <c r="E2995" s="16">
        <v>45161</v>
      </c>
      <c r="F2995" s="307" t="s">
        <v>12122</v>
      </c>
      <c r="G2995" s="307" t="s">
        <v>9009</v>
      </c>
      <c r="H2995" s="307" t="s">
        <v>9010</v>
      </c>
      <c r="I2995" s="15">
        <v>45</v>
      </c>
      <c r="J2995" s="77"/>
      <c r="K2995" s="92"/>
    </row>
    <row r="2996" spans="1:11" ht="71.400000000000006" x14ac:dyDescent="0.25">
      <c r="A2996" s="14" t="s">
        <v>6316</v>
      </c>
      <c r="B2996" s="307" t="s">
        <v>9011</v>
      </c>
      <c r="C2996" s="307" t="s">
        <v>9012</v>
      </c>
      <c r="D2996" s="16">
        <v>45107</v>
      </c>
      <c r="E2996" s="16">
        <v>45161</v>
      </c>
      <c r="F2996" s="307" t="s">
        <v>12121</v>
      </c>
      <c r="G2996" s="307" t="s">
        <v>7634</v>
      </c>
      <c r="H2996" s="307" t="s">
        <v>7635</v>
      </c>
      <c r="I2996" s="15">
        <v>7.6</v>
      </c>
      <c r="J2996" s="77"/>
      <c r="K2996" s="92"/>
    </row>
    <row r="2997" spans="1:11" ht="91.8" x14ac:dyDescent="0.25">
      <c r="A2997" s="14" t="s">
        <v>6316</v>
      </c>
      <c r="B2997" s="307" t="s">
        <v>9013</v>
      </c>
      <c r="C2997" s="307" t="s">
        <v>9014</v>
      </c>
      <c r="D2997" s="16">
        <v>45142</v>
      </c>
      <c r="E2997" s="16">
        <v>45161</v>
      </c>
      <c r="F2997" s="307" t="s">
        <v>12120</v>
      </c>
      <c r="G2997" s="307" t="s">
        <v>9015</v>
      </c>
      <c r="H2997" s="307" t="s">
        <v>9016</v>
      </c>
      <c r="I2997" s="15">
        <v>26.18</v>
      </c>
      <c r="J2997" s="77"/>
      <c r="K2997" s="92"/>
    </row>
    <row r="2998" spans="1:11" ht="81.599999999999994" x14ac:dyDescent="0.25">
      <c r="A2998" s="14" t="s">
        <v>6316</v>
      </c>
      <c r="B2998" s="307" t="s">
        <v>9017</v>
      </c>
      <c r="C2998" s="307" t="s">
        <v>9018</v>
      </c>
      <c r="D2998" s="16">
        <v>45125</v>
      </c>
      <c r="E2998" s="16">
        <v>45161</v>
      </c>
      <c r="F2998" s="307" t="s">
        <v>12119</v>
      </c>
      <c r="G2998" s="307"/>
      <c r="H2998" s="307" t="s">
        <v>9019</v>
      </c>
      <c r="I2998" s="15">
        <v>87.95</v>
      </c>
      <c r="J2998" s="77"/>
      <c r="K2998" s="92"/>
    </row>
    <row r="2999" spans="1:11" ht="89.4" customHeight="1" x14ac:dyDescent="0.25">
      <c r="A2999" s="14" t="s">
        <v>6316</v>
      </c>
      <c r="B2999" s="307" t="s">
        <v>9020</v>
      </c>
      <c r="C2999" s="307" t="s">
        <v>9021</v>
      </c>
      <c r="D2999" s="16">
        <v>45132</v>
      </c>
      <c r="E2999" s="16">
        <v>45161</v>
      </c>
      <c r="F2999" s="307" t="s">
        <v>12118</v>
      </c>
      <c r="G2999" s="307"/>
      <c r="H2999" s="307" t="s">
        <v>9022</v>
      </c>
      <c r="I2999" s="15">
        <v>90.99</v>
      </c>
      <c r="J2999" s="77"/>
      <c r="K2999" s="92"/>
    </row>
    <row r="3000" spans="1:11" ht="106.95" customHeight="1" x14ac:dyDescent="0.25">
      <c r="A3000" s="14" t="s">
        <v>1906</v>
      </c>
      <c r="B3000" s="14"/>
      <c r="C3000" s="14"/>
      <c r="D3000" s="16"/>
      <c r="E3000" s="16"/>
      <c r="F3000" s="307" t="s">
        <v>14705</v>
      </c>
      <c r="G3000" s="14"/>
      <c r="H3000" s="14"/>
      <c r="I3000" s="15"/>
      <c r="J3000" s="77"/>
      <c r="K3000" s="92"/>
    </row>
    <row r="3001" spans="1:11" ht="40.799999999999997" x14ac:dyDescent="0.25">
      <c r="A3001" s="14" t="s">
        <v>1906</v>
      </c>
      <c r="B3001" s="307" t="s">
        <v>9023</v>
      </c>
      <c r="C3001" s="307" t="s">
        <v>9024</v>
      </c>
      <c r="D3001" s="16">
        <v>45156</v>
      </c>
      <c r="E3001" s="16"/>
      <c r="F3001" s="307" t="s">
        <v>9025</v>
      </c>
      <c r="G3001" s="307"/>
      <c r="H3001" s="307" t="s">
        <v>2044</v>
      </c>
      <c r="I3001" s="15">
        <v>2192</v>
      </c>
      <c r="J3001" s="77">
        <v>2</v>
      </c>
      <c r="K3001" s="92"/>
    </row>
    <row r="3002" spans="1:11" ht="40.799999999999997" x14ac:dyDescent="0.25">
      <c r="A3002" s="14" t="s">
        <v>1906</v>
      </c>
      <c r="B3002" s="307" t="s">
        <v>9026</v>
      </c>
      <c r="C3002" s="307" t="s">
        <v>9027</v>
      </c>
      <c r="D3002" s="16">
        <v>45181</v>
      </c>
      <c r="E3002" s="16"/>
      <c r="F3002" s="307" t="s">
        <v>9028</v>
      </c>
      <c r="G3002" s="307" t="s">
        <v>2043</v>
      </c>
      <c r="H3002" s="307" t="s">
        <v>2044</v>
      </c>
      <c r="I3002" s="15">
        <v>932</v>
      </c>
      <c r="J3002" s="77">
        <v>2</v>
      </c>
      <c r="K3002" s="92"/>
    </row>
    <row r="3003" spans="1:11" ht="40.799999999999997" x14ac:dyDescent="0.25">
      <c r="A3003" s="14" t="s">
        <v>1906</v>
      </c>
      <c r="B3003" s="307" t="s">
        <v>9029</v>
      </c>
      <c r="C3003" s="307" t="s">
        <v>9030</v>
      </c>
      <c r="D3003" s="16">
        <v>45194</v>
      </c>
      <c r="E3003" s="16"/>
      <c r="F3003" s="307" t="s">
        <v>9031</v>
      </c>
      <c r="G3003" s="307" t="s">
        <v>2255</v>
      </c>
      <c r="H3003" s="307" t="s">
        <v>2256</v>
      </c>
      <c r="I3003" s="15">
        <v>72</v>
      </c>
      <c r="J3003" s="77">
        <v>2</v>
      </c>
      <c r="K3003" s="92"/>
    </row>
    <row r="3004" spans="1:11" ht="40.799999999999997" x14ac:dyDescent="0.25">
      <c r="A3004" s="14" t="s">
        <v>1906</v>
      </c>
      <c r="B3004" s="307" t="s">
        <v>5660</v>
      </c>
      <c r="C3004" s="307" t="s">
        <v>5661</v>
      </c>
      <c r="D3004" s="16">
        <v>45218</v>
      </c>
      <c r="E3004" s="16"/>
      <c r="F3004" s="307" t="s">
        <v>9032</v>
      </c>
      <c r="G3004" s="307" t="s">
        <v>5655</v>
      </c>
      <c r="H3004" s="307" t="s">
        <v>5656</v>
      </c>
      <c r="I3004" s="15">
        <v>180</v>
      </c>
      <c r="J3004" s="77">
        <v>3</v>
      </c>
      <c r="K3004" s="92"/>
    </row>
    <row r="3005" spans="1:11" ht="30.6" x14ac:dyDescent="0.25">
      <c r="A3005" s="14" t="s">
        <v>1906</v>
      </c>
      <c r="B3005" s="307" t="s">
        <v>9033</v>
      </c>
      <c r="C3005" s="307" t="s">
        <v>9034</v>
      </c>
      <c r="D3005" s="16">
        <v>45216</v>
      </c>
      <c r="E3005" s="16"/>
      <c r="F3005" s="307" t="s">
        <v>9035</v>
      </c>
      <c r="G3005" s="307" t="s">
        <v>2304</v>
      </c>
      <c r="H3005" s="307" t="s">
        <v>2305</v>
      </c>
      <c r="I3005" s="15">
        <v>180</v>
      </c>
      <c r="J3005" s="77">
        <v>2</v>
      </c>
      <c r="K3005" s="92"/>
    </row>
    <row r="3006" spans="1:11" ht="107.4" customHeight="1" x14ac:dyDescent="0.25">
      <c r="A3006" s="14" t="s">
        <v>1906</v>
      </c>
      <c r="B3006" s="14"/>
      <c r="C3006" s="14"/>
      <c r="D3006" s="16"/>
      <c r="E3006" s="16"/>
      <c r="F3006" s="301" t="s">
        <v>14706</v>
      </c>
      <c r="G3006" s="14"/>
      <c r="H3006" s="313"/>
      <c r="I3006" s="15"/>
      <c r="J3006" s="77"/>
      <c r="K3006" s="92"/>
    </row>
    <row r="3007" spans="1:11" ht="30.6" x14ac:dyDescent="0.25">
      <c r="A3007" s="14" t="s">
        <v>1906</v>
      </c>
      <c r="B3007" s="307" t="s">
        <v>9036</v>
      </c>
      <c r="C3007" s="307" t="s">
        <v>9037</v>
      </c>
      <c r="D3007" s="16">
        <v>45162</v>
      </c>
      <c r="E3007" s="16"/>
      <c r="F3007" s="307" t="s">
        <v>9038</v>
      </c>
      <c r="G3007" s="307"/>
      <c r="H3007" s="307" t="s">
        <v>9039</v>
      </c>
      <c r="I3007" s="15">
        <v>1085.28</v>
      </c>
      <c r="J3007" s="77">
        <v>5</v>
      </c>
      <c r="K3007" s="92"/>
    </row>
    <row r="3008" spans="1:11" ht="40.799999999999997" x14ac:dyDescent="0.25">
      <c r="A3008" s="14" t="s">
        <v>1906</v>
      </c>
      <c r="B3008" s="307" t="s">
        <v>9040</v>
      </c>
      <c r="C3008" s="307" t="s">
        <v>9041</v>
      </c>
      <c r="D3008" s="16">
        <v>45183</v>
      </c>
      <c r="E3008" s="16"/>
      <c r="F3008" s="307" t="s">
        <v>9042</v>
      </c>
      <c r="G3008" s="307"/>
      <c r="H3008" s="307" t="s">
        <v>9039</v>
      </c>
      <c r="I3008" s="15">
        <v>0</v>
      </c>
      <c r="J3008" s="77">
        <v>5</v>
      </c>
      <c r="K3008" s="92"/>
    </row>
    <row r="3009" spans="1:11" ht="112.2" x14ac:dyDescent="0.25">
      <c r="A3009" s="14" t="s">
        <v>1906</v>
      </c>
      <c r="B3009" s="14"/>
      <c r="C3009" s="14"/>
      <c r="D3009" s="16"/>
      <c r="E3009" s="16"/>
      <c r="F3009" s="301" t="s">
        <v>9043</v>
      </c>
      <c r="G3009" s="14"/>
      <c r="H3009" s="14"/>
      <c r="I3009" s="15"/>
      <c r="J3009" s="77"/>
      <c r="K3009" s="92"/>
    </row>
    <row r="3010" spans="1:11" ht="20.399999999999999" x14ac:dyDescent="0.25">
      <c r="A3010" s="14" t="s">
        <v>1906</v>
      </c>
      <c r="B3010" s="307" t="s">
        <v>9044</v>
      </c>
      <c r="C3010" s="307" t="s">
        <v>9045</v>
      </c>
      <c r="D3010" s="16">
        <v>45152</v>
      </c>
      <c r="E3010" s="16"/>
      <c r="F3010" s="307" t="s">
        <v>9046</v>
      </c>
      <c r="G3010" s="307" t="s">
        <v>2043</v>
      </c>
      <c r="H3010" s="307" t="s">
        <v>2044</v>
      </c>
      <c r="I3010" s="15">
        <v>1024</v>
      </c>
      <c r="J3010" s="77">
        <v>2</v>
      </c>
      <c r="K3010" s="92"/>
    </row>
    <row r="3011" spans="1:11" ht="40.799999999999997" x14ac:dyDescent="0.25">
      <c r="A3011" s="14" t="s">
        <v>1906</v>
      </c>
      <c r="B3011" s="307" t="s">
        <v>9047</v>
      </c>
      <c r="C3011" s="307" t="s">
        <v>9048</v>
      </c>
      <c r="D3011" s="16">
        <v>45177</v>
      </c>
      <c r="E3011" s="16"/>
      <c r="F3011" s="307" t="s">
        <v>9049</v>
      </c>
      <c r="G3011" s="307" t="s">
        <v>2043</v>
      </c>
      <c r="H3011" s="307" t="s">
        <v>2044</v>
      </c>
      <c r="I3011" s="15">
        <v>271</v>
      </c>
      <c r="J3011" s="77">
        <v>2</v>
      </c>
      <c r="K3011" s="92"/>
    </row>
    <row r="3012" spans="1:11" ht="112.2" x14ac:dyDescent="0.25">
      <c r="A3012" s="14" t="s">
        <v>1906</v>
      </c>
      <c r="B3012" s="14"/>
      <c r="C3012" s="14"/>
      <c r="D3012" s="16"/>
      <c r="E3012" s="16"/>
      <c r="F3012" s="301" t="s">
        <v>9050</v>
      </c>
      <c r="G3012" s="14"/>
      <c r="H3012" s="14"/>
      <c r="I3012" s="15"/>
      <c r="J3012" s="77"/>
      <c r="K3012" s="92"/>
    </row>
    <row r="3013" spans="1:11" ht="20.399999999999999" x14ac:dyDescent="0.25">
      <c r="A3013" s="14" t="s">
        <v>1906</v>
      </c>
      <c r="B3013" s="307" t="s">
        <v>9051</v>
      </c>
      <c r="C3013" s="307" t="s">
        <v>9052</v>
      </c>
      <c r="D3013" s="16">
        <v>45148</v>
      </c>
      <c r="E3013" s="16"/>
      <c r="F3013" s="307" t="s">
        <v>9053</v>
      </c>
      <c r="G3013" s="307" t="s">
        <v>2043</v>
      </c>
      <c r="H3013" s="307" t="s">
        <v>2044</v>
      </c>
      <c r="I3013" s="15">
        <v>1948</v>
      </c>
      <c r="J3013" s="77">
        <v>2</v>
      </c>
      <c r="K3013" s="92"/>
    </row>
    <row r="3014" spans="1:11" ht="40.799999999999997" x14ac:dyDescent="0.25">
      <c r="A3014" s="14" t="s">
        <v>1906</v>
      </c>
      <c r="B3014" s="307" t="s">
        <v>9054</v>
      </c>
      <c r="C3014" s="307" t="s">
        <v>9055</v>
      </c>
      <c r="D3014" s="16">
        <v>45177</v>
      </c>
      <c r="E3014" s="16"/>
      <c r="F3014" s="307" t="s">
        <v>9056</v>
      </c>
      <c r="G3014" s="307" t="s">
        <v>2043</v>
      </c>
      <c r="H3014" s="307" t="s">
        <v>2044</v>
      </c>
      <c r="I3014" s="15">
        <v>662</v>
      </c>
      <c r="J3014" s="77">
        <v>2</v>
      </c>
      <c r="K3014" s="92"/>
    </row>
    <row r="3015" spans="1:11" ht="113.4" customHeight="1" x14ac:dyDescent="0.25">
      <c r="A3015" s="14" t="s">
        <v>1906</v>
      </c>
      <c r="B3015"/>
      <c r="C3015"/>
      <c r="D3015" s="16"/>
      <c r="E3015" s="16"/>
      <c r="F3015" s="301" t="s">
        <v>14707</v>
      </c>
      <c r="G3015" s="307"/>
      <c r="H3015" s="307"/>
      <c r="I3015" s="15"/>
      <c r="J3015" s="77"/>
      <c r="K3015" s="92"/>
    </row>
    <row r="3016" spans="1:11" ht="57" customHeight="1" x14ac:dyDescent="0.25">
      <c r="A3016" s="14" t="s">
        <v>1906</v>
      </c>
      <c r="B3016" s="307" t="s">
        <v>9057</v>
      </c>
      <c r="C3016" s="307" t="s">
        <v>9058</v>
      </c>
      <c r="D3016" s="16">
        <v>45274</v>
      </c>
      <c r="E3016" s="16"/>
      <c r="F3016" s="307" t="s">
        <v>9059</v>
      </c>
      <c r="G3016" s="307"/>
      <c r="H3016" s="307" t="s">
        <v>4445</v>
      </c>
      <c r="I3016" s="15">
        <v>1665</v>
      </c>
      <c r="J3016" s="77">
        <v>3</v>
      </c>
      <c r="K3016" s="92"/>
    </row>
    <row r="3017" spans="1:11" ht="64.95" customHeight="1" x14ac:dyDescent="0.25">
      <c r="A3017" s="14" t="s">
        <v>1906</v>
      </c>
      <c r="B3017" s="307" t="s">
        <v>14371</v>
      </c>
      <c r="C3017" s="307" t="s">
        <v>14372</v>
      </c>
      <c r="D3017" s="16">
        <v>45316</v>
      </c>
      <c r="E3017" s="16"/>
      <c r="F3017" s="307" t="s">
        <v>14409</v>
      </c>
      <c r="G3017" s="307"/>
      <c r="H3017" s="307" t="s">
        <v>4445</v>
      </c>
      <c r="I3017" s="15">
        <v>0</v>
      </c>
      <c r="J3017" s="77">
        <v>3</v>
      </c>
      <c r="K3017" s="92"/>
    </row>
    <row r="3018" spans="1:11" ht="48.6" customHeight="1" x14ac:dyDescent="0.25">
      <c r="A3018" s="14" t="s">
        <v>1906</v>
      </c>
      <c r="B3018" s="307" t="s">
        <v>12329</v>
      </c>
      <c r="C3018" s="307" t="s">
        <v>12330</v>
      </c>
      <c r="D3018" s="16">
        <v>45317</v>
      </c>
      <c r="E3018" s="16"/>
      <c r="F3018" s="307" t="s">
        <v>12331</v>
      </c>
      <c r="G3018" s="307"/>
      <c r="H3018" s="307" t="s">
        <v>4445</v>
      </c>
      <c r="I3018" s="15">
        <v>115</v>
      </c>
      <c r="J3018" s="77">
        <v>3</v>
      </c>
      <c r="K3018" s="92"/>
    </row>
    <row r="3019" spans="1:11" ht="36" customHeight="1" x14ac:dyDescent="0.25">
      <c r="A3019" s="14" t="s">
        <v>1906</v>
      </c>
      <c r="B3019" s="307" t="s">
        <v>13109</v>
      </c>
      <c r="C3019" s="307" t="s">
        <v>13110</v>
      </c>
      <c r="D3019" s="16">
        <v>45307</v>
      </c>
      <c r="E3019" s="16"/>
      <c r="F3019" s="307" t="s">
        <v>13111</v>
      </c>
      <c r="G3019" s="307" t="s">
        <v>2299</v>
      </c>
      <c r="H3019" s="307" t="s">
        <v>13112</v>
      </c>
      <c r="I3019" s="15">
        <v>540</v>
      </c>
      <c r="J3019" s="77">
        <v>3</v>
      </c>
      <c r="K3019" s="92"/>
    </row>
    <row r="3020" spans="1:11" ht="102" x14ac:dyDescent="0.25">
      <c r="A3020" s="14" t="s">
        <v>1906</v>
      </c>
      <c r="B3020" s="307"/>
      <c r="C3020" s="307"/>
      <c r="D3020" s="16"/>
      <c r="E3020" s="16"/>
      <c r="F3020" s="301" t="s">
        <v>13289</v>
      </c>
      <c r="G3020" s="307"/>
      <c r="H3020" s="307"/>
      <c r="I3020" s="15"/>
      <c r="J3020" s="77"/>
      <c r="K3020" s="92"/>
    </row>
    <row r="3021" spans="1:11" ht="39" customHeight="1" x14ac:dyDescent="0.25">
      <c r="A3021" s="14" t="s">
        <v>1906</v>
      </c>
      <c r="B3021" s="307" t="s">
        <v>9060</v>
      </c>
      <c r="C3021" s="307" t="s">
        <v>9061</v>
      </c>
      <c r="D3021" s="16">
        <v>45275</v>
      </c>
      <c r="E3021" s="16"/>
      <c r="F3021" s="307" t="s">
        <v>9062</v>
      </c>
      <c r="G3021" s="307"/>
      <c r="H3021" s="307" t="s">
        <v>1964</v>
      </c>
      <c r="I3021" s="15">
        <v>600</v>
      </c>
      <c r="J3021" s="77">
        <v>3</v>
      </c>
      <c r="K3021" s="92"/>
    </row>
    <row r="3022" spans="1:11" ht="55.95" customHeight="1" x14ac:dyDescent="0.25">
      <c r="A3022" s="14" t="s">
        <v>1906</v>
      </c>
      <c r="B3022" s="307" t="s">
        <v>12332</v>
      </c>
      <c r="C3022" s="307" t="s">
        <v>12333</v>
      </c>
      <c r="D3022" s="16">
        <v>45303</v>
      </c>
      <c r="E3022" s="16"/>
      <c r="F3022" s="307" t="s">
        <v>12334</v>
      </c>
      <c r="G3022" s="307" t="s">
        <v>1963</v>
      </c>
      <c r="H3022" s="307" t="s">
        <v>1964</v>
      </c>
      <c r="I3022" s="15">
        <v>1712.1</v>
      </c>
      <c r="J3022" s="77">
        <v>3</v>
      </c>
      <c r="K3022" s="92"/>
    </row>
    <row r="3023" spans="1:11" ht="25.95" customHeight="1" x14ac:dyDescent="0.25">
      <c r="A3023" s="14" t="s">
        <v>1906</v>
      </c>
      <c r="B3023" s="307" t="s">
        <v>13142</v>
      </c>
      <c r="C3023" s="307"/>
      <c r="D3023" s="16">
        <v>45317</v>
      </c>
      <c r="E3023" s="16"/>
      <c r="F3023" s="307" t="s">
        <v>13143</v>
      </c>
      <c r="G3023" s="307"/>
      <c r="H3023" s="307" t="s">
        <v>3428</v>
      </c>
      <c r="I3023" s="15">
        <v>2000</v>
      </c>
      <c r="J3023" s="77">
        <v>3</v>
      </c>
      <c r="K3023" s="92"/>
    </row>
    <row r="3024" spans="1:11" ht="25.95" customHeight="1" x14ac:dyDescent="0.25">
      <c r="A3024" s="14" t="s">
        <v>1906</v>
      </c>
      <c r="B3024" s="307" t="s">
        <v>13435</v>
      </c>
      <c r="C3024" s="307"/>
      <c r="D3024" s="16">
        <v>45341</v>
      </c>
      <c r="E3024" s="16"/>
      <c r="F3024" s="307" t="s">
        <v>13438</v>
      </c>
      <c r="G3024" s="307"/>
      <c r="H3024" s="307" t="s">
        <v>3428</v>
      </c>
      <c r="I3024" s="15">
        <v>-2000</v>
      </c>
      <c r="J3024" s="77">
        <v>3</v>
      </c>
      <c r="K3024" s="92"/>
    </row>
    <row r="3025" spans="1:11" ht="25.2" customHeight="1" x14ac:dyDescent="0.25">
      <c r="A3025" s="14" t="s">
        <v>1906</v>
      </c>
      <c r="B3025" s="14" t="s">
        <v>13125</v>
      </c>
      <c r="C3025" s="14" t="s">
        <v>13126</v>
      </c>
      <c r="D3025" s="16">
        <v>45321</v>
      </c>
      <c r="E3025" s="16"/>
      <c r="F3025" s="14" t="s">
        <v>13290</v>
      </c>
      <c r="G3025" s="14"/>
      <c r="H3025" s="14" t="s">
        <v>13127</v>
      </c>
      <c r="I3025" s="15">
        <v>6138.1</v>
      </c>
      <c r="J3025" s="77">
        <v>3</v>
      </c>
      <c r="K3025" s="92"/>
    </row>
    <row r="3026" spans="1:11" ht="39.6" customHeight="1" x14ac:dyDescent="0.25">
      <c r="A3026" s="14" t="s">
        <v>1906</v>
      </c>
      <c r="B3026" s="307" t="s">
        <v>14117</v>
      </c>
      <c r="C3026" s="307" t="s">
        <v>14118</v>
      </c>
      <c r="D3026" s="16">
        <v>45338</v>
      </c>
      <c r="E3026" s="16"/>
      <c r="F3026" s="307" t="s">
        <v>14119</v>
      </c>
      <c r="G3026" s="307" t="s">
        <v>4153</v>
      </c>
      <c r="H3026" s="307" t="s">
        <v>4154</v>
      </c>
      <c r="I3026" s="15">
        <v>242.2</v>
      </c>
      <c r="J3026" s="77">
        <v>3</v>
      </c>
      <c r="K3026" s="92"/>
    </row>
    <row r="3027" spans="1:11" ht="99.6" customHeight="1" x14ac:dyDescent="0.25">
      <c r="A3027" s="14" t="s">
        <v>1906</v>
      </c>
      <c r="B3027" s="307"/>
      <c r="C3027" s="307"/>
      <c r="D3027" s="16"/>
      <c r="E3027" s="16"/>
      <c r="F3027" s="301" t="s">
        <v>13288</v>
      </c>
      <c r="G3027" s="307"/>
      <c r="H3027" s="307"/>
      <c r="I3027" s="15"/>
      <c r="J3027" s="77"/>
      <c r="K3027" s="92"/>
    </row>
    <row r="3028" spans="1:11" ht="34.200000000000003" customHeight="1" x14ac:dyDescent="0.25">
      <c r="A3028" s="14" t="s">
        <v>1906</v>
      </c>
      <c r="B3028" s="307" t="s">
        <v>13125</v>
      </c>
      <c r="C3028" s="14" t="s">
        <v>13126</v>
      </c>
      <c r="D3028" s="16">
        <v>45321</v>
      </c>
      <c r="E3028" s="16"/>
      <c r="F3028" s="301" t="s">
        <v>14392</v>
      </c>
      <c r="G3028" s="307"/>
      <c r="H3028" s="14" t="s">
        <v>13127</v>
      </c>
      <c r="I3028" s="15">
        <v>17315.53</v>
      </c>
      <c r="J3028" s="77">
        <v>3</v>
      </c>
      <c r="K3028" s="92"/>
    </row>
    <row r="3029" spans="1:11" ht="34.200000000000003" customHeight="1" x14ac:dyDescent="0.25">
      <c r="A3029" s="14" t="s">
        <v>1906</v>
      </c>
      <c r="B3029" s="307" t="s">
        <v>13435</v>
      </c>
      <c r="C3029" s="14"/>
      <c r="D3029" s="16">
        <v>45324</v>
      </c>
      <c r="E3029" s="16"/>
      <c r="F3029" s="301" t="s">
        <v>14419</v>
      </c>
      <c r="G3029" s="307"/>
      <c r="H3029" s="14" t="s">
        <v>4310</v>
      </c>
      <c r="I3029" s="15">
        <v>2000</v>
      </c>
      <c r="J3029" s="77">
        <v>3</v>
      </c>
      <c r="K3029" s="92"/>
    </row>
    <row r="3030" spans="1:11" ht="40.799999999999997" x14ac:dyDescent="0.25">
      <c r="A3030" s="14" t="s">
        <v>1906</v>
      </c>
      <c r="B3030" s="307" t="s">
        <v>14420</v>
      </c>
      <c r="C3030" s="14" t="s">
        <v>14421</v>
      </c>
      <c r="D3030" s="16">
        <v>45355</v>
      </c>
      <c r="E3030" s="16"/>
      <c r="F3030" s="301" t="s">
        <v>14423</v>
      </c>
      <c r="G3030" s="307"/>
      <c r="H3030" s="14" t="s">
        <v>14422</v>
      </c>
      <c r="I3030" s="15">
        <v>0</v>
      </c>
      <c r="J3030" s="77">
        <v>3</v>
      </c>
      <c r="K3030" s="92"/>
    </row>
    <row r="3031" spans="1:11" ht="40.799999999999997" x14ac:dyDescent="0.25">
      <c r="A3031" s="14" t="s">
        <v>1906</v>
      </c>
      <c r="B3031" s="307" t="s">
        <v>14424</v>
      </c>
      <c r="C3031" s="14" t="s">
        <v>14425</v>
      </c>
      <c r="D3031" s="16">
        <v>45355</v>
      </c>
      <c r="E3031" s="16"/>
      <c r="F3031" s="301" t="s">
        <v>14426</v>
      </c>
      <c r="G3031" s="307"/>
      <c r="H3031" s="14" t="s">
        <v>14427</v>
      </c>
      <c r="I3031" s="15">
        <v>0</v>
      </c>
      <c r="J3031" s="77">
        <v>3</v>
      </c>
      <c r="K3031" s="92"/>
    </row>
    <row r="3032" spans="1:11" ht="13.2" x14ac:dyDescent="0.25">
      <c r="A3032" s="14" t="s">
        <v>1906</v>
      </c>
      <c r="B3032" s="307" t="s">
        <v>14153</v>
      </c>
      <c r="C3032" s="14"/>
      <c r="D3032" s="16">
        <v>45352</v>
      </c>
      <c r="E3032" s="16"/>
      <c r="F3032" s="301" t="s">
        <v>14428</v>
      </c>
      <c r="G3032" s="307"/>
      <c r="H3032" s="14" t="s">
        <v>4310</v>
      </c>
      <c r="I3032" s="15">
        <v>-1490.55</v>
      </c>
      <c r="J3032" s="77">
        <v>3</v>
      </c>
      <c r="K3032" s="92"/>
    </row>
    <row r="3033" spans="1:11" ht="35.4" customHeight="1" x14ac:dyDescent="0.25">
      <c r="A3033" s="14" t="s">
        <v>1906</v>
      </c>
      <c r="B3033" s="14" t="s">
        <v>13113</v>
      </c>
      <c r="C3033" s="14" t="s">
        <v>13114</v>
      </c>
      <c r="D3033" s="16">
        <v>45308</v>
      </c>
      <c r="E3033" s="16"/>
      <c r="F3033" s="14" t="s">
        <v>13115</v>
      </c>
      <c r="G3033" s="14" t="s">
        <v>1963</v>
      </c>
      <c r="H3033" s="14" t="s">
        <v>1964</v>
      </c>
      <c r="I3033" s="15">
        <v>6659</v>
      </c>
      <c r="J3033" s="77">
        <v>3</v>
      </c>
      <c r="K3033" s="92"/>
    </row>
    <row r="3034" spans="1:11" ht="35.4" customHeight="1" x14ac:dyDescent="0.25">
      <c r="A3034" s="14" t="s">
        <v>1906</v>
      </c>
      <c r="B3034" s="14" t="s">
        <v>13117</v>
      </c>
      <c r="C3034" s="14" t="s">
        <v>13118</v>
      </c>
      <c r="D3034" s="16">
        <v>45309</v>
      </c>
      <c r="E3034" s="16"/>
      <c r="F3034" s="14" t="s">
        <v>13116</v>
      </c>
      <c r="G3034" s="14" t="s">
        <v>1963</v>
      </c>
      <c r="H3034" s="14" t="s">
        <v>1964</v>
      </c>
      <c r="I3034" s="15">
        <v>901</v>
      </c>
      <c r="J3034" s="77">
        <v>3</v>
      </c>
      <c r="K3034" s="92"/>
    </row>
    <row r="3035" spans="1:11" ht="35.4" customHeight="1" x14ac:dyDescent="0.25">
      <c r="A3035" s="14" t="s">
        <v>1906</v>
      </c>
      <c r="B3035" s="14" t="s">
        <v>14401</v>
      </c>
      <c r="C3035" s="14" t="s">
        <v>14404</v>
      </c>
      <c r="D3035" s="16">
        <v>45331</v>
      </c>
      <c r="E3035" s="16"/>
      <c r="F3035" s="14" t="s">
        <v>14403</v>
      </c>
      <c r="G3035" s="14" t="s">
        <v>1963</v>
      </c>
      <c r="H3035" s="14" t="s">
        <v>1964</v>
      </c>
      <c r="I3035" s="15">
        <v>250</v>
      </c>
      <c r="J3035" s="77">
        <v>3</v>
      </c>
      <c r="K3035" s="92"/>
    </row>
    <row r="3036" spans="1:11" ht="35.4" customHeight="1" x14ac:dyDescent="0.25">
      <c r="A3036" s="14" t="s">
        <v>1906</v>
      </c>
      <c r="B3036" s="14" t="s">
        <v>14402</v>
      </c>
      <c r="C3036" s="14" t="s">
        <v>14405</v>
      </c>
      <c r="D3036" s="16">
        <v>45331</v>
      </c>
      <c r="E3036" s="16"/>
      <c r="F3036" s="14" t="s">
        <v>14406</v>
      </c>
      <c r="G3036" s="14" t="s">
        <v>1963</v>
      </c>
      <c r="H3036" s="14" t="s">
        <v>1964</v>
      </c>
      <c r="I3036" s="15">
        <v>410</v>
      </c>
      <c r="J3036" s="77">
        <v>3</v>
      </c>
      <c r="K3036" s="92"/>
    </row>
    <row r="3037" spans="1:11" ht="95.4" customHeight="1" x14ac:dyDescent="0.25">
      <c r="A3037" s="14" t="s">
        <v>1906</v>
      </c>
      <c r="B3037"/>
      <c r="C3037"/>
      <c r="D3037" s="16"/>
      <c r="E3037" s="16"/>
      <c r="F3037" s="300" t="s">
        <v>14708</v>
      </c>
      <c r="G3037" s="307"/>
      <c r="H3037" s="307"/>
      <c r="I3037" s="15"/>
      <c r="J3037" s="77"/>
      <c r="K3037" s="92"/>
    </row>
    <row r="3038" spans="1:11" ht="20.399999999999999" x14ac:dyDescent="0.25">
      <c r="A3038" s="14" t="s">
        <v>1906</v>
      </c>
      <c r="B3038" s="307" t="s">
        <v>9063</v>
      </c>
      <c r="C3038" s="307" t="s">
        <v>9064</v>
      </c>
      <c r="D3038" s="16">
        <v>45281</v>
      </c>
      <c r="E3038" s="16"/>
      <c r="F3038" s="307" t="s">
        <v>9065</v>
      </c>
      <c r="G3038" s="307" t="s">
        <v>1963</v>
      </c>
      <c r="H3038" s="307" t="s">
        <v>1964</v>
      </c>
      <c r="I3038" s="15">
        <v>702.81</v>
      </c>
      <c r="J3038" s="77">
        <v>3</v>
      </c>
      <c r="K3038" s="92"/>
    </row>
    <row r="3039" spans="1:11" ht="20.399999999999999" x14ac:dyDescent="0.25">
      <c r="A3039" s="14" t="s">
        <v>1906</v>
      </c>
      <c r="B3039" s="307" t="s">
        <v>9066</v>
      </c>
      <c r="C3039" s="307" t="s">
        <v>9067</v>
      </c>
      <c r="D3039" s="16">
        <v>45281</v>
      </c>
      <c r="E3039" s="16"/>
      <c r="F3039" s="307" t="s">
        <v>9068</v>
      </c>
      <c r="G3039" s="307" t="s">
        <v>1963</v>
      </c>
      <c r="H3039" s="307" t="s">
        <v>1964</v>
      </c>
      <c r="I3039" s="15">
        <v>2851.2</v>
      </c>
      <c r="J3039" s="77">
        <v>3</v>
      </c>
      <c r="K3039" s="92"/>
    </row>
    <row r="3040" spans="1:11" ht="102" x14ac:dyDescent="0.25">
      <c r="A3040" s="14" t="s">
        <v>1906</v>
      </c>
      <c r="B3040" s="307"/>
      <c r="C3040" s="307"/>
      <c r="D3040" s="16"/>
      <c r="E3040" s="16"/>
      <c r="F3040" s="300" t="s">
        <v>9069</v>
      </c>
      <c r="G3040" s="307"/>
      <c r="H3040" s="307"/>
      <c r="I3040" s="15"/>
      <c r="J3040" s="77"/>
      <c r="K3040" s="92"/>
    </row>
    <row r="3041" spans="1:11" ht="30.6" x14ac:dyDescent="0.25">
      <c r="A3041" s="14" t="s">
        <v>1906</v>
      </c>
      <c r="B3041" s="307" t="s">
        <v>9070</v>
      </c>
      <c r="C3041" s="307" t="s">
        <v>9071</v>
      </c>
      <c r="D3041" s="16">
        <v>45266</v>
      </c>
      <c r="E3041" s="16"/>
      <c r="F3041" s="307" t="s">
        <v>9072</v>
      </c>
      <c r="G3041" s="307" t="s">
        <v>4534</v>
      </c>
      <c r="H3041" s="307" t="s">
        <v>4535</v>
      </c>
      <c r="I3041" s="15">
        <v>4275.01</v>
      </c>
      <c r="J3041" s="77">
        <v>2</v>
      </c>
      <c r="K3041" s="92"/>
    </row>
    <row r="3042" spans="1:11" ht="51" x14ac:dyDescent="0.25">
      <c r="A3042" s="14" t="s">
        <v>9073</v>
      </c>
      <c r="B3042" s="14" t="s">
        <v>9074</v>
      </c>
      <c r="C3042" s="14" t="s">
        <v>3729</v>
      </c>
      <c r="D3042" s="16">
        <v>44981</v>
      </c>
      <c r="E3042" s="16">
        <v>45155</v>
      </c>
      <c r="F3042" s="307" t="s">
        <v>9075</v>
      </c>
      <c r="G3042" s="14" t="s">
        <v>3713</v>
      </c>
      <c r="H3042" s="14" t="s">
        <v>3714</v>
      </c>
      <c r="I3042" s="15">
        <v>104</v>
      </c>
      <c r="J3042" s="77">
        <v>1</v>
      </c>
      <c r="K3042" s="92"/>
    </row>
    <row r="3043" spans="1:11" ht="30.6" x14ac:dyDescent="0.25">
      <c r="A3043" s="14" t="s">
        <v>9073</v>
      </c>
      <c r="B3043" s="14" t="s">
        <v>9074</v>
      </c>
      <c r="C3043" s="14" t="s">
        <v>3729</v>
      </c>
      <c r="D3043" s="16">
        <v>44981</v>
      </c>
      <c r="E3043" s="16">
        <v>45155</v>
      </c>
      <c r="F3043" s="307" t="s">
        <v>9076</v>
      </c>
      <c r="G3043" s="14" t="s">
        <v>3713</v>
      </c>
      <c r="H3043" s="14" t="s">
        <v>3714</v>
      </c>
      <c r="I3043" s="15">
        <v>489.5</v>
      </c>
      <c r="J3043" s="77">
        <v>1</v>
      </c>
      <c r="K3043" s="92"/>
    </row>
    <row r="3044" spans="1:11" ht="30.6" x14ac:dyDescent="0.25">
      <c r="A3044" s="14" t="s">
        <v>9073</v>
      </c>
      <c r="B3044" s="14" t="s">
        <v>9074</v>
      </c>
      <c r="C3044" s="14" t="s">
        <v>3729</v>
      </c>
      <c r="D3044" s="16">
        <v>44962</v>
      </c>
      <c r="E3044" s="16">
        <v>45155</v>
      </c>
      <c r="F3044" s="307" t="s">
        <v>9077</v>
      </c>
      <c r="G3044" s="14" t="s">
        <v>3713</v>
      </c>
      <c r="H3044" s="14" t="s">
        <v>3714</v>
      </c>
      <c r="I3044" s="15">
        <v>19.8</v>
      </c>
      <c r="J3044" s="77">
        <v>1</v>
      </c>
      <c r="K3044" s="92"/>
    </row>
    <row r="3045" spans="1:11" ht="40.799999999999997" x14ac:dyDescent="0.25">
      <c r="A3045" s="14" t="s">
        <v>9073</v>
      </c>
      <c r="B3045" s="14" t="s">
        <v>9074</v>
      </c>
      <c r="C3045" s="14" t="s">
        <v>3729</v>
      </c>
      <c r="D3045" s="16">
        <v>44967</v>
      </c>
      <c r="E3045" s="16">
        <v>45155</v>
      </c>
      <c r="F3045" s="307" t="s">
        <v>9078</v>
      </c>
      <c r="G3045" s="14" t="s">
        <v>3713</v>
      </c>
      <c r="H3045" s="14" t="s">
        <v>3714</v>
      </c>
      <c r="I3045" s="15">
        <v>184</v>
      </c>
      <c r="J3045" s="77">
        <v>1</v>
      </c>
      <c r="K3045" s="92"/>
    </row>
    <row r="3046" spans="1:11" ht="30.6" x14ac:dyDescent="0.25">
      <c r="A3046" s="14" t="s">
        <v>9073</v>
      </c>
      <c r="B3046" s="14" t="s">
        <v>9074</v>
      </c>
      <c r="C3046" s="14" t="s">
        <v>3729</v>
      </c>
      <c r="D3046" s="16">
        <v>44998</v>
      </c>
      <c r="E3046" s="16">
        <v>45155</v>
      </c>
      <c r="F3046" s="307" t="s">
        <v>9079</v>
      </c>
      <c r="G3046" s="14" t="s">
        <v>3713</v>
      </c>
      <c r="H3046" s="14" t="s">
        <v>3714</v>
      </c>
      <c r="I3046" s="15">
        <v>810</v>
      </c>
      <c r="J3046" s="77">
        <v>1</v>
      </c>
      <c r="K3046" s="92"/>
    </row>
    <row r="3047" spans="1:11" ht="30.6" x14ac:dyDescent="0.25">
      <c r="A3047" s="14" t="s">
        <v>9073</v>
      </c>
      <c r="B3047" s="14" t="s">
        <v>9074</v>
      </c>
      <c r="C3047" s="14" t="s">
        <v>3729</v>
      </c>
      <c r="D3047" s="16">
        <v>44958</v>
      </c>
      <c r="E3047" s="16">
        <v>45155</v>
      </c>
      <c r="F3047" s="307" t="s">
        <v>9079</v>
      </c>
      <c r="G3047" s="14" t="s">
        <v>3713</v>
      </c>
      <c r="H3047" s="14" t="s">
        <v>3714</v>
      </c>
      <c r="I3047" s="15">
        <v>1975</v>
      </c>
      <c r="J3047" s="77">
        <v>1</v>
      </c>
      <c r="K3047" s="92"/>
    </row>
    <row r="3048" spans="1:11" ht="40.799999999999997" x14ac:dyDescent="0.25">
      <c r="A3048" s="14" t="s">
        <v>9073</v>
      </c>
      <c r="B3048" s="14" t="s">
        <v>9074</v>
      </c>
      <c r="C3048" s="14" t="s">
        <v>3729</v>
      </c>
      <c r="D3048" s="16">
        <v>44931</v>
      </c>
      <c r="E3048" s="16">
        <v>45155</v>
      </c>
      <c r="F3048" s="307" t="s">
        <v>9080</v>
      </c>
      <c r="G3048" s="14" t="s">
        <v>3713</v>
      </c>
      <c r="H3048" s="14" t="s">
        <v>3714</v>
      </c>
      <c r="I3048" s="15">
        <v>1912.6</v>
      </c>
      <c r="J3048" s="77">
        <v>1</v>
      </c>
      <c r="K3048" s="92"/>
    </row>
    <row r="3049" spans="1:11" ht="30.6" x14ac:dyDescent="0.25">
      <c r="A3049" s="14" t="s">
        <v>9073</v>
      </c>
      <c r="B3049" s="14" t="s">
        <v>9074</v>
      </c>
      <c r="C3049" s="14" t="s">
        <v>3729</v>
      </c>
      <c r="D3049" s="16">
        <v>44928</v>
      </c>
      <c r="E3049" s="16">
        <v>45155</v>
      </c>
      <c r="F3049" s="307" t="s">
        <v>9081</v>
      </c>
      <c r="G3049" s="14" t="s">
        <v>3713</v>
      </c>
      <c r="H3049" s="14" t="s">
        <v>3714</v>
      </c>
      <c r="I3049" s="15">
        <v>39.53</v>
      </c>
      <c r="J3049" s="77">
        <v>1</v>
      </c>
      <c r="K3049" s="92"/>
    </row>
    <row r="3050" spans="1:11" ht="40.799999999999997" x14ac:dyDescent="0.25">
      <c r="A3050" s="14" t="s">
        <v>9073</v>
      </c>
      <c r="B3050" s="14" t="s">
        <v>9074</v>
      </c>
      <c r="C3050" s="14" t="s">
        <v>3729</v>
      </c>
      <c r="D3050" s="16">
        <v>44960</v>
      </c>
      <c r="E3050" s="16">
        <v>45155</v>
      </c>
      <c r="F3050" s="307" t="s">
        <v>9082</v>
      </c>
      <c r="G3050" s="14" t="s">
        <v>3713</v>
      </c>
      <c r="H3050" s="14" t="s">
        <v>3714</v>
      </c>
      <c r="I3050" s="15">
        <v>310.77999999999997</v>
      </c>
      <c r="J3050" s="77">
        <v>1</v>
      </c>
      <c r="K3050" s="92"/>
    </row>
    <row r="3051" spans="1:11" ht="51" x14ac:dyDescent="0.25">
      <c r="A3051" s="14" t="s">
        <v>9073</v>
      </c>
      <c r="B3051" s="14" t="s">
        <v>9083</v>
      </c>
      <c r="C3051" s="14" t="s">
        <v>4400</v>
      </c>
      <c r="D3051" s="16">
        <v>45002</v>
      </c>
      <c r="E3051" s="16">
        <v>45155</v>
      </c>
      <c r="F3051" s="307" t="s">
        <v>9084</v>
      </c>
      <c r="G3051" s="14" t="s">
        <v>3713</v>
      </c>
      <c r="H3051" s="14" t="s">
        <v>3714</v>
      </c>
      <c r="I3051" s="15">
        <v>427</v>
      </c>
      <c r="J3051" s="77">
        <v>1</v>
      </c>
      <c r="K3051" s="92"/>
    </row>
    <row r="3052" spans="1:11" ht="30.6" x14ac:dyDescent="0.25">
      <c r="A3052" s="14" t="s">
        <v>9073</v>
      </c>
      <c r="B3052" s="14" t="s">
        <v>9083</v>
      </c>
      <c r="C3052" s="14" t="s">
        <v>4400</v>
      </c>
      <c r="D3052" s="16">
        <v>44999</v>
      </c>
      <c r="E3052" s="16">
        <v>45155</v>
      </c>
      <c r="F3052" s="307" t="s">
        <v>9085</v>
      </c>
      <c r="G3052" s="14" t="s">
        <v>3713</v>
      </c>
      <c r="H3052" s="14" t="s">
        <v>3714</v>
      </c>
      <c r="I3052" s="15">
        <v>123.84</v>
      </c>
      <c r="J3052" s="77">
        <v>1</v>
      </c>
      <c r="K3052" s="92"/>
    </row>
    <row r="3053" spans="1:11" ht="40.799999999999997" x14ac:dyDescent="0.25">
      <c r="A3053" s="14" t="s">
        <v>9073</v>
      </c>
      <c r="B3053" s="14" t="s">
        <v>9083</v>
      </c>
      <c r="C3053" s="14" t="s">
        <v>4400</v>
      </c>
      <c r="D3053" s="16">
        <v>45020</v>
      </c>
      <c r="E3053" s="16">
        <v>45155</v>
      </c>
      <c r="F3053" s="307" t="s">
        <v>9086</v>
      </c>
      <c r="G3053" s="14" t="s">
        <v>3713</v>
      </c>
      <c r="H3053" s="14" t="s">
        <v>3714</v>
      </c>
      <c r="I3053" s="15">
        <v>56.75</v>
      </c>
      <c r="J3053" s="77">
        <v>1</v>
      </c>
      <c r="K3053" s="92"/>
    </row>
    <row r="3054" spans="1:11" ht="30.6" x14ac:dyDescent="0.25">
      <c r="A3054" s="14" t="s">
        <v>9073</v>
      </c>
      <c r="B3054" s="14" t="s">
        <v>9083</v>
      </c>
      <c r="C3054" s="14" t="s">
        <v>4400</v>
      </c>
      <c r="D3054" s="16">
        <v>45022</v>
      </c>
      <c r="E3054" s="16">
        <v>45155</v>
      </c>
      <c r="F3054" s="307" t="s">
        <v>9087</v>
      </c>
      <c r="G3054" s="14" t="s">
        <v>3713</v>
      </c>
      <c r="H3054" s="14" t="s">
        <v>3714</v>
      </c>
      <c r="I3054" s="15">
        <v>755</v>
      </c>
      <c r="J3054" s="77">
        <v>1</v>
      </c>
      <c r="K3054" s="92"/>
    </row>
    <row r="3055" spans="1:11" ht="30.6" x14ac:dyDescent="0.25">
      <c r="A3055" s="14" t="s">
        <v>9073</v>
      </c>
      <c r="B3055" s="14" t="s">
        <v>9083</v>
      </c>
      <c r="C3055" s="14" t="s">
        <v>4400</v>
      </c>
      <c r="D3055" s="16">
        <v>45051</v>
      </c>
      <c r="E3055" s="16">
        <v>45155</v>
      </c>
      <c r="F3055" s="307" t="s">
        <v>9088</v>
      </c>
      <c r="G3055" s="14" t="s">
        <v>3713</v>
      </c>
      <c r="H3055" s="14" t="s">
        <v>3714</v>
      </c>
      <c r="I3055" s="15">
        <v>550</v>
      </c>
      <c r="J3055" s="77">
        <v>1</v>
      </c>
      <c r="K3055" s="92"/>
    </row>
    <row r="3056" spans="1:11" ht="40.799999999999997" x14ac:dyDescent="0.25">
      <c r="A3056" s="14" t="s">
        <v>9073</v>
      </c>
      <c r="B3056" s="14" t="s">
        <v>9083</v>
      </c>
      <c r="C3056" s="14" t="s">
        <v>4400</v>
      </c>
      <c r="D3056" s="16">
        <v>45019</v>
      </c>
      <c r="E3056" s="16">
        <v>45155</v>
      </c>
      <c r="F3056" s="307" t="s">
        <v>9089</v>
      </c>
      <c r="G3056" s="14" t="s">
        <v>3713</v>
      </c>
      <c r="H3056" s="14" t="s">
        <v>3714</v>
      </c>
      <c r="I3056" s="15">
        <v>8</v>
      </c>
      <c r="J3056" s="77">
        <v>1</v>
      </c>
      <c r="K3056" s="92"/>
    </row>
    <row r="3057" spans="1:11" ht="30.6" x14ac:dyDescent="0.25">
      <c r="A3057" s="14" t="s">
        <v>9073</v>
      </c>
      <c r="B3057" s="14" t="s">
        <v>9083</v>
      </c>
      <c r="C3057" s="14" t="s">
        <v>4400</v>
      </c>
      <c r="D3057" s="16">
        <v>45091</v>
      </c>
      <c r="E3057" s="16">
        <v>45155</v>
      </c>
      <c r="F3057" s="307" t="s">
        <v>9090</v>
      </c>
      <c r="G3057" s="14" t="s">
        <v>3713</v>
      </c>
      <c r="H3057" s="14" t="s">
        <v>3714</v>
      </c>
      <c r="I3057" s="15">
        <v>3000</v>
      </c>
      <c r="J3057" s="77">
        <v>1</v>
      </c>
      <c r="K3057" s="92"/>
    </row>
    <row r="3058" spans="1:11" ht="30.6" x14ac:dyDescent="0.25">
      <c r="A3058" s="14" t="s">
        <v>9073</v>
      </c>
      <c r="B3058" s="14" t="s">
        <v>9083</v>
      </c>
      <c r="C3058" s="14" t="s">
        <v>4400</v>
      </c>
      <c r="D3058" s="16">
        <v>45097</v>
      </c>
      <c r="E3058" s="16">
        <v>45155</v>
      </c>
      <c r="F3058" s="307" t="s">
        <v>9091</v>
      </c>
      <c r="G3058" s="14" t="s">
        <v>3713</v>
      </c>
      <c r="H3058" s="14" t="s">
        <v>3714</v>
      </c>
      <c r="I3058" s="15">
        <v>3000</v>
      </c>
      <c r="J3058" s="77">
        <v>1</v>
      </c>
      <c r="K3058" s="92"/>
    </row>
    <row r="3059" spans="1:11" ht="40.799999999999997" x14ac:dyDescent="0.25">
      <c r="A3059" s="14" t="s">
        <v>9073</v>
      </c>
      <c r="B3059" s="14" t="s">
        <v>9083</v>
      </c>
      <c r="C3059" s="14" t="s">
        <v>4400</v>
      </c>
      <c r="D3059" s="16">
        <v>45045</v>
      </c>
      <c r="E3059" s="16">
        <v>45155</v>
      </c>
      <c r="F3059" s="307" t="s">
        <v>9092</v>
      </c>
      <c r="G3059" s="14" t="s">
        <v>3713</v>
      </c>
      <c r="H3059" s="14" t="s">
        <v>3714</v>
      </c>
      <c r="I3059" s="15">
        <v>260</v>
      </c>
      <c r="J3059" s="77">
        <v>1</v>
      </c>
      <c r="K3059" s="92"/>
    </row>
    <row r="3060" spans="1:11" ht="40.799999999999997" x14ac:dyDescent="0.25">
      <c r="A3060" s="14" t="s">
        <v>9073</v>
      </c>
      <c r="B3060" s="14" t="s">
        <v>9083</v>
      </c>
      <c r="C3060" s="14" t="s">
        <v>4400</v>
      </c>
      <c r="D3060" s="16">
        <v>45046</v>
      </c>
      <c r="E3060" s="16">
        <v>45155</v>
      </c>
      <c r="F3060" s="307" t="s">
        <v>9093</v>
      </c>
      <c r="G3060" s="14" t="s">
        <v>3713</v>
      </c>
      <c r="H3060" s="14" t="s">
        <v>3714</v>
      </c>
      <c r="I3060" s="15">
        <v>56</v>
      </c>
      <c r="J3060" s="77">
        <v>1</v>
      </c>
      <c r="K3060" s="92"/>
    </row>
    <row r="3061" spans="1:11" ht="40.799999999999997" x14ac:dyDescent="0.25">
      <c r="A3061" s="14" t="s">
        <v>9073</v>
      </c>
      <c r="B3061" s="14" t="s">
        <v>9083</v>
      </c>
      <c r="C3061" s="14" t="s">
        <v>4400</v>
      </c>
      <c r="D3061" s="16">
        <v>45058</v>
      </c>
      <c r="E3061" s="16">
        <v>45155</v>
      </c>
      <c r="F3061" s="307" t="s">
        <v>9094</v>
      </c>
      <c r="G3061" s="14" t="s">
        <v>3713</v>
      </c>
      <c r="H3061" s="14" t="s">
        <v>3714</v>
      </c>
      <c r="I3061" s="15">
        <v>506</v>
      </c>
      <c r="J3061" s="77">
        <v>1</v>
      </c>
      <c r="K3061" s="92"/>
    </row>
    <row r="3062" spans="1:11" ht="30.6" x14ac:dyDescent="0.25">
      <c r="A3062" s="14" t="s">
        <v>9073</v>
      </c>
      <c r="B3062" s="14" t="s">
        <v>9083</v>
      </c>
      <c r="C3062" s="14" t="s">
        <v>4400</v>
      </c>
      <c r="D3062" s="16">
        <v>44963</v>
      </c>
      <c r="E3062" s="16">
        <v>45155</v>
      </c>
      <c r="F3062" s="307" t="s">
        <v>9095</v>
      </c>
      <c r="G3062" s="14" t="s">
        <v>3713</v>
      </c>
      <c r="H3062" s="14" t="s">
        <v>3714</v>
      </c>
      <c r="I3062" s="15">
        <v>45</v>
      </c>
      <c r="J3062" s="77">
        <v>1</v>
      </c>
      <c r="K3062" s="92"/>
    </row>
    <row r="3063" spans="1:11" ht="30.6" x14ac:dyDescent="0.25">
      <c r="A3063" s="14" t="s">
        <v>9073</v>
      </c>
      <c r="B3063" s="14" t="s">
        <v>9083</v>
      </c>
      <c r="C3063" s="14" t="s">
        <v>4400</v>
      </c>
      <c r="D3063" s="16">
        <v>44964</v>
      </c>
      <c r="E3063" s="16">
        <v>45155</v>
      </c>
      <c r="F3063" s="307" t="s">
        <v>9096</v>
      </c>
      <c r="G3063" s="14" t="s">
        <v>3713</v>
      </c>
      <c r="H3063" s="14" t="s">
        <v>3714</v>
      </c>
      <c r="I3063" s="15">
        <v>13</v>
      </c>
      <c r="J3063" s="77">
        <v>1</v>
      </c>
      <c r="K3063" s="92"/>
    </row>
    <row r="3064" spans="1:11" ht="30.6" x14ac:dyDescent="0.25">
      <c r="A3064" s="14" t="s">
        <v>9073</v>
      </c>
      <c r="B3064" s="14" t="s">
        <v>9083</v>
      </c>
      <c r="C3064" s="14" t="s">
        <v>4400</v>
      </c>
      <c r="D3064" s="16">
        <v>44964</v>
      </c>
      <c r="E3064" s="16">
        <v>45155</v>
      </c>
      <c r="F3064" s="307" t="s">
        <v>9097</v>
      </c>
      <c r="G3064" s="14" t="s">
        <v>3713</v>
      </c>
      <c r="H3064" s="14" t="s">
        <v>3714</v>
      </c>
      <c r="I3064" s="15">
        <v>14</v>
      </c>
      <c r="J3064" s="77">
        <v>1</v>
      </c>
      <c r="K3064" s="92"/>
    </row>
    <row r="3065" spans="1:11" ht="40.799999999999997" x14ac:dyDescent="0.25">
      <c r="A3065" s="14" t="s">
        <v>9073</v>
      </c>
      <c r="B3065" s="14" t="s">
        <v>9098</v>
      </c>
      <c r="C3065" s="14" t="s">
        <v>9099</v>
      </c>
      <c r="D3065" s="16">
        <v>44977</v>
      </c>
      <c r="E3065" s="16">
        <v>45155</v>
      </c>
      <c r="F3065" s="307" t="s">
        <v>9100</v>
      </c>
      <c r="G3065" s="14" t="s">
        <v>9101</v>
      </c>
      <c r="H3065" s="14" t="s">
        <v>9102</v>
      </c>
      <c r="I3065" s="15">
        <v>1474.2</v>
      </c>
      <c r="J3065" s="77">
        <v>1</v>
      </c>
      <c r="K3065" s="92"/>
    </row>
    <row r="3066" spans="1:11" ht="40.799999999999997" x14ac:dyDescent="0.25">
      <c r="A3066" s="14" t="s">
        <v>9073</v>
      </c>
      <c r="B3066" s="14" t="s">
        <v>9098</v>
      </c>
      <c r="C3066" s="14" t="s">
        <v>9099</v>
      </c>
      <c r="D3066" s="16">
        <v>45036</v>
      </c>
      <c r="E3066" s="16">
        <v>45155</v>
      </c>
      <c r="F3066" s="307" t="s">
        <v>9103</v>
      </c>
      <c r="G3066" s="14" t="s">
        <v>9101</v>
      </c>
      <c r="H3066" s="14" t="s">
        <v>9102</v>
      </c>
      <c r="I3066" s="15">
        <v>1814.4</v>
      </c>
      <c r="J3066" s="77">
        <v>1</v>
      </c>
      <c r="K3066" s="92"/>
    </row>
    <row r="3067" spans="1:11" ht="40.799999999999997" x14ac:dyDescent="0.25">
      <c r="A3067" s="14" t="s">
        <v>9073</v>
      </c>
      <c r="B3067" s="14" t="s">
        <v>9098</v>
      </c>
      <c r="C3067" s="14" t="s">
        <v>9099</v>
      </c>
      <c r="D3067" s="16">
        <v>44977</v>
      </c>
      <c r="E3067" s="16">
        <v>45155</v>
      </c>
      <c r="F3067" s="307" t="s">
        <v>9104</v>
      </c>
      <c r="G3067" s="14" t="s">
        <v>3713</v>
      </c>
      <c r="H3067" s="14" t="s">
        <v>9102</v>
      </c>
      <c r="I3067" s="15">
        <v>267.83999999999997</v>
      </c>
      <c r="J3067" s="77">
        <v>1</v>
      </c>
      <c r="K3067" s="92"/>
    </row>
    <row r="3068" spans="1:11" ht="40.799999999999997" x14ac:dyDescent="0.25">
      <c r="A3068" s="14" t="s">
        <v>9073</v>
      </c>
      <c r="B3068" s="14" t="s">
        <v>9098</v>
      </c>
      <c r="C3068" s="14" t="s">
        <v>9099</v>
      </c>
      <c r="D3068" s="16">
        <v>44975</v>
      </c>
      <c r="E3068" s="16">
        <v>45155</v>
      </c>
      <c r="F3068" s="307" t="s">
        <v>9105</v>
      </c>
      <c r="G3068" s="14" t="s">
        <v>3713</v>
      </c>
      <c r="H3068" s="14" t="s">
        <v>9102</v>
      </c>
      <c r="I3068" s="15">
        <v>360</v>
      </c>
      <c r="J3068" s="77">
        <v>1</v>
      </c>
      <c r="K3068" s="92"/>
    </row>
    <row r="3069" spans="1:11" ht="40.799999999999997" x14ac:dyDescent="0.25">
      <c r="A3069" s="14" t="s">
        <v>9073</v>
      </c>
      <c r="B3069" s="14" t="s">
        <v>9098</v>
      </c>
      <c r="C3069" s="14" t="s">
        <v>9099</v>
      </c>
      <c r="D3069" s="16">
        <v>45019</v>
      </c>
      <c r="E3069" s="16">
        <v>45155</v>
      </c>
      <c r="F3069" s="307" t="s">
        <v>9106</v>
      </c>
      <c r="G3069" s="14" t="s">
        <v>3713</v>
      </c>
      <c r="H3069" s="14" t="s">
        <v>9102</v>
      </c>
      <c r="I3069" s="15">
        <v>242.64</v>
      </c>
      <c r="J3069" s="77">
        <v>1</v>
      </c>
      <c r="K3069" s="92"/>
    </row>
    <row r="3070" spans="1:11" ht="40.799999999999997" x14ac:dyDescent="0.25">
      <c r="A3070" s="14" t="s">
        <v>9073</v>
      </c>
      <c r="B3070" s="14" t="s">
        <v>9098</v>
      </c>
      <c r="C3070" s="14" t="s">
        <v>9099</v>
      </c>
      <c r="D3070" s="16">
        <v>45010</v>
      </c>
      <c r="E3070" s="16">
        <v>45155</v>
      </c>
      <c r="F3070" s="307" t="s">
        <v>9107</v>
      </c>
      <c r="G3070" s="14" t="s">
        <v>3713</v>
      </c>
      <c r="H3070" s="14" t="s">
        <v>9102</v>
      </c>
      <c r="I3070" s="15">
        <v>328</v>
      </c>
      <c r="J3070" s="77">
        <v>1</v>
      </c>
      <c r="K3070" s="92"/>
    </row>
    <row r="3071" spans="1:11" ht="40.799999999999997" x14ac:dyDescent="0.25">
      <c r="A3071" s="14" t="s">
        <v>9073</v>
      </c>
      <c r="B3071" s="14" t="s">
        <v>9098</v>
      </c>
      <c r="C3071" s="14" t="s">
        <v>9099</v>
      </c>
      <c r="D3071" s="16">
        <v>45031</v>
      </c>
      <c r="E3071" s="16">
        <v>45155</v>
      </c>
      <c r="F3071" s="307" t="s">
        <v>9108</v>
      </c>
      <c r="G3071" s="14" t="s">
        <v>3713</v>
      </c>
      <c r="H3071" s="14" t="s">
        <v>9102</v>
      </c>
      <c r="I3071" s="15">
        <v>128</v>
      </c>
      <c r="J3071" s="77">
        <v>1</v>
      </c>
      <c r="K3071" s="92"/>
    </row>
    <row r="3072" spans="1:11" ht="40.799999999999997" x14ac:dyDescent="0.25">
      <c r="A3072" s="14" t="s">
        <v>9073</v>
      </c>
      <c r="B3072" s="14" t="s">
        <v>9098</v>
      </c>
      <c r="C3072" s="14" t="s">
        <v>9099</v>
      </c>
      <c r="D3072" s="16">
        <v>45063</v>
      </c>
      <c r="E3072" s="16">
        <v>45155</v>
      </c>
      <c r="F3072" s="307" t="s">
        <v>9109</v>
      </c>
      <c r="G3072" s="14" t="s">
        <v>3713</v>
      </c>
      <c r="H3072" s="14" t="s">
        <v>9102</v>
      </c>
      <c r="I3072" s="15">
        <v>200</v>
      </c>
      <c r="J3072" s="77">
        <v>1</v>
      </c>
      <c r="K3072" s="92"/>
    </row>
    <row r="3073" spans="1:11" ht="40.799999999999997" x14ac:dyDescent="0.25">
      <c r="A3073" s="14" t="s">
        <v>9073</v>
      </c>
      <c r="B3073" s="14" t="s">
        <v>9098</v>
      </c>
      <c r="C3073" s="14" t="s">
        <v>9099</v>
      </c>
      <c r="D3073" s="16">
        <v>45038</v>
      </c>
      <c r="E3073" s="16">
        <v>45155</v>
      </c>
      <c r="F3073" s="307" t="s">
        <v>9110</v>
      </c>
      <c r="G3073" s="14" t="s">
        <v>3713</v>
      </c>
      <c r="H3073" s="14" t="s">
        <v>9102</v>
      </c>
      <c r="I3073" s="15">
        <v>336</v>
      </c>
      <c r="J3073" s="77">
        <v>1</v>
      </c>
      <c r="K3073" s="92"/>
    </row>
    <row r="3074" spans="1:11" ht="40.799999999999997" x14ac:dyDescent="0.25">
      <c r="A3074" s="14" t="s">
        <v>9073</v>
      </c>
      <c r="B3074" s="14" t="s">
        <v>9098</v>
      </c>
      <c r="C3074" s="14" t="s">
        <v>9099</v>
      </c>
      <c r="D3074" s="16">
        <v>45063</v>
      </c>
      <c r="E3074" s="16">
        <v>45155</v>
      </c>
      <c r="F3074" s="307" t="s">
        <v>9111</v>
      </c>
      <c r="G3074" s="14" t="s">
        <v>3713</v>
      </c>
      <c r="H3074" s="14" t="s">
        <v>9102</v>
      </c>
      <c r="I3074" s="15">
        <v>304.8</v>
      </c>
      <c r="J3074" s="77">
        <v>1</v>
      </c>
      <c r="K3074" s="92"/>
    </row>
    <row r="3075" spans="1:11" ht="61.2" x14ac:dyDescent="0.25">
      <c r="A3075" s="14" t="s">
        <v>9073</v>
      </c>
      <c r="B3075" s="14" t="s">
        <v>9112</v>
      </c>
      <c r="C3075" s="14" t="s">
        <v>9113</v>
      </c>
      <c r="D3075" s="16">
        <v>45089</v>
      </c>
      <c r="E3075" s="16">
        <v>45155</v>
      </c>
      <c r="F3075" s="307" t="s">
        <v>9114</v>
      </c>
      <c r="G3075" s="14" t="s">
        <v>9115</v>
      </c>
      <c r="H3075" s="14" t="s">
        <v>9116</v>
      </c>
      <c r="I3075" s="15">
        <v>110</v>
      </c>
      <c r="J3075" s="77">
        <v>1</v>
      </c>
      <c r="K3075" s="92"/>
    </row>
    <row r="3076" spans="1:11" ht="30.6" x14ac:dyDescent="0.25">
      <c r="A3076" s="14" t="s">
        <v>9073</v>
      </c>
      <c r="B3076" s="14" t="s">
        <v>9112</v>
      </c>
      <c r="C3076" s="14" t="s">
        <v>9113</v>
      </c>
      <c r="D3076" s="16">
        <v>45075</v>
      </c>
      <c r="E3076" s="16">
        <v>45155</v>
      </c>
      <c r="F3076" s="307" t="s">
        <v>9117</v>
      </c>
      <c r="G3076" s="14" t="s">
        <v>9115</v>
      </c>
      <c r="H3076" s="14" t="s">
        <v>9116</v>
      </c>
      <c r="I3076" s="15">
        <v>120</v>
      </c>
      <c r="J3076" s="77">
        <v>1</v>
      </c>
      <c r="K3076" s="92"/>
    </row>
    <row r="3077" spans="1:11" ht="30.6" x14ac:dyDescent="0.25">
      <c r="A3077" s="14" t="s">
        <v>9073</v>
      </c>
      <c r="B3077" s="14" t="s">
        <v>9112</v>
      </c>
      <c r="C3077" s="14" t="s">
        <v>9113</v>
      </c>
      <c r="D3077" s="16">
        <v>45033</v>
      </c>
      <c r="E3077" s="16">
        <v>45155</v>
      </c>
      <c r="F3077" s="307" t="s">
        <v>9118</v>
      </c>
      <c r="G3077" s="14" t="s">
        <v>9115</v>
      </c>
      <c r="H3077" s="14" t="s">
        <v>9116</v>
      </c>
      <c r="I3077" s="15">
        <v>58.2</v>
      </c>
      <c r="J3077" s="77">
        <v>1</v>
      </c>
      <c r="K3077" s="92"/>
    </row>
    <row r="3078" spans="1:11" ht="30.6" x14ac:dyDescent="0.25">
      <c r="A3078" s="14" t="s">
        <v>9073</v>
      </c>
      <c r="B3078" s="14" t="s">
        <v>9112</v>
      </c>
      <c r="C3078" s="14" t="s">
        <v>9113</v>
      </c>
      <c r="D3078" s="16">
        <v>45033</v>
      </c>
      <c r="E3078" s="16">
        <v>45155</v>
      </c>
      <c r="F3078" s="307" t="s">
        <v>9119</v>
      </c>
      <c r="G3078" s="14" t="s">
        <v>9115</v>
      </c>
      <c r="H3078" s="14" t="s">
        <v>9116</v>
      </c>
      <c r="I3078" s="15">
        <v>70</v>
      </c>
      <c r="J3078" s="77">
        <v>1</v>
      </c>
      <c r="K3078" s="92"/>
    </row>
    <row r="3079" spans="1:11" ht="51" x14ac:dyDescent="0.25">
      <c r="A3079" s="14" t="s">
        <v>9073</v>
      </c>
      <c r="B3079" s="14" t="s">
        <v>9120</v>
      </c>
      <c r="C3079" s="14" t="s">
        <v>2210</v>
      </c>
      <c r="D3079" s="16">
        <v>45055</v>
      </c>
      <c r="E3079" s="16">
        <v>45163</v>
      </c>
      <c r="F3079" s="307" t="s">
        <v>9121</v>
      </c>
      <c r="G3079" s="14" t="s">
        <v>9122</v>
      </c>
      <c r="H3079" s="14" t="s">
        <v>9123</v>
      </c>
      <c r="I3079" s="15">
        <v>3669.71</v>
      </c>
      <c r="J3079" s="77">
        <v>1</v>
      </c>
      <c r="K3079" s="92"/>
    </row>
    <row r="3080" spans="1:11" ht="30.6" x14ac:dyDescent="0.25">
      <c r="A3080" s="14" t="s">
        <v>9073</v>
      </c>
      <c r="B3080" s="14" t="s">
        <v>9120</v>
      </c>
      <c r="C3080" s="14" t="s">
        <v>2210</v>
      </c>
      <c r="D3080" s="16">
        <v>45015</v>
      </c>
      <c r="E3080" s="16">
        <v>45163</v>
      </c>
      <c r="F3080" s="307" t="s">
        <v>9124</v>
      </c>
      <c r="G3080" s="14" t="s">
        <v>9122</v>
      </c>
      <c r="H3080" s="14" t="s">
        <v>9123</v>
      </c>
      <c r="I3080" s="15">
        <v>2900</v>
      </c>
      <c r="J3080" s="77">
        <v>1</v>
      </c>
      <c r="K3080" s="92"/>
    </row>
    <row r="3081" spans="1:11" ht="30.6" x14ac:dyDescent="0.25">
      <c r="A3081" s="14" t="s">
        <v>9073</v>
      </c>
      <c r="B3081" s="14" t="s">
        <v>9120</v>
      </c>
      <c r="C3081" s="14" t="s">
        <v>2210</v>
      </c>
      <c r="D3081" s="16">
        <v>45016</v>
      </c>
      <c r="E3081" s="16">
        <v>45163</v>
      </c>
      <c r="F3081" s="307" t="s">
        <v>9125</v>
      </c>
      <c r="G3081" s="14" t="s">
        <v>9122</v>
      </c>
      <c r="H3081" s="14" t="s">
        <v>9123</v>
      </c>
      <c r="I3081" s="15">
        <v>2546</v>
      </c>
      <c r="J3081" s="77">
        <v>1</v>
      </c>
      <c r="K3081" s="92"/>
    </row>
    <row r="3082" spans="1:11" ht="51" x14ac:dyDescent="0.25">
      <c r="A3082" s="14" t="s">
        <v>9073</v>
      </c>
      <c r="B3082" s="14" t="s">
        <v>9126</v>
      </c>
      <c r="C3082" s="14" t="s">
        <v>9127</v>
      </c>
      <c r="D3082" s="16">
        <v>44949</v>
      </c>
      <c r="E3082" s="16">
        <v>45163</v>
      </c>
      <c r="F3082" s="307" t="s">
        <v>9128</v>
      </c>
      <c r="G3082" s="14" t="s">
        <v>9129</v>
      </c>
      <c r="H3082" s="14" t="s">
        <v>9130</v>
      </c>
      <c r="I3082" s="15">
        <v>1036.2</v>
      </c>
      <c r="J3082" s="77">
        <v>1</v>
      </c>
      <c r="K3082" s="92"/>
    </row>
    <row r="3083" spans="1:11" ht="40.799999999999997" x14ac:dyDescent="0.25">
      <c r="A3083" s="14" t="s">
        <v>9073</v>
      </c>
      <c r="B3083" s="14" t="s">
        <v>9131</v>
      </c>
      <c r="C3083" s="14" t="s">
        <v>9132</v>
      </c>
      <c r="D3083" s="16">
        <v>44973</v>
      </c>
      <c r="E3083" s="16">
        <v>45163</v>
      </c>
      <c r="F3083" s="307" t="s">
        <v>9133</v>
      </c>
      <c r="G3083" s="14" t="s">
        <v>9134</v>
      </c>
      <c r="H3083" s="14" t="s">
        <v>9135</v>
      </c>
      <c r="I3083" s="15">
        <v>670</v>
      </c>
      <c r="J3083" s="77">
        <v>1</v>
      </c>
      <c r="K3083" s="92"/>
    </row>
    <row r="3084" spans="1:11" ht="40.799999999999997" x14ac:dyDescent="0.25">
      <c r="A3084" s="14" t="s">
        <v>9073</v>
      </c>
      <c r="B3084" s="14" t="s">
        <v>9131</v>
      </c>
      <c r="C3084" s="14" t="s">
        <v>9132</v>
      </c>
      <c r="D3084" s="16">
        <v>44965</v>
      </c>
      <c r="E3084" s="16">
        <v>45163</v>
      </c>
      <c r="F3084" s="307" t="s">
        <v>9136</v>
      </c>
      <c r="G3084" s="14" t="s">
        <v>9134</v>
      </c>
      <c r="H3084" s="14" t="s">
        <v>9135</v>
      </c>
      <c r="I3084" s="15">
        <v>800</v>
      </c>
      <c r="J3084" s="77">
        <v>1</v>
      </c>
      <c r="K3084" s="92"/>
    </row>
    <row r="3085" spans="1:11" ht="40.799999999999997" x14ac:dyDescent="0.25">
      <c r="A3085" s="14" t="s">
        <v>9073</v>
      </c>
      <c r="B3085" s="14" t="s">
        <v>9131</v>
      </c>
      <c r="C3085" s="14" t="s">
        <v>9132</v>
      </c>
      <c r="D3085" s="16">
        <v>44994</v>
      </c>
      <c r="E3085" s="16">
        <v>45163</v>
      </c>
      <c r="F3085" s="307" t="s">
        <v>9137</v>
      </c>
      <c r="G3085" s="14" t="s">
        <v>9134</v>
      </c>
      <c r="H3085" s="14" t="s">
        <v>9135</v>
      </c>
      <c r="I3085" s="15">
        <v>600</v>
      </c>
      <c r="J3085" s="77">
        <v>1</v>
      </c>
      <c r="K3085" s="92"/>
    </row>
    <row r="3086" spans="1:11" ht="40.799999999999997" x14ac:dyDescent="0.25">
      <c r="A3086" s="14" t="s">
        <v>9073</v>
      </c>
      <c r="B3086" s="14" t="s">
        <v>9131</v>
      </c>
      <c r="C3086" s="14" t="s">
        <v>9132</v>
      </c>
      <c r="D3086" s="16">
        <v>44994</v>
      </c>
      <c r="E3086" s="16">
        <v>45163</v>
      </c>
      <c r="F3086" s="307" t="s">
        <v>9138</v>
      </c>
      <c r="G3086" s="14" t="s">
        <v>9134</v>
      </c>
      <c r="H3086" s="14" t="s">
        <v>9135</v>
      </c>
      <c r="I3086" s="15">
        <v>730</v>
      </c>
      <c r="J3086" s="77">
        <v>1</v>
      </c>
      <c r="K3086" s="92"/>
    </row>
    <row r="3087" spans="1:11" ht="40.799999999999997" x14ac:dyDescent="0.25">
      <c r="A3087" s="14" t="s">
        <v>9073</v>
      </c>
      <c r="B3087" s="14" t="s">
        <v>9131</v>
      </c>
      <c r="C3087" s="14" t="s">
        <v>9132</v>
      </c>
      <c r="D3087" s="16">
        <v>45029</v>
      </c>
      <c r="E3087" s="16">
        <v>45163</v>
      </c>
      <c r="F3087" s="307" t="s">
        <v>9139</v>
      </c>
      <c r="G3087" s="14" t="s">
        <v>9134</v>
      </c>
      <c r="H3087" s="14" t="s">
        <v>9135</v>
      </c>
      <c r="I3087" s="15">
        <v>890</v>
      </c>
      <c r="J3087" s="77">
        <v>1</v>
      </c>
      <c r="K3087" s="92"/>
    </row>
    <row r="3088" spans="1:11" ht="40.799999999999997" x14ac:dyDescent="0.25">
      <c r="A3088" s="14" t="s">
        <v>9073</v>
      </c>
      <c r="B3088" s="14" t="s">
        <v>9131</v>
      </c>
      <c r="C3088" s="14" t="s">
        <v>9132</v>
      </c>
      <c r="D3088" s="16">
        <v>45029</v>
      </c>
      <c r="E3088" s="16">
        <v>45163</v>
      </c>
      <c r="F3088" s="307" t="s">
        <v>9140</v>
      </c>
      <c r="G3088" s="14" t="s">
        <v>9134</v>
      </c>
      <c r="H3088" s="14" t="s">
        <v>9135</v>
      </c>
      <c r="I3088" s="15">
        <v>1000</v>
      </c>
      <c r="J3088" s="77">
        <v>1</v>
      </c>
      <c r="K3088" s="92"/>
    </row>
    <row r="3089" spans="1:11" ht="40.799999999999997" x14ac:dyDescent="0.25">
      <c r="A3089" s="14" t="s">
        <v>9073</v>
      </c>
      <c r="B3089" s="14" t="s">
        <v>9131</v>
      </c>
      <c r="C3089" s="14" t="s">
        <v>9132</v>
      </c>
      <c r="D3089" s="16">
        <v>45051</v>
      </c>
      <c r="E3089" s="16">
        <v>45163</v>
      </c>
      <c r="F3089" s="307" t="s">
        <v>9141</v>
      </c>
      <c r="G3089" s="14" t="s">
        <v>9134</v>
      </c>
      <c r="H3089" s="14" t="s">
        <v>9135</v>
      </c>
      <c r="I3089" s="15">
        <v>730</v>
      </c>
      <c r="J3089" s="77">
        <v>1</v>
      </c>
      <c r="K3089" s="92"/>
    </row>
    <row r="3090" spans="1:11" ht="51" x14ac:dyDescent="0.25">
      <c r="A3090" s="14" t="s">
        <v>9073</v>
      </c>
      <c r="B3090" s="14" t="s">
        <v>9131</v>
      </c>
      <c r="C3090" s="14" t="s">
        <v>9132</v>
      </c>
      <c r="D3090" s="16">
        <v>45051</v>
      </c>
      <c r="E3090" s="16">
        <v>45163</v>
      </c>
      <c r="F3090" s="307" t="s">
        <v>9142</v>
      </c>
      <c r="G3090" s="14" t="s">
        <v>9134</v>
      </c>
      <c r="H3090" s="14" t="s">
        <v>9135</v>
      </c>
      <c r="I3090" s="15">
        <v>624</v>
      </c>
      <c r="J3090" s="77">
        <v>1</v>
      </c>
      <c r="K3090" s="92"/>
    </row>
    <row r="3091" spans="1:11" ht="51" x14ac:dyDescent="0.25">
      <c r="A3091" s="14" t="s">
        <v>9073</v>
      </c>
      <c r="B3091" s="14" t="s">
        <v>9143</v>
      </c>
      <c r="C3091" s="14" t="s">
        <v>9144</v>
      </c>
      <c r="D3091" s="16">
        <v>45075</v>
      </c>
      <c r="E3091" s="16">
        <v>45163</v>
      </c>
      <c r="F3091" s="307" t="s">
        <v>9145</v>
      </c>
      <c r="G3091" s="14" t="s">
        <v>4978</v>
      </c>
      <c r="H3091" s="14" t="s">
        <v>4979</v>
      </c>
      <c r="I3091" s="15">
        <v>1216.01</v>
      </c>
      <c r="J3091" s="77">
        <v>1</v>
      </c>
      <c r="K3091" s="92"/>
    </row>
    <row r="3092" spans="1:11" ht="40.799999999999997" x14ac:dyDescent="0.25">
      <c r="A3092" s="14" t="s">
        <v>9073</v>
      </c>
      <c r="B3092" s="14" t="s">
        <v>9146</v>
      </c>
      <c r="C3092" s="14" t="s">
        <v>9147</v>
      </c>
      <c r="D3092" s="16">
        <v>45030</v>
      </c>
      <c r="E3092" s="16">
        <v>45163</v>
      </c>
      <c r="F3092" s="307" t="s">
        <v>9148</v>
      </c>
      <c r="G3092" s="14" t="s">
        <v>4978</v>
      </c>
      <c r="H3092" s="14" t="s">
        <v>4979</v>
      </c>
      <c r="I3092" s="15">
        <v>2238</v>
      </c>
      <c r="J3092" s="77">
        <v>1</v>
      </c>
      <c r="K3092" s="92"/>
    </row>
    <row r="3093" spans="1:11" ht="51" x14ac:dyDescent="0.25">
      <c r="A3093" s="14" t="s">
        <v>9073</v>
      </c>
      <c r="B3093" s="14" t="s">
        <v>9149</v>
      </c>
      <c r="C3093" s="14" t="s">
        <v>9150</v>
      </c>
      <c r="D3093" s="16">
        <v>44977</v>
      </c>
      <c r="E3093" s="16">
        <v>45163</v>
      </c>
      <c r="F3093" s="307" t="s">
        <v>9151</v>
      </c>
      <c r="G3093" s="14" t="s">
        <v>6869</v>
      </c>
      <c r="H3093" s="14" t="s">
        <v>6870</v>
      </c>
      <c r="I3093" s="15">
        <v>5000</v>
      </c>
      <c r="J3093" s="77">
        <v>1</v>
      </c>
      <c r="K3093" s="92"/>
    </row>
    <row r="3094" spans="1:11" ht="30.6" x14ac:dyDescent="0.25">
      <c r="A3094" s="14" t="s">
        <v>9073</v>
      </c>
      <c r="B3094" s="14" t="s">
        <v>9149</v>
      </c>
      <c r="C3094" s="14" t="s">
        <v>9150</v>
      </c>
      <c r="D3094" s="16">
        <v>44998</v>
      </c>
      <c r="E3094" s="16">
        <v>45163</v>
      </c>
      <c r="F3094" s="307" t="s">
        <v>9152</v>
      </c>
      <c r="G3094" s="14" t="s">
        <v>6869</v>
      </c>
      <c r="H3094" s="14" t="s">
        <v>6870</v>
      </c>
      <c r="I3094" s="15">
        <v>4671.21</v>
      </c>
      <c r="J3094" s="77">
        <v>1</v>
      </c>
      <c r="K3094" s="92"/>
    </row>
    <row r="3095" spans="1:11" ht="51" x14ac:dyDescent="0.25">
      <c r="A3095" s="14" t="s">
        <v>9073</v>
      </c>
      <c r="B3095" s="14" t="s">
        <v>9153</v>
      </c>
      <c r="C3095" s="14" t="s">
        <v>9154</v>
      </c>
      <c r="D3095" s="16">
        <v>44963</v>
      </c>
      <c r="E3095" s="16">
        <v>45163</v>
      </c>
      <c r="F3095" s="307" t="s">
        <v>9155</v>
      </c>
      <c r="G3095" s="14" t="s">
        <v>9156</v>
      </c>
      <c r="H3095" s="14" t="s">
        <v>9157</v>
      </c>
      <c r="I3095" s="15">
        <v>3720</v>
      </c>
      <c r="J3095" s="77">
        <v>1</v>
      </c>
      <c r="K3095" s="92"/>
    </row>
    <row r="3096" spans="1:11" ht="30.6" x14ac:dyDescent="0.25">
      <c r="A3096" s="14" t="s">
        <v>9073</v>
      </c>
      <c r="B3096" s="14" t="s">
        <v>9153</v>
      </c>
      <c r="C3096" s="14" t="s">
        <v>9154</v>
      </c>
      <c r="D3096" s="16">
        <v>44987</v>
      </c>
      <c r="E3096" s="16">
        <v>45163</v>
      </c>
      <c r="F3096" s="307" t="s">
        <v>9158</v>
      </c>
      <c r="G3096" s="14" t="s">
        <v>9156</v>
      </c>
      <c r="H3096" s="14" t="s">
        <v>9157</v>
      </c>
      <c r="I3096" s="15">
        <v>4140</v>
      </c>
      <c r="J3096" s="77">
        <v>1</v>
      </c>
      <c r="K3096" s="92"/>
    </row>
    <row r="3097" spans="1:11" ht="30.6" x14ac:dyDescent="0.25">
      <c r="A3097" s="14" t="s">
        <v>9073</v>
      </c>
      <c r="B3097" s="14" t="s">
        <v>9153</v>
      </c>
      <c r="C3097" s="14" t="s">
        <v>9154</v>
      </c>
      <c r="D3097" s="16">
        <v>45020</v>
      </c>
      <c r="E3097" s="16">
        <v>45163</v>
      </c>
      <c r="F3097" s="307" t="s">
        <v>9159</v>
      </c>
      <c r="G3097" s="14" t="s">
        <v>9156</v>
      </c>
      <c r="H3097" s="14" t="s">
        <v>9157</v>
      </c>
      <c r="I3097" s="15">
        <v>4380</v>
      </c>
      <c r="J3097" s="77">
        <v>1</v>
      </c>
      <c r="K3097" s="92"/>
    </row>
    <row r="3098" spans="1:11" ht="40.799999999999997" x14ac:dyDescent="0.25">
      <c r="A3098" s="14" t="s">
        <v>9073</v>
      </c>
      <c r="B3098" s="14" t="s">
        <v>9153</v>
      </c>
      <c r="C3098" s="14" t="s">
        <v>9154</v>
      </c>
      <c r="D3098" s="16">
        <v>45001</v>
      </c>
      <c r="E3098" s="16">
        <v>45163</v>
      </c>
      <c r="F3098" s="307" t="s">
        <v>9160</v>
      </c>
      <c r="G3098" s="14" t="s">
        <v>9156</v>
      </c>
      <c r="H3098" s="14" t="s">
        <v>9157</v>
      </c>
      <c r="I3098" s="15">
        <v>519.71</v>
      </c>
      <c r="J3098" s="77">
        <v>1</v>
      </c>
      <c r="K3098" s="92"/>
    </row>
    <row r="3099" spans="1:11" ht="51" x14ac:dyDescent="0.25">
      <c r="A3099" s="14" t="s">
        <v>9073</v>
      </c>
      <c r="B3099" s="14" t="s">
        <v>9161</v>
      </c>
      <c r="C3099" s="14" t="s">
        <v>9162</v>
      </c>
      <c r="D3099" s="16">
        <v>45057</v>
      </c>
      <c r="E3099" s="16">
        <v>45163</v>
      </c>
      <c r="F3099" s="307" t="s">
        <v>9163</v>
      </c>
      <c r="G3099" s="14" t="s">
        <v>9164</v>
      </c>
      <c r="H3099" s="14" t="s">
        <v>9165</v>
      </c>
      <c r="I3099" s="15">
        <v>6100</v>
      </c>
      <c r="J3099" s="77">
        <v>1</v>
      </c>
      <c r="K3099" s="92"/>
    </row>
    <row r="3100" spans="1:11" ht="51" x14ac:dyDescent="0.25">
      <c r="A3100" s="14" t="s">
        <v>1906</v>
      </c>
      <c r="B3100" s="307" t="s">
        <v>4335</v>
      </c>
      <c r="C3100" s="307"/>
      <c r="D3100" s="302">
        <v>45177</v>
      </c>
      <c r="E3100" s="302"/>
      <c r="F3100" s="14" t="s">
        <v>9166</v>
      </c>
      <c r="G3100" s="307"/>
      <c r="H3100" s="307" t="s">
        <v>5440</v>
      </c>
      <c r="I3100" s="303">
        <v>22611.3</v>
      </c>
      <c r="J3100" s="304">
        <v>4</v>
      </c>
      <c r="K3100" s="92"/>
    </row>
    <row r="3101" spans="1:11" ht="51" x14ac:dyDescent="0.25">
      <c r="A3101" s="14" t="s">
        <v>1906</v>
      </c>
      <c r="B3101" s="307" t="s">
        <v>4335</v>
      </c>
      <c r="C3101" s="307"/>
      <c r="D3101" s="302">
        <v>45177</v>
      </c>
      <c r="E3101" s="302"/>
      <c r="F3101" s="14" t="s">
        <v>9167</v>
      </c>
      <c r="G3101" s="307"/>
      <c r="H3101" s="307" t="s">
        <v>7935</v>
      </c>
      <c r="I3101" s="303">
        <v>10588.06</v>
      </c>
      <c r="J3101" s="304">
        <v>3</v>
      </c>
      <c r="K3101" s="92"/>
    </row>
    <row r="3102" spans="1:11" ht="51" x14ac:dyDescent="0.25">
      <c r="A3102" s="14" t="s">
        <v>1906</v>
      </c>
      <c r="B3102" s="307" t="s">
        <v>4335</v>
      </c>
      <c r="C3102" s="307"/>
      <c r="D3102" s="302">
        <v>45177</v>
      </c>
      <c r="E3102" s="302"/>
      <c r="F3102" s="14" t="s">
        <v>9168</v>
      </c>
      <c r="G3102" s="307"/>
      <c r="H3102" s="307" t="s">
        <v>7935</v>
      </c>
      <c r="I3102" s="303">
        <v>4086.24</v>
      </c>
      <c r="J3102" s="304">
        <v>5</v>
      </c>
      <c r="K3102" s="92"/>
    </row>
    <row r="3103" spans="1:11" ht="20.399999999999999" x14ac:dyDescent="0.25">
      <c r="A3103" s="14" t="s">
        <v>1906</v>
      </c>
      <c r="B3103" s="307" t="s">
        <v>9169</v>
      </c>
      <c r="C3103" s="307" t="s">
        <v>3302</v>
      </c>
      <c r="D3103" s="302">
        <v>45181</v>
      </c>
      <c r="E3103" s="302"/>
      <c r="F3103" s="14" t="s">
        <v>9170</v>
      </c>
      <c r="G3103" s="307" t="s">
        <v>7807</v>
      </c>
      <c r="H3103" s="307" t="s">
        <v>7808</v>
      </c>
      <c r="I3103" s="303">
        <v>500</v>
      </c>
      <c r="J3103" s="304">
        <v>5</v>
      </c>
      <c r="K3103" s="92"/>
    </row>
    <row r="3104" spans="1:11" ht="20.399999999999999" x14ac:dyDescent="0.25">
      <c r="A3104" s="14" t="s">
        <v>1906</v>
      </c>
      <c r="B3104" s="307" t="s">
        <v>9171</v>
      </c>
      <c r="C3104" s="307" t="s">
        <v>9172</v>
      </c>
      <c r="D3104" s="302">
        <v>45180</v>
      </c>
      <c r="E3104" s="302"/>
      <c r="F3104" s="14" t="s">
        <v>9173</v>
      </c>
      <c r="G3104" s="307" t="s">
        <v>5113</v>
      </c>
      <c r="H3104" s="307" t="s">
        <v>5114</v>
      </c>
      <c r="I3104" s="303">
        <v>214.5</v>
      </c>
      <c r="J3104" s="304">
        <v>5</v>
      </c>
      <c r="K3104" s="92"/>
    </row>
    <row r="3105" spans="1:11" ht="30.6" x14ac:dyDescent="0.25">
      <c r="A3105" s="14" t="s">
        <v>1906</v>
      </c>
      <c r="B3105" s="307" t="s">
        <v>9174</v>
      </c>
      <c r="C3105" s="307" t="s">
        <v>9175</v>
      </c>
      <c r="D3105" s="302">
        <v>45181</v>
      </c>
      <c r="E3105" s="302"/>
      <c r="F3105" s="14" t="s">
        <v>9176</v>
      </c>
      <c r="G3105" s="307" t="s">
        <v>7429</v>
      </c>
      <c r="H3105" s="307" t="s">
        <v>7430</v>
      </c>
      <c r="I3105" s="303">
        <v>500</v>
      </c>
      <c r="J3105" s="304">
        <v>3</v>
      </c>
      <c r="K3105" s="92"/>
    </row>
    <row r="3106" spans="1:11" ht="30.6" x14ac:dyDescent="0.25">
      <c r="A3106" s="14" t="s">
        <v>1906</v>
      </c>
      <c r="B3106" s="307" t="s">
        <v>9177</v>
      </c>
      <c r="C3106" s="307" t="s">
        <v>3729</v>
      </c>
      <c r="D3106" s="302">
        <v>45182</v>
      </c>
      <c r="E3106" s="302"/>
      <c r="F3106" s="14" t="s">
        <v>9178</v>
      </c>
      <c r="G3106" s="307" t="s">
        <v>2212</v>
      </c>
      <c r="H3106" s="307" t="s">
        <v>2213</v>
      </c>
      <c r="I3106" s="303">
        <v>236.36</v>
      </c>
      <c r="J3106" s="304">
        <v>5</v>
      </c>
      <c r="K3106" s="92"/>
    </row>
    <row r="3107" spans="1:11" ht="13.2" x14ac:dyDescent="0.25">
      <c r="A3107" s="14" t="s">
        <v>1906</v>
      </c>
      <c r="B3107" s="307" t="s">
        <v>9179</v>
      </c>
      <c r="C3107" s="307" t="s">
        <v>9180</v>
      </c>
      <c r="D3107" s="302">
        <v>45183</v>
      </c>
      <c r="E3107" s="302"/>
      <c r="F3107" s="14" t="s">
        <v>9181</v>
      </c>
      <c r="G3107" s="307"/>
      <c r="H3107" s="307" t="s">
        <v>2364</v>
      </c>
      <c r="I3107" s="303">
        <v>1580</v>
      </c>
      <c r="J3107" s="304">
        <v>2</v>
      </c>
      <c r="K3107" s="92"/>
    </row>
    <row r="3108" spans="1:11" ht="20.399999999999999" x14ac:dyDescent="0.25">
      <c r="A3108" s="14" t="s">
        <v>1906</v>
      </c>
      <c r="B3108" s="307" t="s">
        <v>9182</v>
      </c>
      <c r="C3108" s="307" t="s">
        <v>9183</v>
      </c>
      <c r="D3108" s="302">
        <v>45191</v>
      </c>
      <c r="E3108" s="302"/>
      <c r="F3108" s="14" t="s">
        <v>9184</v>
      </c>
      <c r="G3108" s="307" t="s">
        <v>2368</v>
      </c>
      <c r="H3108" s="307" t="s">
        <v>2369</v>
      </c>
      <c r="I3108" s="303">
        <v>250</v>
      </c>
      <c r="J3108" s="304">
        <v>3</v>
      </c>
      <c r="K3108" s="92"/>
    </row>
    <row r="3109" spans="1:11" ht="20.399999999999999" x14ac:dyDescent="0.25">
      <c r="A3109" s="14" t="s">
        <v>1906</v>
      </c>
      <c r="B3109" s="307" t="s">
        <v>9185</v>
      </c>
      <c r="C3109" s="307" t="s">
        <v>9186</v>
      </c>
      <c r="D3109" s="302">
        <v>45182</v>
      </c>
      <c r="E3109" s="314"/>
      <c r="F3109" s="14" t="s">
        <v>9187</v>
      </c>
      <c r="G3109" s="307" t="s">
        <v>1957</v>
      </c>
      <c r="H3109" s="307" t="s">
        <v>1958</v>
      </c>
      <c r="I3109" s="303">
        <v>511.94</v>
      </c>
      <c r="J3109" s="304">
        <v>5</v>
      </c>
      <c r="K3109" s="92"/>
    </row>
    <row r="3110" spans="1:11" ht="20.399999999999999" x14ac:dyDescent="0.25">
      <c r="A3110" s="14" t="s">
        <v>1906</v>
      </c>
      <c r="B3110" s="307" t="s">
        <v>9188</v>
      </c>
      <c r="C3110" s="307" t="s">
        <v>9189</v>
      </c>
      <c r="D3110" s="302">
        <v>45194</v>
      </c>
      <c r="E3110" s="302"/>
      <c r="F3110" s="14" t="s">
        <v>9190</v>
      </c>
      <c r="G3110" s="307" t="s">
        <v>4721</v>
      </c>
      <c r="H3110" s="307" t="s">
        <v>4722</v>
      </c>
      <c r="I3110" s="303">
        <v>89.16</v>
      </c>
      <c r="J3110" s="304">
        <v>3</v>
      </c>
      <c r="K3110" s="92"/>
    </row>
    <row r="3111" spans="1:11" ht="13.2" x14ac:dyDescent="0.25">
      <c r="A3111" s="14" t="s">
        <v>1906</v>
      </c>
      <c r="B3111" s="307" t="s">
        <v>9191</v>
      </c>
      <c r="C3111" s="307" t="s">
        <v>9188</v>
      </c>
      <c r="D3111" s="302">
        <v>45194</v>
      </c>
      <c r="E3111" s="302"/>
      <c r="F3111" s="307" t="s">
        <v>9192</v>
      </c>
      <c r="G3111" s="307"/>
      <c r="H3111" s="307" t="s">
        <v>2360</v>
      </c>
      <c r="I3111" s="303">
        <v>17.829999999999998</v>
      </c>
      <c r="J3111" s="304">
        <v>3</v>
      </c>
      <c r="K3111" s="92"/>
    </row>
    <row r="3112" spans="1:11" ht="20.399999999999999" x14ac:dyDescent="0.25">
      <c r="A3112" s="14" t="s">
        <v>1906</v>
      </c>
      <c r="B3112" s="307" t="s">
        <v>9193</v>
      </c>
      <c r="C3112" s="307" t="s">
        <v>9194</v>
      </c>
      <c r="D3112" s="302">
        <v>45195</v>
      </c>
      <c r="E3112" s="302"/>
      <c r="F3112" s="14" t="s">
        <v>9195</v>
      </c>
      <c r="G3112" s="307"/>
      <c r="H3112" s="307" t="s">
        <v>9196</v>
      </c>
      <c r="I3112" s="303">
        <v>50.9</v>
      </c>
      <c r="J3112" s="304">
        <v>2</v>
      </c>
      <c r="K3112" s="92"/>
    </row>
    <row r="3113" spans="1:11" ht="30.6" x14ac:dyDescent="0.25">
      <c r="A3113" s="14" t="s">
        <v>1906</v>
      </c>
      <c r="B3113" s="307" t="s">
        <v>9197</v>
      </c>
      <c r="C3113" s="307" t="s">
        <v>9198</v>
      </c>
      <c r="D3113" s="302">
        <v>45197</v>
      </c>
      <c r="E3113" s="302"/>
      <c r="F3113" s="307" t="s">
        <v>9199</v>
      </c>
      <c r="G3113" s="307"/>
      <c r="H3113" s="307" t="s">
        <v>9196</v>
      </c>
      <c r="I3113" s="303">
        <v>0</v>
      </c>
      <c r="J3113" s="304">
        <v>2</v>
      </c>
      <c r="K3113" s="92"/>
    </row>
    <row r="3114" spans="1:11" ht="30.6" x14ac:dyDescent="0.25">
      <c r="A3114" s="14" t="s">
        <v>1906</v>
      </c>
      <c r="B3114" s="307" t="s">
        <v>9200</v>
      </c>
      <c r="C3114" s="307" t="s">
        <v>9201</v>
      </c>
      <c r="D3114" s="302">
        <v>45175</v>
      </c>
      <c r="E3114" s="302"/>
      <c r="F3114" s="307" t="s">
        <v>7872</v>
      </c>
      <c r="G3114" s="307" t="s">
        <v>1996</v>
      </c>
      <c r="H3114" s="307" t="s">
        <v>1997</v>
      </c>
      <c r="I3114" s="303">
        <v>712.2</v>
      </c>
      <c r="J3114" s="304">
        <v>4</v>
      </c>
      <c r="K3114" s="92"/>
    </row>
    <row r="3115" spans="1:11" ht="40.799999999999997" x14ac:dyDescent="0.25">
      <c r="A3115" s="14" t="s">
        <v>1906</v>
      </c>
      <c r="B3115" s="307" t="s">
        <v>9202</v>
      </c>
      <c r="C3115" s="307" t="s">
        <v>9203</v>
      </c>
      <c r="D3115" s="302">
        <v>45189</v>
      </c>
      <c r="E3115" s="302"/>
      <c r="F3115" s="307" t="s">
        <v>9204</v>
      </c>
      <c r="G3115" s="307" t="s">
        <v>1996</v>
      </c>
      <c r="H3115" s="307" t="s">
        <v>1997</v>
      </c>
      <c r="I3115" s="303">
        <v>217.01</v>
      </c>
      <c r="J3115" s="304">
        <v>4</v>
      </c>
      <c r="K3115" s="92"/>
    </row>
    <row r="3116" spans="1:11" ht="13.2" x14ac:dyDescent="0.25">
      <c r="A3116" s="14" t="s">
        <v>1906</v>
      </c>
      <c r="B3116" s="307" t="s">
        <v>9205</v>
      </c>
      <c r="C3116" s="307" t="s">
        <v>9206</v>
      </c>
      <c r="D3116" s="302">
        <v>45194</v>
      </c>
      <c r="E3116" s="302"/>
      <c r="F3116" s="307" t="s">
        <v>4782</v>
      </c>
      <c r="G3116" s="307" t="s">
        <v>2119</v>
      </c>
      <c r="H3116" s="307" t="s">
        <v>2120</v>
      </c>
      <c r="I3116" s="303">
        <v>17.8</v>
      </c>
      <c r="J3116" s="304">
        <v>5</v>
      </c>
      <c r="K3116" s="92"/>
    </row>
    <row r="3117" spans="1:11" ht="20.399999999999999" x14ac:dyDescent="0.25">
      <c r="A3117" s="14" t="s">
        <v>1906</v>
      </c>
      <c r="B3117" s="307" t="s">
        <v>9207</v>
      </c>
      <c r="C3117" s="307" t="s">
        <v>9208</v>
      </c>
      <c r="D3117" s="302">
        <v>45195</v>
      </c>
      <c r="E3117" s="302"/>
      <c r="F3117" s="307" t="s">
        <v>9209</v>
      </c>
      <c r="G3117" s="307" t="s">
        <v>5412</v>
      </c>
      <c r="H3117" s="307" t="s">
        <v>5413</v>
      </c>
      <c r="I3117" s="303">
        <v>893.76</v>
      </c>
      <c r="J3117" s="304">
        <v>5</v>
      </c>
      <c r="K3117" s="92"/>
    </row>
    <row r="3118" spans="1:11" ht="20.399999999999999" x14ac:dyDescent="0.25">
      <c r="A3118" s="14" t="s">
        <v>1906</v>
      </c>
      <c r="B3118" s="307" t="s">
        <v>9210</v>
      </c>
      <c r="C3118" s="307" t="s">
        <v>9211</v>
      </c>
      <c r="D3118" s="302">
        <v>45197</v>
      </c>
      <c r="E3118" s="302"/>
      <c r="F3118" s="307" t="s">
        <v>9212</v>
      </c>
      <c r="G3118" s="307" t="s">
        <v>5412</v>
      </c>
      <c r="H3118" s="307" t="s">
        <v>5413</v>
      </c>
      <c r="I3118" s="303">
        <v>72</v>
      </c>
      <c r="J3118" s="304">
        <v>5</v>
      </c>
      <c r="K3118" s="92"/>
    </row>
    <row r="3119" spans="1:11" ht="20.399999999999999" x14ac:dyDescent="0.25">
      <c r="A3119" s="14" t="s">
        <v>1906</v>
      </c>
      <c r="B3119" s="307" t="s">
        <v>9213</v>
      </c>
      <c r="C3119" s="307" t="s">
        <v>9214</v>
      </c>
      <c r="D3119" s="302">
        <v>45190</v>
      </c>
      <c r="E3119" s="302"/>
      <c r="F3119" s="307" t="s">
        <v>9215</v>
      </c>
      <c r="G3119" s="307" t="s">
        <v>2031</v>
      </c>
      <c r="H3119" s="307" t="s">
        <v>9216</v>
      </c>
      <c r="I3119" s="303">
        <v>77.540000000000006</v>
      </c>
      <c r="J3119" s="304">
        <v>4</v>
      </c>
      <c r="K3119" s="92"/>
    </row>
    <row r="3120" spans="1:11" ht="20.399999999999999" x14ac:dyDescent="0.25">
      <c r="A3120" s="14" t="s">
        <v>1906</v>
      </c>
      <c r="B3120" s="307" t="s">
        <v>9217</v>
      </c>
      <c r="C3120" s="307" t="s">
        <v>9218</v>
      </c>
      <c r="D3120" s="302">
        <v>45194</v>
      </c>
      <c r="E3120" s="302"/>
      <c r="F3120" s="307" t="s">
        <v>9219</v>
      </c>
      <c r="G3120" s="307" t="s">
        <v>1935</v>
      </c>
      <c r="H3120" s="307" t="s">
        <v>1936</v>
      </c>
      <c r="I3120" s="303">
        <v>93.17</v>
      </c>
      <c r="J3120" s="304">
        <v>4</v>
      </c>
      <c r="K3120" s="92"/>
    </row>
    <row r="3121" spans="1:11" ht="20.399999999999999" x14ac:dyDescent="0.25">
      <c r="A3121" s="14" t="s">
        <v>1906</v>
      </c>
      <c r="B3121" s="307" t="s">
        <v>9220</v>
      </c>
      <c r="C3121" s="307" t="s">
        <v>9221</v>
      </c>
      <c r="D3121" s="302">
        <v>45180</v>
      </c>
      <c r="E3121" s="302"/>
      <c r="F3121" s="307" t="s">
        <v>9222</v>
      </c>
      <c r="G3121" s="307" t="s">
        <v>9223</v>
      </c>
      <c r="H3121" s="307" t="s">
        <v>2130</v>
      </c>
      <c r="I3121" s="303">
        <v>34.65</v>
      </c>
      <c r="J3121" s="304">
        <v>5</v>
      </c>
      <c r="K3121" s="92"/>
    </row>
    <row r="3122" spans="1:11" ht="30.6" x14ac:dyDescent="0.25">
      <c r="A3122" s="14" t="s">
        <v>1906</v>
      </c>
      <c r="B3122" s="307" t="s">
        <v>9224</v>
      </c>
      <c r="C3122" s="307" t="s">
        <v>9225</v>
      </c>
      <c r="D3122" s="302">
        <v>45182</v>
      </c>
      <c r="E3122" s="302"/>
      <c r="F3122" s="307" t="s">
        <v>9226</v>
      </c>
      <c r="G3122" s="307" t="s">
        <v>2001</v>
      </c>
      <c r="H3122" s="307" t="s">
        <v>2002</v>
      </c>
      <c r="I3122" s="303">
        <v>59.4</v>
      </c>
      <c r="J3122" s="304">
        <v>4</v>
      </c>
      <c r="K3122" s="92"/>
    </row>
    <row r="3123" spans="1:11" ht="20.399999999999999" x14ac:dyDescent="0.25">
      <c r="A3123" s="14" t="s">
        <v>1906</v>
      </c>
      <c r="B3123" s="307" t="s">
        <v>9227</v>
      </c>
      <c r="C3123" s="307" t="s">
        <v>9228</v>
      </c>
      <c r="D3123" s="302">
        <v>45191</v>
      </c>
      <c r="E3123" s="302"/>
      <c r="F3123" s="307" t="s">
        <v>9229</v>
      </c>
      <c r="G3123" s="307" t="s">
        <v>2056</v>
      </c>
      <c r="H3123" s="307" t="s">
        <v>2057</v>
      </c>
      <c r="I3123" s="303">
        <v>120</v>
      </c>
      <c r="J3123" s="304">
        <v>4</v>
      </c>
      <c r="K3123" s="92"/>
    </row>
    <row r="3124" spans="1:11" ht="20.399999999999999" x14ac:dyDescent="0.25">
      <c r="A3124" s="14" t="s">
        <v>1906</v>
      </c>
      <c r="B3124" s="307" t="s">
        <v>9230</v>
      </c>
      <c r="C3124" s="307" t="s">
        <v>9231</v>
      </c>
      <c r="D3124" s="302">
        <v>45195</v>
      </c>
      <c r="E3124" s="302"/>
      <c r="F3124" s="307" t="s">
        <v>9232</v>
      </c>
      <c r="G3124" s="307" t="s">
        <v>1946</v>
      </c>
      <c r="H3124" s="307" t="s">
        <v>1947</v>
      </c>
      <c r="I3124" s="303">
        <v>33</v>
      </c>
      <c r="J3124" s="304">
        <v>4</v>
      </c>
      <c r="K3124" s="92"/>
    </row>
    <row r="3125" spans="1:11" ht="20.399999999999999" x14ac:dyDescent="0.25">
      <c r="A3125" s="14" t="s">
        <v>1906</v>
      </c>
      <c r="B3125" s="307" t="s">
        <v>9233</v>
      </c>
      <c r="C3125" s="307" t="s">
        <v>9234</v>
      </c>
      <c r="D3125" s="302">
        <v>45182</v>
      </c>
      <c r="E3125" s="302"/>
      <c r="F3125" s="307" t="s">
        <v>9235</v>
      </c>
      <c r="G3125" s="307" t="s">
        <v>1935</v>
      </c>
      <c r="H3125" s="307" t="s">
        <v>1936</v>
      </c>
      <c r="I3125" s="303">
        <v>4945.75</v>
      </c>
      <c r="J3125" s="304">
        <v>4</v>
      </c>
      <c r="K3125" s="92"/>
    </row>
    <row r="3126" spans="1:11" ht="20.399999999999999" x14ac:dyDescent="0.25">
      <c r="A3126" s="14" t="s">
        <v>1906</v>
      </c>
      <c r="B3126" s="307" t="s">
        <v>9236</v>
      </c>
      <c r="C3126" s="307" t="s">
        <v>9237</v>
      </c>
      <c r="D3126" s="302">
        <v>45182</v>
      </c>
      <c r="E3126" s="302"/>
      <c r="F3126" s="307" t="s">
        <v>9238</v>
      </c>
      <c r="G3126" s="307" t="s">
        <v>1980</v>
      </c>
      <c r="H3126" s="307" t="s">
        <v>1981</v>
      </c>
      <c r="I3126" s="303">
        <v>347.41</v>
      </c>
      <c r="J3126" s="304">
        <v>4</v>
      </c>
      <c r="K3126" s="92"/>
    </row>
    <row r="3127" spans="1:11" ht="20.399999999999999" x14ac:dyDescent="0.25">
      <c r="A3127" s="14" t="s">
        <v>1906</v>
      </c>
      <c r="B3127" s="307" t="s">
        <v>9239</v>
      </c>
      <c r="C3127" s="307" t="s">
        <v>9240</v>
      </c>
      <c r="D3127" s="302">
        <v>45182</v>
      </c>
      <c r="E3127" s="302"/>
      <c r="F3127" s="307" t="s">
        <v>9241</v>
      </c>
      <c r="G3127" s="307" t="s">
        <v>1930</v>
      </c>
      <c r="H3127" s="307" t="s">
        <v>1931</v>
      </c>
      <c r="I3127" s="303">
        <v>117.64</v>
      </c>
      <c r="J3127" s="304">
        <v>3</v>
      </c>
      <c r="K3127" s="92"/>
    </row>
    <row r="3128" spans="1:11" ht="20.399999999999999" x14ac:dyDescent="0.25">
      <c r="A3128" s="14" t="s">
        <v>1906</v>
      </c>
      <c r="B3128" s="307" t="s">
        <v>9239</v>
      </c>
      <c r="C3128" s="307" t="s">
        <v>9240</v>
      </c>
      <c r="D3128" s="302">
        <v>45182</v>
      </c>
      <c r="E3128" s="302"/>
      <c r="F3128" s="307" t="s">
        <v>9241</v>
      </c>
      <c r="G3128" s="307" t="s">
        <v>1930</v>
      </c>
      <c r="H3128" s="307" t="s">
        <v>1931</v>
      </c>
      <c r="I3128" s="303">
        <v>92.11</v>
      </c>
      <c r="J3128" s="304">
        <v>5</v>
      </c>
      <c r="K3128" s="92"/>
    </row>
    <row r="3129" spans="1:11" ht="20.399999999999999" x14ac:dyDescent="0.25">
      <c r="A3129" s="14" t="s">
        <v>1906</v>
      </c>
      <c r="B3129" s="307" t="s">
        <v>9239</v>
      </c>
      <c r="C3129" s="307" t="s">
        <v>9240</v>
      </c>
      <c r="D3129" s="302">
        <v>45182</v>
      </c>
      <c r="E3129" s="302"/>
      <c r="F3129" s="307" t="s">
        <v>9241</v>
      </c>
      <c r="G3129" s="307" t="s">
        <v>1930</v>
      </c>
      <c r="H3129" s="307" t="s">
        <v>1931</v>
      </c>
      <c r="I3129" s="303">
        <v>370.5</v>
      </c>
      <c r="J3129" s="304">
        <v>4</v>
      </c>
      <c r="K3129" s="92"/>
    </row>
    <row r="3130" spans="1:11" ht="30.6" x14ac:dyDescent="0.25">
      <c r="A3130" s="14" t="s">
        <v>1906</v>
      </c>
      <c r="B3130" s="307" t="s">
        <v>9242</v>
      </c>
      <c r="C3130" s="307" t="s">
        <v>9243</v>
      </c>
      <c r="D3130" s="302">
        <v>45197</v>
      </c>
      <c r="E3130" s="302"/>
      <c r="F3130" s="307" t="s">
        <v>9244</v>
      </c>
      <c r="G3130" s="307" t="s">
        <v>1930</v>
      </c>
      <c r="H3130" s="307" t="s">
        <v>1931</v>
      </c>
      <c r="I3130" s="303">
        <v>74.760000000000005</v>
      </c>
      <c r="J3130" s="304">
        <v>5</v>
      </c>
      <c r="K3130" s="92"/>
    </row>
    <row r="3131" spans="1:11" ht="30.6" x14ac:dyDescent="0.25">
      <c r="A3131" s="14" t="s">
        <v>1906</v>
      </c>
      <c r="B3131" s="307" t="s">
        <v>9242</v>
      </c>
      <c r="C3131" s="307" t="s">
        <v>9243</v>
      </c>
      <c r="D3131" s="302">
        <v>45197</v>
      </c>
      <c r="E3131" s="302"/>
      <c r="F3131" s="307" t="s">
        <v>9244</v>
      </c>
      <c r="G3131" s="307" t="s">
        <v>1930</v>
      </c>
      <c r="H3131" s="307" t="s">
        <v>1931</v>
      </c>
      <c r="I3131" s="15">
        <v>98.3</v>
      </c>
      <c r="J3131" s="77">
        <v>3</v>
      </c>
      <c r="K3131" s="92"/>
    </row>
    <row r="3132" spans="1:11" ht="30.6" x14ac:dyDescent="0.25">
      <c r="A3132" s="14" t="s">
        <v>1906</v>
      </c>
      <c r="B3132" s="307" t="s">
        <v>9242</v>
      </c>
      <c r="C3132" s="307" t="s">
        <v>9243</v>
      </c>
      <c r="D3132" s="302">
        <v>45197</v>
      </c>
      <c r="E3132" s="302"/>
      <c r="F3132" s="307" t="s">
        <v>9244</v>
      </c>
      <c r="G3132" s="307" t="s">
        <v>1930</v>
      </c>
      <c r="H3132" s="307" t="s">
        <v>1931</v>
      </c>
      <c r="I3132" s="15">
        <v>400.99</v>
      </c>
      <c r="J3132" s="77">
        <v>4</v>
      </c>
      <c r="K3132" s="92"/>
    </row>
    <row r="3133" spans="1:11" ht="20.399999999999999" x14ac:dyDescent="0.25">
      <c r="A3133" s="14" t="s">
        <v>1906</v>
      </c>
      <c r="B3133" s="307" t="s">
        <v>9245</v>
      </c>
      <c r="C3133" s="307" t="s">
        <v>9246</v>
      </c>
      <c r="D3133" s="302">
        <v>45191</v>
      </c>
      <c r="E3133" s="302"/>
      <c r="F3133" s="307" t="s">
        <v>9247</v>
      </c>
      <c r="G3133" s="307" t="s">
        <v>2074</v>
      </c>
      <c r="H3133" s="307" t="s">
        <v>2075</v>
      </c>
      <c r="I3133" s="15">
        <v>51.1</v>
      </c>
      <c r="J3133" s="77">
        <v>4</v>
      </c>
      <c r="K3133" s="92"/>
    </row>
    <row r="3134" spans="1:11" ht="30.6" x14ac:dyDescent="0.25">
      <c r="A3134" s="14" t="s">
        <v>1906</v>
      </c>
      <c r="B3134" s="307" t="s">
        <v>9248</v>
      </c>
      <c r="C3134" s="307" t="s">
        <v>9249</v>
      </c>
      <c r="D3134" s="302">
        <v>45176</v>
      </c>
      <c r="E3134" s="302"/>
      <c r="F3134" s="307" t="s">
        <v>9250</v>
      </c>
      <c r="G3134" s="307" t="s">
        <v>1985</v>
      </c>
      <c r="H3134" s="307" t="s">
        <v>1986</v>
      </c>
      <c r="I3134" s="15">
        <v>434.1</v>
      </c>
      <c r="J3134" s="77">
        <v>4</v>
      </c>
      <c r="K3134" s="92"/>
    </row>
    <row r="3135" spans="1:11" ht="30.6" x14ac:dyDescent="0.25">
      <c r="A3135" s="14" t="s">
        <v>1906</v>
      </c>
      <c r="B3135" s="307" t="s">
        <v>9251</v>
      </c>
      <c r="C3135" s="307" t="s">
        <v>9252</v>
      </c>
      <c r="D3135" s="302">
        <v>45182</v>
      </c>
      <c r="E3135" s="302"/>
      <c r="F3135" s="307" t="s">
        <v>9253</v>
      </c>
      <c r="G3135" s="307"/>
      <c r="H3135" s="307" t="s">
        <v>6051</v>
      </c>
      <c r="I3135" s="15">
        <v>230</v>
      </c>
      <c r="J3135" s="77">
        <v>5</v>
      </c>
      <c r="K3135" s="92"/>
    </row>
    <row r="3136" spans="1:11" ht="30.6" x14ac:dyDescent="0.25">
      <c r="A3136" s="14" t="s">
        <v>1906</v>
      </c>
      <c r="B3136" s="307" t="s">
        <v>9254</v>
      </c>
      <c r="C3136" s="307" t="s">
        <v>9255</v>
      </c>
      <c r="D3136" s="302">
        <v>45183</v>
      </c>
      <c r="E3136" s="302"/>
      <c r="F3136" s="307" t="s">
        <v>9256</v>
      </c>
      <c r="G3136" s="307" t="s">
        <v>8031</v>
      </c>
      <c r="H3136" s="307" t="s">
        <v>8032</v>
      </c>
      <c r="I3136" s="15">
        <v>360</v>
      </c>
      <c r="J3136" s="77">
        <v>4</v>
      </c>
      <c r="K3136" s="92"/>
    </row>
    <row r="3137" spans="1:11" ht="51" x14ac:dyDescent="0.25">
      <c r="A3137" s="14" t="s">
        <v>1906</v>
      </c>
      <c r="B3137" s="307" t="s">
        <v>9257</v>
      </c>
      <c r="C3137" s="307" t="s">
        <v>9258</v>
      </c>
      <c r="D3137" s="302">
        <v>45197</v>
      </c>
      <c r="E3137" s="302"/>
      <c r="F3137" s="307" t="s">
        <v>9259</v>
      </c>
      <c r="G3137" s="307" t="s">
        <v>8063</v>
      </c>
      <c r="H3137" s="307" t="s">
        <v>8064</v>
      </c>
      <c r="I3137" s="15">
        <v>1600</v>
      </c>
      <c r="J3137" s="77">
        <v>3</v>
      </c>
      <c r="K3137" s="92"/>
    </row>
    <row r="3138" spans="1:11" ht="20.399999999999999" x14ac:dyDescent="0.25">
      <c r="A3138" s="14" t="s">
        <v>1906</v>
      </c>
      <c r="B3138" s="307" t="s">
        <v>9260</v>
      </c>
      <c r="C3138" s="307" t="s">
        <v>9261</v>
      </c>
      <c r="D3138" s="302">
        <v>45175</v>
      </c>
      <c r="E3138" s="302"/>
      <c r="F3138" s="307" t="s">
        <v>9262</v>
      </c>
      <c r="G3138" s="307" t="s">
        <v>2061</v>
      </c>
      <c r="H3138" s="307" t="s">
        <v>2062</v>
      </c>
      <c r="I3138" s="15">
        <v>2592</v>
      </c>
      <c r="J3138" s="77">
        <v>4</v>
      </c>
      <c r="K3138" s="92"/>
    </row>
    <row r="3139" spans="1:11" ht="20.399999999999999" x14ac:dyDescent="0.25">
      <c r="A3139" s="14" t="s">
        <v>1906</v>
      </c>
      <c r="B3139" s="307" t="s">
        <v>9263</v>
      </c>
      <c r="C3139" s="307" t="s">
        <v>9264</v>
      </c>
      <c r="D3139" s="302">
        <v>45194</v>
      </c>
      <c r="E3139" s="302"/>
      <c r="F3139" s="307" t="s">
        <v>9265</v>
      </c>
      <c r="G3139" s="307" t="s">
        <v>2061</v>
      </c>
      <c r="H3139" s="307" t="s">
        <v>2062</v>
      </c>
      <c r="I3139" s="15">
        <v>918</v>
      </c>
      <c r="J3139" s="77">
        <v>4</v>
      </c>
      <c r="K3139" s="92"/>
    </row>
    <row r="3140" spans="1:11" ht="30.6" x14ac:dyDescent="0.25">
      <c r="A3140" s="14" t="s">
        <v>1906</v>
      </c>
      <c r="B3140" s="307" t="s">
        <v>9266</v>
      </c>
      <c r="C3140" s="307" t="s">
        <v>9267</v>
      </c>
      <c r="D3140" s="302">
        <v>45183</v>
      </c>
      <c r="E3140" s="302"/>
      <c r="F3140" s="307" t="s">
        <v>9268</v>
      </c>
      <c r="G3140" s="307"/>
      <c r="H3140" s="307" t="s">
        <v>9269</v>
      </c>
      <c r="I3140" s="303">
        <v>131.36000000000001</v>
      </c>
      <c r="J3140" s="304">
        <v>4</v>
      </c>
      <c r="K3140" s="92"/>
    </row>
    <row r="3141" spans="1:11" ht="13.2" x14ac:dyDescent="0.25">
      <c r="A3141" s="14" t="s">
        <v>1906</v>
      </c>
      <c r="B3141" s="14" t="s">
        <v>4335</v>
      </c>
      <c r="C3141" s="14"/>
      <c r="D3141" s="16">
        <v>45199</v>
      </c>
      <c r="E3141" s="16"/>
      <c r="F3141" s="14" t="s">
        <v>9270</v>
      </c>
      <c r="G3141" s="14"/>
      <c r="H3141" s="14" t="s">
        <v>1953</v>
      </c>
      <c r="I3141" s="15">
        <v>22</v>
      </c>
      <c r="J3141" s="77">
        <v>4</v>
      </c>
      <c r="K3141" s="92"/>
    </row>
    <row r="3142" spans="1:11" ht="20.399999999999999" x14ac:dyDescent="0.25">
      <c r="A3142" s="14" t="s">
        <v>1906</v>
      </c>
      <c r="B3142" s="14" t="s">
        <v>14143</v>
      </c>
      <c r="C3142" s="14"/>
      <c r="D3142" s="16">
        <v>45199</v>
      </c>
      <c r="E3142" s="16"/>
      <c r="F3142" s="14" t="s">
        <v>9271</v>
      </c>
      <c r="G3142" s="14"/>
      <c r="H3142" s="14" t="s">
        <v>1938</v>
      </c>
      <c r="I3142" s="15">
        <v>117.1</v>
      </c>
      <c r="J3142" s="77">
        <v>5</v>
      </c>
      <c r="K3142" s="92"/>
    </row>
    <row r="3143" spans="1:11" ht="20.399999999999999" x14ac:dyDescent="0.25">
      <c r="A3143" s="14" t="s">
        <v>1906</v>
      </c>
      <c r="B3143" s="14" t="s">
        <v>14143</v>
      </c>
      <c r="C3143" s="14"/>
      <c r="D3143" s="16">
        <v>45199</v>
      </c>
      <c r="E3143" s="16"/>
      <c r="F3143" s="14" t="s">
        <v>9271</v>
      </c>
      <c r="G3143" s="14"/>
      <c r="H3143" s="14" t="s">
        <v>1938</v>
      </c>
      <c r="I3143" s="15">
        <v>148.63999999999999</v>
      </c>
      <c r="J3143" s="77">
        <v>3</v>
      </c>
      <c r="K3143" s="92"/>
    </row>
    <row r="3144" spans="1:11" ht="20.399999999999999" x14ac:dyDescent="0.25">
      <c r="A3144" s="14" t="s">
        <v>1906</v>
      </c>
      <c r="B3144" s="14" t="s">
        <v>14143</v>
      </c>
      <c r="C3144" s="14"/>
      <c r="D3144" s="16">
        <v>45199</v>
      </c>
      <c r="E3144" s="16"/>
      <c r="F3144" s="14" t="s">
        <v>9271</v>
      </c>
      <c r="G3144" s="14"/>
      <c r="H3144" s="14" t="s">
        <v>1938</v>
      </c>
      <c r="I3144" s="15">
        <v>678.06</v>
      </c>
      <c r="J3144" s="77">
        <v>4</v>
      </c>
      <c r="K3144" s="92"/>
    </row>
    <row r="3145" spans="1:11" ht="30.6" x14ac:dyDescent="0.25">
      <c r="A3145" s="14" t="s">
        <v>1906</v>
      </c>
      <c r="B3145" s="14" t="s">
        <v>9272</v>
      </c>
      <c r="C3145" s="14" t="s">
        <v>9273</v>
      </c>
      <c r="D3145" s="16">
        <v>45195</v>
      </c>
      <c r="E3145" s="16"/>
      <c r="F3145" s="14" t="s">
        <v>9274</v>
      </c>
      <c r="G3145" s="14" t="s">
        <v>2326</v>
      </c>
      <c r="H3145" s="14" t="s">
        <v>2327</v>
      </c>
      <c r="I3145" s="15">
        <v>194</v>
      </c>
      <c r="J3145" s="77">
        <v>3</v>
      </c>
      <c r="K3145" s="92"/>
    </row>
    <row r="3146" spans="1:11" ht="107.4" customHeight="1" x14ac:dyDescent="0.25">
      <c r="A3146" s="14" t="s">
        <v>1906</v>
      </c>
      <c r="B3146" s="14"/>
      <c r="C3146" s="14"/>
      <c r="D3146" s="16"/>
      <c r="E3146" s="16"/>
      <c r="F3146" s="301" t="s">
        <v>9275</v>
      </c>
      <c r="G3146" s="14"/>
      <c r="H3146" s="14"/>
      <c r="I3146" s="15"/>
      <c r="J3146" s="77"/>
      <c r="K3146" s="92"/>
    </row>
    <row r="3147" spans="1:11" ht="30.6" x14ac:dyDescent="0.25">
      <c r="A3147" s="14" t="s">
        <v>1906</v>
      </c>
      <c r="B3147" s="307" t="s">
        <v>9276</v>
      </c>
      <c r="C3147" s="14" t="s">
        <v>9277</v>
      </c>
      <c r="D3147" s="16">
        <v>45168</v>
      </c>
      <c r="E3147" s="16"/>
      <c r="F3147" s="307" t="s">
        <v>9278</v>
      </c>
      <c r="G3147" s="307" t="s">
        <v>2255</v>
      </c>
      <c r="H3147" s="307" t="s">
        <v>2256</v>
      </c>
      <c r="I3147" s="15">
        <v>420</v>
      </c>
      <c r="J3147" s="77">
        <v>2</v>
      </c>
      <c r="K3147" s="92"/>
    </row>
    <row r="3148" spans="1:11" ht="30.6" x14ac:dyDescent="0.25">
      <c r="A3148" s="14" t="s">
        <v>1906</v>
      </c>
      <c r="B3148" s="14" t="s">
        <v>9279</v>
      </c>
      <c r="C3148" s="14" t="s">
        <v>9280</v>
      </c>
      <c r="D3148" s="16">
        <v>45182</v>
      </c>
      <c r="E3148" s="16"/>
      <c r="F3148" s="14" t="s">
        <v>9281</v>
      </c>
      <c r="G3148" s="14" t="s">
        <v>2043</v>
      </c>
      <c r="H3148" s="14" t="s">
        <v>2044</v>
      </c>
      <c r="I3148" s="15">
        <v>1144.25</v>
      </c>
      <c r="J3148" s="77">
        <v>3</v>
      </c>
      <c r="K3148" s="92"/>
    </row>
    <row r="3149" spans="1:11" ht="30.6" x14ac:dyDescent="0.25">
      <c r="A3149" s="14" t="s">
        <v>1906</v>
      </c>
      <c r="B3149" s="14" t="s">
        <v>9279</v>
      </c>
      <c r="C3149" s="14" t="s">
        <v>9280</v>
      </c>
      <c r="D3149" s="16">
        <v>45182</v>
      </c>
      <c r="E3149" s="16"/>
      <c r="F3149" s="14" t="s">
        <v>9282</v>
      </c>
      <c r="G3149" s="14" t="s">
        <v>2043</v>
      </c>
      <c r="H3149" s="14" t="s">
        <v>2044</v>
      </c>
      <c r="I3149" s="15">
        <v>1453.25</v>
      </c>
      <c r="J3149" s="77">
        <v>3</v>
      </c>
      <c r="K3149" s="92"/>
    </row>
    <row r="3150" spans="1:11" ht="30.6" x14ac:dyDescent="0.25">
      <c r="A3150" s="14" t="s">
        <v>1906</v>
      </c>
      <c r="B3150" s="14" t="s">
        <v>9279</v>
      </c>
      <c r="C3150" s="14" t="s">
        <v>9280</v>
      </c>
      <c r="D3150" s="16">
        <v>45182</v>
      </c>
      <c r="E3150" s="16"/>
      <c r="F3150" s="14" t="s">
        <v>9283</v>
      </c>
      <c r="G3150" s="14" t="s">
        <v>2043</v>
      </c>
      <c r="H3150" s="14" t="s">
        <v>2044</v>
      </c>
      <c r="I3150" s="15">
        <v>1281.25</v>
      </c>
      <c r="J3150" s="77">
        <v>2</v>
      </c>
      <c r="K3150" s="92"/>
    </row>
    <row r="3151" spans="1:11" ht="30.6" x14ac:dyDescent="0.25">
      <c r="A3151" s="14" t="s">
        <v>1906</v>
      </c>
      <c r="B3151" s="14" t="s">
        <v>9279</v>
      </c>
      <c r="C3151" s="14" t="s">
        <v>9280</v>
      </c>
      <c r="D3151" s="16">
        <v>45182</v>
      </c>
      <c r="E3151" s="16"/>
      <c r="F3151" s="14" t="s">
        <v>9284</v>
      </c>
      <c r="G3151" s="14" t="s">
        <v>2043</v>
      </c>
      <c r="H3151" s="14" t="s">
        <v>2044</v>
      </c>
      <c r="I3151" s="15">
        <v>1281.25</v>
      </c>
      <c r="J3151" s="77">
        <v>2</v>
      </c>
      <c r="K3151" s="92"/>
    </row>
    <row r="3152" spans="1:11" ht="30.6" x14ac:dyDescent="0.25">
      <c r="A3152" s="14" t="s">
        <v>7660</v>
      </c>
      <c r="B3152" s="14" t="s">
        <v>9279</v>
      </c>
      <c r="C3152" s="14" t="s">
        <v>9280</v>
      </c>
      <c r="D3152" s="16">
        <v>45182</v>
      </c>
      <c r="E3152" s="16"/>
      <c r="F3152" s="14" t="s">
        <v>9285</v>
      </c>
      <c r="G3152" s="14" t="s">
        <v>2043</v>
      </c>
      <c r="H3152" s="14" t="s">
        <v>2044</v>
      </c>
      <c r="I3152" s="15">
        <v>1862.5</v>
      </c>
      <c r="J3152" s="77"/>
      <c r="K3152" s="92"/>
    </row>
    <row r="3153" spans="1:11" ht="106.2" customHeight="1" x14ac:dyDescent="0.25">
      <c r="A3153" s="14" t="s">
        <v>1906</v>
      </c>
      <c r="B3153" s="14"/>
      <c r="C3153" s="14"/>
      <c r="D3153" s="16"/>
      <c r="E3153" s="16"/>
      <c r="F3153" s="301" t="s">
        <v>9286</v>
      </c>
      <c r="G3153" s="14"/>
      <c r="H3153" s="14"/>
      <c r="I3153" s="15"/>
      <c r="J3153" s="77"/>
      <c r="K3153" s="92"/>
    </row>
    <row r="3154" spans="1:11" ht="30.6" x14ac:dyDescent="0.25">
      <c r="A3154" s="14" t="s">
        <v>1906</v>
      </c>
      <c r="B3154" s="14" t="s">
        <v>9287</v>
      </c>
      <c r="C3154" s="14" t="s">
        <v>9288</v>
      </c>
      <c r="D3154" s="16">
        <v>45180</v>
      </c>
      <c r="E3154" s="16"/>
      <c r="F3154" s="14" t="s">
        <v>9289</v>
      </c>
      <c r="G3154" s="14" t="s">
        <v>2043</v>
      </c>
      <c r="H3154" s="14" t="s">
        <v>2044</v>
      </c>
      <c r="I3154" s="15">
        <v>522.5</v>
      </c>
      <c r="J3154" s="77">
        <v>3</v>
      </c>
      <c r="K3154" s="92"/>
    </row>
    <row r="3155" spans="1:11" ht="30.6" x14ac:dyDescent="0.25">
      <c r="A3155" s="14" t="s">
        <v>1906</v>
      </c>
      <c r="B3155" s="14" t="s">
        <v>9287</v>
      </c>
      <c r="C3155" s="14" t="s">
        <v>9288</v>
      </c>
      <c r="D3155" s="16">
        <v>45180</v>
      </c>
      <c r="E3155" s="16"/>
      <c r="F3155" s="14" t="s">
        <v>9290</v>
      </c>
      <c r="G3155" s="14" t="s">
        <v>2043</v>
      </c>
      <c r="H3155" s="14" t="s">
        <v>2044</v>
      </c>
      <c r="I3155" s="15">
        <v>522.5</v>
      </c>
      <c r="J3155" s="77">
        <v>3</v>
      </c>
      <c r="K3155" s="92"/>
    </row>
    <row r="3156" spans="1:11" ht="108.6" customHeight="1" x14ac:dyDescent="0.25">
      <c r="A3156" s="14" t="s">
        <v>1906</v>
      </c>
      <c r="B3156" s="14"/>
      <c r="C3156" s="14"/>
      <c r="D3156" s="16"/>
      <c r="E3156" s="16"/>
      <c r="F3156" s="301" t="s">
        <v>9291</v>
      </c>
      <c r="G3156" s="14"/>
      <c r="H3156" s="14"/>
      <c r="I3156" s="15"/>
      <c r="J3156" s="77"/>
      <c r="K3156" s="92"/>
    </row>
    <row r="3157" spans="1:11" ht="30.6" x14ac:dyDescent="0.25">
      <c r="A3157" s="14" t="s">
        <v>1906</v>
      </c>
      <c r="B3157" s="14" t="s">
        <v>9292</v>
      </c>
      <c r="C3157" s="14" t="s">
        <v>9293</v>
      </c>
      <c r="D3157" s="16">
        <v>45180</v>
      </c>
      <c r="E3157" s="16"/>
      <c r="F3157" s="14" t="s">
        <v>9294</v>
      </c>
      <c r="G3157" s="14" t="s">
        <v>2043</v>
      </c>
      <c r="H3157" s="14" t="s">
        <v>2044</v>
      </c>
      <c r="I3157" s="15">
        <v>498</v>
      </c>
      <c r="J3157" s="77">
        <v>3</v>
      </c>
      <c r="K3157" s="92"/>
    </row>
    <row r="3158" spans="1:11" ht="30.6" x14ac:dyDescent="0.25">
      <c r="A3158" s="14" t="s">
        <v>1906</v>
      </c>
      <c r="B3158" s="14" t="s">
        <v>9292</v>
      </c>
      <c r="C3158" s="14" t="s">
        <v>9293</v>
      </c>
      <c r="D3158" s="16">
        <v>45180</v>
      </c>
      <c r="E3158" s="16"/>
      <c r="F3158" s="14" t="s">
        <v>9295</v>
      </c>
      <c r="G3158" s="14" t="s">
        <v>2043</v>
      </c>
      <c r="H3158" s="14" t="s">
        <v>2044</v>
      </c>
      <c r="I3158" s="15">
        <v>498</v>
      </c>
      <c r="J3158" s="77">
        <v>3</v>
      </c>
      <c r="K3158" s="92"/>
    </row>
    <row r="3159" spans="1:11" ht="61.2" x14ac:dyDescent="0.25">
      <c r="A3159" s="14" t="s">
        <v>9073</v>
      </c>
      <c r="B3159" s="307" t="s">
        <v>9296</v>
      </c>
      <c r="C3159" s="307" t="s">
        <v>9297</v>
      </c>
      <c r="D3159" s="302">
        <v>44965</v>
      </c>
      <c r="E3159" s="302">
        <v>45176</v>
      </c>
      <c r="F3159" s="307" t="s">
        <v>9298</v>
      </c>
      <c r="G3159" s="307" t="s">
        <v>5796</v>
      </c>
      <c r="H3159" s="307" t="s">
        <v>5797</v>
      </c>
      <c r="I3159" s="303">
        <v>2183.1999999999998</v>
      </c>
      <c r="J3159" s="77">
        <v>1</v>
      </c>
      <c r="K3159" s="92"/>
    </row>
    <row r="3160" spans="1:11" ht="61.2" x14ac:dyDescent="0.25">
      <c r="A3160" s="14" t="s">
        <v>9073</v>
      </c>
      <c r="B3160" s="307" t="s">
        <v>9296</v>
      </c>
      <c r="C3160" s="307" t="s">
        <v>9297</v>
      </c>
      <c r="D3160" s="302">
        <v>44998</v>
      </c>
      <c r="E3160" s="302">
        <v>45176</v>
      </c>
      <c r="F3160" s="307" t="s">
        <v>9299</v>
      </c>
      <c r="G3160" s="307" t="s">
        <v>5796</v>
      </c>
      <c r="H3160" s="307" t="s">
        <v>5797</v>
      </c>
      <c r="I3160" s="303">
        <v>2057.9</v>
      </c>
      <c r="J3160" s="77">
        <v>1</v>
      </c>
      <c r="K3160" s="92"/>
    </row>
    <row r="3161" spans="1:11" ht="61.2" x14ac:dyDescent="0.25">
      <c r="A3161" s="14" t="s">
        <v>9073</v>
      </c>
      <c r="B3161" s="307" t="s">
        <v>9296</v>
      </c>
      <c r="C3161" s="307" t="s">
        <v>9297</v>
      </c>
      <c r="D3161" s="302">
        <v>45027</v>
      </c>
      <c r="E3161" s="302">
        <v>45176</v>
      </c>
      <c r="F3161" s="307" t="s">
        <v>9300</v>
      </c>
      <c r="G3161" s="307" t="s">
        <v>5796</v>
      </c>
      <c r="H3161" s="307" t="s">
        <v>5797</v>
      </c>
      <c r="I3161" s="303">
        <v>2748</v>
      </c>
      <c r="J3161" s="77">
        <v>1</v>
      </c>
      <c r="K3161" s="92"/>
    </row>
    <row r="3162" spans="1:11" ht="51" x14ac:dyDescent="0.25">
      <c r="A3162" s="14" t="s">
        <v>9073</v>
      </c>
      <c r="B3162" s="307" t="s">
        <v>9301</v>
      </c>
      <c r="C3162" s="307" t="s">
        <v>9302</v>
      </c>
      <c r="D3162" s="302">
        <v>44945</v>
      </c>
      <c r="E3162" s="302">
        <v>45180</v>
      </c>
      <c r="F3162" s="307" t="s">
        <v>12130</v>
      </c>
      <c r="G3162" s="307" t="s">
        <v>5796</v>
      </c>
      <c r="H3162" s="307" t="s">
        <v>5797</v>
      </c>
      <c r="I3162" s="303">
        <v>4336</v>
      </c>
      <c r="J3162" s="77">
        <v>1</v>
      </c>
      <c r="K3162" s="92"/>
    </row>
    <row r="3163" spans="1:11" ht="51" x14ac:dyDescent="0.25">
      <c r="A3163" s="14" t="s">
        <v>9073</v>
      </c>
      <c r="B3163" s="307" t="s">
        <v>9301</v>
      </c>
      <c r="C3163" s="307" t="s">
        <v>9302</v>
      </c>
      <c r="D3163" s="302">
        <v>44977</v>
      </c>
      <c r="E3163" s="302">
        <v>45180</v>
      </c>
      <c r="F3163" s="307" t="s">
        <v>9303</v>
      </c>
      <c r="G3163" s="307" t="s">
        <v>5796</v>
      </c>
      <c r="H3163" s="307" t="s">
        <v>5797</v>
      </c>
      <c r="I3163" s="15">
        <v>3466</v>
      </c>
      <c r="J3163" s="77">
        <v>1</v>
      </c>
      <c r="K3163" s="92"/>
    </row>
    <row r="3164" spans="1:11" ht="51" x14ac:dyDescent="0.25">
      <c r="A3164" s="14" t="s">
        <v>9073</v>
      </c>
      <c r="B3164" s="307" t="s">
        <v>9301</v>
      </c>
      <c r="C3164" s="307" t="s">
        <v>9302</v>
      </c>
      <c r="D3164" s="302">
        <v>45000</v>
      </c>
      <c r="E3164" s="302">
        <v>45180</v>
      </c>
      <c r="F3164" s="307" t="s">
        <v>9304</v>
      </c>
      <c r="G3164" s="307" t="s">
        <v>5796</v>
      </c>
      <c r="H3164" s="307" t="s">
        <v>5797</v>
      </c>
      <c r="I3164" s="15">
        <v>5242.1000000000004</v>
      </c>
      <c r="J3164" s="77">
        <v>1</v>
      </c>
      <c r="K3164" s="92"/>
    </row>
    <row r="3165" spans="1:11" ht="71.400000000000006" x14ac:dyDescent="0.25">
      <c r="A3165" s="14" t="s">
        <v>1906</v>
      </c>
      <c r="B3165" s="307" t="s">
        <v>9305</v>
      </c>
      <c r="C3165" s="307" t="s">
        <v>9306</v>
      </c>
      <c r="D3165" s="302">
        <v>45040</v>
      </c>
      <c r="E3165" s="302">
        <v>45187</v>
      </c>
      <c r="F3165" s="307" t="s">
        <v>9307</v>
      </c>
      <c r="G3165" s="307"/>
      <c r="H3165" s="307" t="s">
        <v>3668</v>
      </c>
      <c r="I3165" s="15">
        <v>1590.21</v>
      </c>
      <c r="J3165" s="77">
        <v>3</v>
      </c>
      <c r="K3165" s="92"/>
    </row>
    <row r="3166" spans="1:11" ht="71.400000000000006" x14ac:dyDescent="0.25">
      <c r="A3166" s="14" t="s">
        <v>1906</v>
      </c>
      <c r="B3166" s="307" t="s">
        <v>9305</v>
      </c>
      <c r="C3166" s="307" t="s">
        <v>9306</v>
      </c>
      <c r="D3166" s="302">
        <v>45094</v>
      </c>
      <c r="E3166" s="302">
        <v>45187</v>
      </c>
      <c r="F3166" s="307" t="s">
        <v>9308</v>
      </c>
      <c r="G3166" s="307"/>
      <c r="H3166" s="307" t="s">
        <v>3668</v>
      </c>
      <c r="I3166" s="15">
        <v>331.94</v>
      </c>
      <c r="J3166" s="77">
        <v>3</v>
      </c>
      <c r="K3166" s="92"/>
    </row>
    <row r="3167" spans="1:11" ht="71.400000000000006" x14ac:dyDescent="0.25">
      <c r="A3167" s="14" t="s">
        <v>8122</v>
      </c>
      <c r="B3167" s="307" t="s">
        <v>9309</v>
      </c>
      <c r="C3167" s="307" t="s">
        <v>9310</v>
      </c>
      <c r="D3167" s="302">
        <v>44930</v>
      </c>
      <c r="E3167" s="302">
        <v>45183</v>
      </c>
      <c r="F3167" s="14" t="s">
        <v>12144</v>
      </c>
      <c r="G3167" s="307" t="s">
        <v>8129</v>
      </c>
      <c r="H3167" s="307" t="s">
        <v>8130</v>
      </c>
      <c r="I3167" s="15">
        <v>3</v>
      </c>
      <c r="J3167" s="77"/>
      <c r="K3167" s="92"/>
    </row>
    <row r="3168" spans="1:11" ht="71.400000000000006" x14ac:dyDescent="0.25">
      <c r="A3168" s="14" t="s">
        <v>8122</v>
      </c>
      <c r="B3168" s="307" t="s">
        <v>9311</v>
      </c>
      <c r="C3168" s="307" t="s">
        <v>9312</v>
      </c>
      <c r="D3168" s="302">
        <v>44934</v>
      </c>
      <c r="E3168" s="302">
        <v>45183</v>
      </c>
      <c r="F3168" s="307" t="s">
        <v>12143</v>
      </c>
      <c r="G3168" s="307" t="s">
        <v>9313</v>
      </c>
      <c r="H3168" s="307" t="s">
        <v>9314</v>
      </c>
      <c r="I3168" s="15">
        <v>4.9000000000000004</v>
      </c>
      <c r="J3168" s="77"/>
      <c r="K3168" s="92"/>
    </row>
    <row r="3169" spans="1:11" ht="91.8" x14ac:dyDescent="0.25">
      <c r="A3169" s="14" t="s">
        <v>8122</v>
      </c>
      <c r="B3169" s="307" t="s">
        <v>9315</v>
      </c>
      <c r="C3169" s="307" t="s">
        <v>9316</v>
      </c>
      <c r="D3169" s="302">
        <v>44982</v>
      </c>
      <c r="E3169" s="302">
        <v>45183</v>
      </c>
      <c r="F3169" s="307" t="s">
        <v>12142</v>
      </c>
      <c r="G3169" s="307" t="s">
        <v>9317</v>
      </c>
      <c r="H3169" s="307" t="s">
        <v>9318</v>
      </c>
      <c r="I3169" s="15">
        <v>7.8</v>
      </c>
      <c r="J3169" s="77"/>
      <c r="K3169" s="92"/>
    </row>
    <row r="3170" spans="1:11" ht="81.599999999999994" x14ac:dyDescent="0.25">
      <c r="A3170" s="14" t="s">
        <v>8122</v>
      </c>
      <c r="B3170" s="307" t="s">
        <v>9319</v>
      </c>
      <c r="C3170" s="307" t="s">
        <v>9320</v>
      </c>
      <c r="D3170" s="302">
        <v>45006</v>
      </c>
      <c r="E3170" s="302">
        <v>45183</v>
      </c>
      <c r="F3170" s="307" t="s">
        <v>12141</v>
      </c>
      <c r="G3170" s="307" t="s">
        <v>9321</v>
      </c>
      <c r="H3170" s="307" t="s">
        <v>9322</v>
      </c>
      <c r="I3170" s="15">
        <v>10.99</v>
      </c>
      <c r="J3170" s="77"/>
      <c r="K3170" s="92"/>
    </row>
    <row r="3171" spans="1:11" ht="81.599999999999994" x14ac:dyDescent="0.25">
      <c r="A3171" s="14" t="s">
        <v>8122</v>
      </c>
      <c r="B3171" s="307" t="s">
        <v>9323</v>
      </c>
      <c r="C3171" s="307" t="s">
        <v>9324</v>
      </c>
      <c r="D3171" s="302">
        <v>44948</v>
      </c>
      <c r="E3171" s="302">
        <v>45183</v>
      </c>
      <c r="F3171" s="307" t="s">
        <v>12140</v>
      </c>
      <c r="G3171" s="307" t="s">
        <v>9325</v>
      </c>
      <c r="H3171" s="307" t="s">
        <v>9326</v>
      </c>
      <c r="I3171" s="15">
        <v>15.25</v>
      </c>
      <c r="J3171" s="77"/>
      <c r="K3171" s="92"/>
    </row>
    <row r="3172" spans="1:11" ht="71.400000000000006" x14ac:dyDescent="0.25">
      <c r="A3172" s="14" t="s">
        <v>8122</v>
      </c>
      <c r="B3172" s="307" t="s">
        <v>9327</v>
      </c>
      <c r="C3172" s="307" t="s">
        <v>9328</v>
      </c>
      <c r="D3172" s="302">
        <v>44994</v>
      </c>
      <c r="E3172" s="302">
        <v>45183</v>
      </c>
      <c r="F3172" s="307" t="s">
        <v>12139</v>
      </c>
      <c r="G3172" s="307" t="s">
        <v>9329</v>
      </c>
      <c r="H3172" s="307" t="s">
        <v>9330</v>
      </c>
      <c r="I3172" s="15">
        <v>39.42</v>
      </c>
      <c r="J3172" s="77"/>
      <c r="K3172" s="92"/>
    </row>
    <row r="3173" spans="1:11" ht="91.8" x14ac:dyDescent="0.25">
      <c r="A3173" s="14" t="s">
        <v>8122</v>
      </c>
      <c r="B3173" s="307" t="s">
        <v>9331</v>
      </c>
      <c r="C3173" s="307" t="s">
        <v>9332</v>
      </c>
      <c r="D3173" s="302">
        <v>45000</v>
      </c>
      <c r="E3173" s="302">
        <v>45183</v>
      </c>
      <c r="F3173" s="307" t="s">
        <v>12138</v>
      </c>
      <c r="G3173" s="307" t="s">
        <v>9333</v>
      </c>
      <c r="H3173" s="307" t="s">
        <v>9334</v>
      </c>
      <c r="I3173" s="15">
        <v>45</v>
      </c>
      <c r="J3173" s="77"/>
      <c r="K3173" s="92"/>
    </row>
    <row r="3174" spans="1:11" ht="81.599999999999994" x14ac:dyDescent="0.25">
      <c r="A3174" s="14" t="s">
        <v>8122</v>
      </c>
      <c r="B3174" s="307" t="s">
        <v>9335</v>
      </c>
      <c r="C3174" s="307" t="s">
        <v>9336</v>
      </c>
      <c r="D3174" s="302">
        <v>45140</v>
      </c>
      <c r="E3174" s="302">
        <v>45183</v>
      </c>
      <c r="F3174" s="307" t="s">
        <v>12136</v>
      </c>
      <c r="G3174" s="307" t="s">
        <v>2538</v>
      </c>
      <c r="H3174" s="307" t="s">
        <v>2539</v>
      </c>
      <c r="I3174" s="15">
        <v>20</v>
      </c>
      <c r="J3174" s="77"/>
      <c r="K3174" s="92"/>
    </row>
    <row r="3175" spans="1:11" ht="81.599999999999994" x14ac:dyDescent="0.25">
      <c r="A3175" s="14" t="s">
        <v>8122</v>
      </c>
      <c r="B3175" s="307" t="s">
        <v>9335</v>
      </c>
      <c r="C3175" s="307" t="s">
        <v>9337</v>
      </c>
      <c r="D3175" s="302">
        <v>45134</v>
      </c>
      <c r="E3175" s="302">
        <v>45183</v>
      </c>
      <c r="F3175" s="307" t="s">
        <v>12136</v>
      </c>
      <c r="G3175" s="307" t="s">
        <v>2538</v>
      </c>
      <c r="H3175" s="307" t="s">
        <v>2539</v>
      </c>
      <c r="I3175" s="15">
        <v>20</v>
      </c>
      <c r="J3175" s="77"/>
      <c r="K3175" s="92"/>
    </row>
    <row r="3176" spans="1:11" ht="81.599999999999994" x14ac:dyDescent="0.25">
      <c r="A3176" s="14" t="s">
        <v>8122</v>
      </c>
      <c r="B3176" s="307" t="s">
        <v>9335</v>
      </c>
      <c r="C3176" s="307" t="s">
        <v>9338</v>
      </c>
      <c r="D3176" s="302">
        <v>44963</v>
      </c>
      <c r="E3176" s="302">
        <v>45183</v>
      </c>
      <c r="F3176" s="307" t="s">
        <v>12136</v>
      </c>
      <c r="G3176" s="307" t="s">
        <v>2538</v>
      </c>
      <c r="H3176" s="307" t="s">
        <v>2539</v>
      </c>
      <c r="I3176" s="15">
        <v>2.06</v>
      </c>
      <c r="J3176" s="77"/>
      <c r="K3176" s="92"/>
    </row>
    <row r="3177" spans="1:11" ht="81.599999999999994" x14ac:dyDescent="0.25">
      <c r="A3177" s="14" t="s">
        <v>8122</v>
      </c>
      <c r="B3177" s="307" t="s">
        <v>9335</v>
      </c>
      <c r="C3177" s="307" t="s">
        <v>9339</v>
      </c>
      <c r="D3177" s="302">
        <v>44963</v>
      </c>
      <c r="E3177" s="302">
        <v>45183</v>
      </c>
      <c r="F3177" s="307" t="s">
        <v>12136</v>
      </c>
      <c r="G3177" s="307" t="s">
        <v>2538</v>
      </c>
      <c r="H3177" s="307" t="s">
        <v>2539</v>
      </c>
      <c r="I3177" s="15">
        <v>2.06</v>
      </c>
      <c r="J3177" s="77"/>
      <c r="K3177" s="92"/>
    </row>
    <row r="3178" spans="1:11" ht="81.599999999999994" x14ac:dyDescent="0.25">
      <c r="A3178" s="14" t="s">
        <v>8122</v>
      </c>
      <c r="B3178" s="307" t="s">
        <v>9335</v>
      </c>
      <c r="C3178" s="307" t="s">
        <v>9340</v>
      </c>
      <c r="D3178" s="302">
        <v>44963</v>
      </c>
      <c r="E3178" s="302">
        <v>45183</v>
      </c>
      <c r="F3178" s="307" t="s">
        <v>12137</v>
      </c>
      <c r="G3178" s="307" t="s">
        <v>2538</v>
      </c>
      <c r="H3178" s="307" t="s">
        <v>2539</v>
      </c>
      <c r="I3178" s="15">
        <v>1.6</v>
      </c>
      <c r="J3178" s="77"/>
      <c r="K3178" s="92"/>
    </row>
    <row r="3179" spans="1:11" ht="81.599999999999994" x14ac:dyDescent="0.25">
      <c r="A3179" s="14" t="s">
        <v>8122</v>
      </c>
      <c r="B3179" s="307" t="s">
        <v>9335</v>
      </c>
      <c r="C3179" s="307" t="s">
        <v>9341</v>
      </c>
      <c r="D3179" s="302">
        <v>44960</v>
      </c>
      <c r="E3179" s="302">
        <v>45183</v>
      </c>
      <c r="F3179" s="307" t="s">
        <v>12137</v>
      </c>
      <c r="G3179" s="307" t="s">
        <v>2538</v>
      </c>
      <c r="H3179" s="307" t="s">
        <v>2539</v>
      </c>
      <c r="I3179" s="15">
        <v>2.06</v>
      </c>
      <c r="J3179" s="77"/>
      <c r="K3179" s="92"/>
    </row>
    <row r="3180" spans="1:11" ht="81.599999999999994" x14ac:dyDescent="0.25">
      <c r="A3180" s="14" t="s">
        <v>8122</v>
      </c>
      <c r="B3180" s="307" t="s">
        <v>9335</v>
      </c>
      <c r="C3180" s="307" t="s">
        <v>9342</v>
      </c>
      <c r="D3180" s="302">
        <v>44963</v>
      </c>
      <c r="E3180" s="302">
        <v>45183</v>
      </c>
      <c r="F3180" s="307" t="s">
        <v>12136</v>
      </c>
      <c r="G3180" s="307" t="s">
        <v>2538</v>
      </c>
      <c r="H3180" s="307" t="s">
        <v>2539</v>
      </c>
      <c r="I3180" s="15">
        <v>1.36</v>
      </c>
      <c r="J3180" s="77"/>
      <c r="K3180" s="92"/>
    </row>
    <row r="3181" spans="1:11" ht="81.599999999999994" x14ac:dyDescent="0.25">
      <c r="A3181" s="14" t="s">
        <v>8122</v>
      </c>
      <c r="B3181" s="307" t="s">
        <v>9343</v>
      </c>
      <c r="C3181" s="307" t="s">
        <v>9344</v>
      </c>
      <c r="D3181" s="302">
        <v>45037</v>
      </c>
      <c r="E3181" s="302">
        <v>45183</v>
      </c>
      <c r="F3181" s="307" t="s">
        <v>12134</v>
      </c>
      <c r="G3181" s="307"/>
      <c r="H3181" s="307" t="s">
        <v>8148</v>
      </c>
      <c r="I3181" s="15">
        <v>49.97</v>
      </c>
      <c r="J3181" s="77"/>
      <c r="K3181" s="92"/>
    </row>
    <row r="3182" spans="1:11" ht="81.599999999999994" x14ac:dyDescent="0.25">
      <c r="A3182" s="14" t="s">
        <v>8122</v>
      </c>
      <c r="B3182" s="307" t="s">
        <v>9345</v>
      </c>
      <c r="C3182" s="307" t="s">
        <v>9346</v>
      </c>
      <c r="D3182" s="302">
        <v>45093</v>
      </c>
      <c r="E3182" s="302">
        <v>45183</v>
      </c>
      <c r="F3182" s="307" t="s">
        <v>12135</v>
      </c>
      <c r="G3182" s="307" t="s">
        <v>9347</v>
      </c>
      <c r="H3182" s="307" t="s">
        <v>9348</v>
      </c>
      <c r="I3182" s="15">
        <v>65</v>
      </c>
      <c r="J3182" s="77"/>
      <c r="K3182" s="92"/>
    </row>
    <row r="3183" spans="1:11" ht="81.599999999999994" x14ac:dyDescent="0.25">
      <c r="A3183" s="14" t="s">
        <v>8122</v>
      </c>
      <c r="B3183" s="307" t="s">
        <v>9349</v>
      </c>
      <c r="C3183" s="307" t="s">
        <v>9350</v>
      </c>
      <c r="D3183" s="302">
        <v>45033</v>
      </c>
      <c r="E3183" s="302">
        <v>45183</v>
      </c>
      <c r="F3183" s="307" t="s">
        <v>12134</v>
      </c>
      <c r="G3183" s="307"/>
      <c r="H3183" s="307" t="s">
        <v>8148</v>
      </c>
      <c r="I3183" s="15">
        <v>71.98</v>
      </c>
      <c r="J3183" s="77"/>
      <c r="K3183" s="92"/>
    </row>
    <row r="3184" spans="1:11" ht="81.599999999999994" x14ac:dyDescent="0.25">
      <c r="A3184" s="14" t="s">
        <v>8122</v>
      </c>
      <c r="B3184" s="307" t="s">
        <v>9351</v>
      </c>
      <c r="C3184" s="307" t="s">
        <v>9352</v>
      </c>
      <c r="D3184" s="302">
        <v>45033</v>
      </c>
      <c r="E3184" s="302">
        <v>45183</v>
      </c>
      <c r="F3184" s="307" t="s">
        <v>12133</v>
      </c>
      <c r="G3184" s="307" t="s">
        <v>9347</v>
      </c>
      <c r="H3184" s="307" t="s">
        <v>9353</v>
      </c>
      <c r="I3184" s="15">
        <v>99.3</v>
      </c>
      <c r="J3184" s="77"/>
      <c r="K3184" s="92"/>
    </row>
    <row r="3185" spans="1:11" ht="81.599999999999994" x14ac:dyDescent="0.25">
      <c r="A3185" s="14" t="s">
        <v>8122</v>
      </c>
      <c r="B3185" s="307" t="s">
        <v>9354</v>
      </c>
      <c r="C3185" s="307" t="s">
        <v>9355</v>
      </c>
      <c r="D3185" s="302">
        <v>45014</v>
      </c>
      <c r="E3185" s="302">
        <v>45183</v>
      </c>
      <c r="F3185" s="307" t="s">
        <v>12132</v>
      </c>
      <c r="G3185" s="307" t="s">
        <v>7652</v>
      </c>
      <c r="H3185" s="307" t="s">
        <v>7653</v>
      </c>
      <c r="I3185" s="15">
        <v>170.8</v>
      </c>
      <c r="J3185" s="77"/>
      <c r="K3185" s="92"/>
    </row>
    <row r="3186" spans="1:11" ht="81.599999999999994" x14ac:dyDescent="0.25">
      <c r="A3186" s="14" t="s">
        <v>8122</v>
      </c>
      <c r="B3186" s="307" t="s">
        <v>9354</v>
      </c>
      <c r="C3186" s="307" t="s">
        <v>9356</v>
      </c>
      <c r="D3186" s="302">
        <v>45015</v>
      </c>
      <c r="E3186" s="302">
        <v>45183</v>
      </c>
      <c r="F3186" s="307" t="s">
        <v>12131</v>
      </c>
      <c r="G3186" s="307" t="s">
        <v>7652</v>
      </c>
      <c r="H3186" s="307" t="s">
        <v>7653</v>
      </c>
      <c r="I3186" s="15">
        <v>22.8</v>
      </c>
      <c r="J3186" s="77"/>
      <c r="K3186" s="92"/>
    </row>
    <row r="3187" spans="1:11" ht="61.2" x14ac:dyDescent="0.25">
      <c r="A3187" s="14" t="s">
        <v>9073</v>
      </c>
      <c r="B3187" s="307" t="s">
        <v>9357</v>
      </c>
      <c r="C3187" s="307" t="s">
        <v>9358</v>
      </c>
      <c r="D3187" s="302">
        <v>45002</v>
      </c>
      <c r="E3187" s="302">
        <v>45183</v>
      </c>
      <c r="F3187" s="307" t="s">
        <v>9359</v>
      </c>
      <c r="G3187" s="307" t="s">
        <v>9360</v>
      </c>
      <c r="H3187" s="307" t="s">
        <v>9361</v>
      </c>
      <c r="I3187" s="15">
        <v>4813.5</v>
      </c>
      <c r="J3187" s="77">
        <v>1</v>
      </c>
      <c r="K3187" s="92"/>
    </row>
    <row r="3188" spans="1:11" ht="51" x14ac:dyDescent="0.25">
      <c r="A3188" s="14" t="s">
        <v>9073</v>
      </c>
      <c r="B3188" s="307" t="s">
        <v>9362</v>
      </c>
      <c r="C3188" s="307" t="s">
        <v>4745</v>
      </c>
      <c r="D3188" s="302">
        <v>44964</v>
      </c>
      <c r="E3188" s="302">
        <v>45183</v>
      </c>
      <c r="F3188" s="307" t="s">
        <v>9363</v>
      </c>
      <c r="G3188" s="307" t="s">
        <v>4069</v>
      </c>
      <c r="H3188" s="307" t="s">
        <v>4070</v>
      </c>
      <c r="I3188" s="15">
        <v>744</v>
      </c>
      <c r="J3188" s="77">
        <v>1</v>
      </c>
      <c r="K3188" s="92"/>
    </row>
    <row r="3189" spans="1:11" ht="51" x14ac:dyDescent="0.25">
      <c r="A3189" s="14" t="s">
        <v>9073</v>
      </c>
      <c r="B3189" s="307" t="s">
        <v>9362</v>
      </c>
      <c r="C3189" s="307" t="s">
        <v>4745</v>
      </c>
      <c r="D3189" s="302">
        <v>45001</v>
      </c>
      <c r="E3189" s="302">
        <v>45183</v>
      </c>
      <c r="F3189" s="307" t="s">
        <v>9364</v>
      </c>
      <c r="G3189" s="307" t="s">
        <v>4069</v>
      </c>
      <c r="H3189" s="307" t="s">
        <v>4070</v>
      </c>
      <c r="I3189" s="15">
        <v>768</v>
      </c>
      <c r="J3189" s="77">
        <v>1</v>
      </c>
      <c r="K3189" s="92"/>
    </row>
    <row r="3190" spans="1:11" ht="51" x14ac:dyDescent="0.25">
      <c r="A3190" s="14" t="s">
        <v>9073</v>
      </c>
      <c r="B3190" s="307" t="s">
        <v>9362</v>
      </c>
      <c r="C3190" s="307" t="s">
        <v>4745</v>
      </c>
      <c r="D3190" s="302">
        <v>45033</v>
      </c>
      <c r="E3190" s="302">
        <v>45183</v>
      </c>
      <c r="F3190" s="307" t="s">
        <v>9365</v>
      </c>
      <c r="G3190" s="307" t="s">
        <v>4069</v>
      </c>
      <c r="H3190" s="307" t="s">
        <v>4070</v>
      </c>
      <c r="I3190" s="15">
        <v>864</v>
      </c>
      <c r="J3190" s="77">
        <v>1</v>
      </c>
      <c r="K3190" s="92"/>
    </row>
    <row r="3191" spans="1:11" ht="51" x14ac:dyDescent="0.25">
      <c r="A3191" s="14" t="s">
        <v>9073</v>
      </c>
      <c r="B3191" s="307" t="s">
        <v>9362</v>
      </c>
      <c r="C3191" s="307" t="s">
        <v>4745</v>
      </c>
      <c r="D3191" s="302">
        <v>45058</v>
      </c>
      <c r="E3191" s="302">
        <v>45183</v>
      </c>
      <c r="F3191" s="307" t="s">
        <v>9366</v>
      </c>
      <c r="G3191" s="307" t="s">
        <v>4069</v>
      </c>
      <c r="H3191" s="307" t="s">
        <v>4070</v>
      </c>
      <c r="I3191" s="15">
        <v>672</v>
      </c>
      <c r="J3191" s="77">
        <v>1</v>
      </c>
      <c r="K3191" s="92"/>
    </row>
    <row r="3192" spans="1:11" ht="51" x14ac:dyDescent="0.25">
      <c r="A3192" s="14" t="s">
        <v>9073</v>
      </c>
      <c r="B3192" s="307" t="s">
        <v>9362</v>
      </c>
      <c r="C3192" s="307" t="s">
        <v>4745</v>
      </c>
      <c r="D3192" s="302">
        <v>45085</v>
      </c>
      <c r="E3192" s="302">
        <v>45183</v>
      </c>
      <c r="F3192" s="307" t="s">
        <v>9367</v>
      </c>
      <c r="G3192" s="307" t="s">
        <v>4069</v>
      </c>
      <c r="H3192" s="307" t="s">
        <v>4070</v>
      </c>
      <c r="I3192" s="15">
        <v>888</v>
      </c>
      <c r="J3192" s="77">
        <v>1</v>
      </c>
      <c r="K3192" s="92"/>
    </row>
    <row r="3193" spans="1:11" ht="51" x14ac:dyDescent="0.25">
      <c r="A3193" s="14" t="s">
        <v>9073</v>
      </c>
      <c r="B3193" s="307" t="s">
        <v>9362</v>
      </c>
      <c r="C3193" s="307" t="s">
        <v>4745</v>
      </c>
      <c r="D3193" s="302">
        <v>45118</v>
      </c>
      <c r="E3193" s="302">
        <v>45183</v>
      </c>
      <c r="F3193" s="307" t="s">
        <v>9368</v>
      </c>
      <c r="G3193" s="307" t="s">
        <v>4069</v>
      </c>
      <c r="H3193" s="307" t="s">
        <v>4070</v>
      </c>
      <c r="I3193" s="15">
        <v>960</v>
      </c>
      <c r="J3193" s="77">
        <v>1</v>
      </c>
      <c r="K3193" s="92"/>
    </row>
    <row r="3194" spans="1:11" ht="71.400000000000006" x14ac:dyDescent="0.25">
      <c r="A3194" s="14" t="s">
        <v>9073</v>
      </c>
      <c r="B3194" s="307" t="s">
        <v>9369</v>
      </c>
      <c r="C3194" s="307" t="s">
        <v>9370</v>
      </c>
      <c r="D3194" s="302">
        <v>44967</v>
      </c>
      <c r="E3194" s="302">
        <v>45183</v>
      </c>
      <c r="F3194" s="307" t="s">
        <v>9371</v>
      </c>
      <c r="G3194" s="307" t="s">
        <v>9372</v>
      </c>
      <c r="H3194" s="307" t="s">
        <v>9373</v>
      </c>
      <c r="I3194" s="15">
        <v>49.5</v>
      </c>
      <c r="J3194" s="77">
        <v>1</v>
      </c>
      <c r="K3194" s="92"/>
    </row>
    <row r="3195" spans="1:11" ht="61.2" x14ac:dyDescent="0.25">
      <c r="A3195" s="14" t="s">
        <v>9073</v>
      </c>
      <c r="B3195" s="307" t="s">
        <v>9369</v>
      </c>
      <c r="C3195" s="307" t="s">
        <v>9370</v>
      </c>
      <c r="D3195" s="302">
        <v>45003</v>
      </c>
      <c r="E3195" s="302">
        <v>45183</v>
      </c>
      <c r="F3195" s="307" t="s">
        <v>9374</v>
      </c>
      <c r="G3195" s="307" t="s">
        <v>9372</v>
      </c>
      <c r="H3195" s="307" t="s">
        <v>9373</v>
      </c>
      <c r="I3195" s="15">
        <v>770</v>
      </c>
      <c r="J3195" s="77">
        <v>1</v>
      </c>
      <c r="K3195" s="92"/>
    </row>
    <row r="3196" spans="1:11" ht="61.2" x14ac:dyDescent="0.25">
      <c r="A3196" s="14" t="s">
        <v>9073</v>
      </c>
      <c r="B3196" s="307" t="s">
        <v>9369</v>
      </c>
      <c r="C3196" s="307" t="s">
        <v>9370</v>
      </c>
      <c r="D3196" s="302">
        <v>44997</v>
      </c>
      <c r="E3196" s="302">
        <v>45183</v>
      </c>
      <c r="F3196" s="307" t="s">
        <v>9375</v>
      </c>
      <c r="G3196" s="307" t="s">
        <v>9372</v>
      </c>
      <c r="H3196" s="307" t="s">
        <v>9373</v>
      </c>
      <c r="I3196" s="15">
        <v>505.8</v>
      </c>
      <c r="J3196" s="77">
        <v>1</v>
      </c>
      <c r="K3196" s="92"/>
    </row>
    <row r="3197" spans="1:11" ht="51" x14ac:dyDescent="0.25">
      <c r="A3197" s="14" t="s">
        <v>9073</v>
      </c>
      <c r="B3197" s="307" t="s">
        <v>9369</v>
      </c>
      <c r="C3197" s="307" t="s">
        <v>9370</v>
      </c>
      <c r="D3197" s="302">
        <v>45010</v>
      </c>
      <c r="E3197" s="302">
        <v>45183</v>
      </c>
      <c r="F3197" s="307" t="s">
        <v>9376</v>
      </c>
      <c r="G3197" s="307" t="s">
        <v>9372</v>
      </c>
      <c r="H3197" s="307" t="s">
        <v>9373</v>
      </c>
      <c r="I3197" s="15">
        <v>220</v>
      </c>
      <c r="J3197" s="77">
        <v>1</v>
      </c>
      <c r="K3197" s="92"/>
    </row>
    <row r="3198" spans="1:11" ht="51" x14ac:dyDescent="0.25">
      <c r="A3198" s="14" t="s">
        <v>9073</v>
      </c>
      <c r="B3198" s="307" t="s">
        <v>9369</v>
      </c>
      <c r="C3198" s="307" t="s">
        <v>9370</v>
      </c>
      <c r="D3198" s="302">
        <v>45009</v>
      </c>
      <c r="E3198" s="302">
        <v>45183</v>
      </c>
      <c r="F3198" s="307" t="s">
        <v>9377</v>
      </c>
      <c r="G3198" s="307" t="s">
        <v>9372</v>
      </c>
      <c r="H3198" s="307" t="s">
        <v>9373</v>
      </c>
      <c r="I3198" s="15">
        <v>471.6</v>
      </c>
      <c r="J3198" s="77">
        <v>1</v>
      </c>
      <c r="K3198" s="92"/>
    </row>
    <row r="3199" spans="1:11" ht="61.2" x14ac:dyDescent="0.25">
      <c r="A3199" s="14" t="s">
        <v>9073</v>
      </c>
      <c r="B3199" s="307" t="s">
        <v>9369</v>
      </c>
      <c r="C3199" s="307" t="s">
        <v>9370</v>
      </c>
      <c r="D3199" s="302">
        <v>45047</v>
      </c>
      <c r="E3199" s="302">
        <v>45183</v>
      </c>
      <c r="F3199" s="307" t="s">
        <v>9378</v>
      </c>
      <c r="G3199" s="307" t="s">
        <v>9372</v>
      </c>
      <c r="H3199" s="307" t="s">
        <v>9373</v>
      </c>
      <c r="I3199" s="15">
        <v>325</v>
      </c>
      <c r="J3199" s="77">
        <v>1</v>
      </c>
      <c r="K3199" s="92"/>
    </row>
    <row r="3200" spans="1:11" ht="61.2" x14ac:dyDescent="0.25">
      <c r="A3200" s="14" t="s">
        <v>9073</v>
      </c>
      <c r="B3200" s="307" t="s">
        <v>9369</v>
      </c>
      <c r="C3200" s="307" t="s">
        <v>9370</v>
      </c>
      <c r="D3200" s="302">
        <v>45049</v>
      </c>
      <c r="E3200" s="302">
        <v>45183</v>
      </c>
      <c r="F3200" s="307" t="s">
        <v>9379</v>
      </c>
      <c r="G3200" s="307" t="s">
        <v>9372</v>
      </c>
      <c r="H3200" s="307" t="s">
        <v>9373</v>
      </c>
      <c r="I3200" s="15">
        <v>425.28</v>
      </c>
      <c r="J3200" s="77">
        <v>1</v>
      </c>
      <c r="K3200" s="92"/>
    </row>
    <row r="3201" spans="1:11" ht="61.2" x14ac:dyDescent="0.25">
      <c r="A3201" s="14" t="s">
        <v>9073</v>
      </c>
      <c r="B3201" s="307" t="s">
        <v>9380</v>
      </c>
      <c r="C3201" s="307" t="s">
        <v>9381</v>
      </c>
      <c r="D3201" s="302">
        <v>45015</v>
      </c>
      <c r="E3201" s="302">
        <v>45182</v>
      </c>
      <c r="F3201" s="307" t="s">
        <v>9382</v>
      </c>
      <c r="G3201" s="307" t="s">
        <v>9383</v>
      </c>
      <c r="H3201" s="307" t="s">
        <v>9384</v>
      </c>
      <c r="I3201" s="15">
        <v>280</v>
      </c>
      <c r="J3201" s="77">
        <v>1</v>
      </c>
      <c r="K3201" s="92"/>
    </row>
    <row r="3202" spans="1:11" ht="61.2" x14ac:dyDescent="0.25">
      <c r="A3202" s="14" t="s">
        <v>9073</v>
      </c>
      <c r="B3202" s="307" t="s">
        <v>9380</v>
      </c>
      <c r="C3202" s="307" t="s">
        <v>9381</v>
      </c>
      <c r="D3202" s="302">
        <v>45019</v>
      </c>
      <c r="E3202" s="302">
        <v>45182</v>
      </c>
      <c r="F3202" s="307" t="s">
        <v>9385</v>
      </c>
      <c r="G3202" s="307" t="s">
        <v>9383</v>
      </c>
      <c r="H3202" s="307" t="s">
        <v>9384</v>
      </c>
      <c r="I3202" s="15">
        <v>605</v>
      </c>
      <c r="J3202" s="77">
        <v>1</v>
      </c>
      <c r="K3202" s="92"/>
    </row>
    <row r="3203" spans="1:11" ht="51" x14ac:dyDescent="0.25">
      <c r="A3203" s="14" t="s">
        <v>9073</v>
      </c>
      <c r="B3203" s="307" t="s">
        <v>9380</v>
      </c>
      <c r="C3203" s="307" t="s">
        <v>9381</v>
      </c>
      <c r="D3203" s="302">
        <v>45003</v>
      </c>
      <c r="E3203" s="302">
        <v>45182</v>
      </c>
      <c r="F3203" s="307" t="s">
        <v>9386</v>
      </c>
      <c r="G3203" s="307" t="s">
        <v>9383</v>
      </c>
      <c r="H3203" s="307" t="s">
        <v>9384</v>
      </c>
      <c r="I3203" s="15">
        <v>566</v>
      </c>
      <c r="J3203" s="77">
        <v>1</v>
      </c>
      <c r="K3203" s="92"/>
    </row>
    <row r="3204" spans="1:11" ht="51" x14ac:dyDescent="0.25">
      <c r="A3204" s="14" t="s">
        <v>9073</v>
      </c>
      <c r="B3204" s="307" t="s">
        <v>9380</v>
      </c>
      <c r="C3204" s="307" t="s">
        <v>9381</v>
      </c>
      <c r="D3204" s="302">
        <v>45051</v>
      </c>
      <c r="E3204" s="302">
        <v>45182</v>
      </c>
      <c r="F3204" s="307" t="s">
        <v>9387</v>
      </c>
      <c r="G3204" s="307" t="s">
        <v>9383</v>
      </c>
      <c r="H3204" s="307" t="s">
        <v>9384</v>
      </c>
      <c r="I3204" s="15">
        <v>99</v>
      </c>
      <c r="J3204" s="77">
        <v>1</v>
      </c>
      <c r="K3204" s="92"/>
    </row>
    <row r="3205" spans="1:11" ht="61.2" x14ac:dyDescent="0.25">
      <c r="A3205" s="14" t="s">
        <v>9073</v>
      </c>
      <c r="B3205" s="307" t="s">
        <v>9380</v>
      </c>
      <c r="C3205" s="307" t="s">
        <v>9381</v>
      </c>
      <c r="D3205" s="302">
        <v>45055</v>
      </c>
      <c r="E3205" s="302">
        <v>45182</v>
      </c>
      <c r="F3205" s="307" t="s">
        <v>9388</v>
      </c>
      <c r="G3205" s="307" t="s">
        <v>9383</v>
      </c>
      <c r="H3205" s="307" t="s">
        <v>9384</v>
      </c>
      <c r="I3205" s="15">
        <v>150</v>
      </c>
      <c r="J3205" s="77">
        <v>1</v>
      </c>
      <c r="K3205" s="92"/>
    </row>
    <row r="3206" spans="1:11" ht="61.2" x14ac:dyDescent="0.25">
      <c r="A3206" s="14" t="s">
        <v>9073</v>
      </c>
      <c r="B3206" s="307" t="s">
        <v>9380</v>
      </c>
      <c r="C3206" s="307" t="s">
        <v>9381</v>
      </c>
      <c r="D3206" s="302">
        <v>45100</v>
      </c>
      <c r="E3206" s="302">
        <v>45182</v>
      </c>
      <c r="F3206" s="307" t="s">
        <v>9389</v>
      </c>
      <c r="G3206" s="307" t="s">
        <v>9383</v>
      </c>
      <c r="H3206" s="307" t="s">
        <v>9384</v>
      </c>
      <c r="I3206" s="15">
        <v>260.39999999999998</v>
      </c>
      <c r="J3206" s="77">
        <v>1</v>
      </c>
      <c r="K3206" s="92"/>
    </row>
    <row r="3207" spans="1:11" ht="61.2" x14ac:dyDescent="0.25">
      <c r="A3207" s="14" t="s">
        <v>9073</v>
      </c>
      <c r="B3207" s="307" t="s">
        <v>9380</v>
      </c>
      <c r="C3207" s="307" t="s">
        <v>9381</v>
      </c>
      <c r="D3207" s="302">
        <v>45102</v>
      </c>
      <c r="E3207" s="302">
        <v>45182</v>
      </c>
      <c r="F3207" s="307" t="s">
        <v>9390</v>
      </c>
      <c r="G3207" s="307" t="s">
        <v>9383</v>
      </c>
      <c r="H3207" s="307" t="s">
        <v>9384</v>
      </c>
      <c r="I3207" s="15">
        <v>112</v>
      </c>
      <c r="J3207" s="77">
        <v>1</v>
      </c>
      <c r="K3207" s="92"/>
    </row>
    <row r="3208" spans="1:11" ht="40.799999999999997" x14ac:dyDescent="0.25">
      <c r="A3208" s="14" t="s">
        <v>9073</v>
      </c>
      <c r="B3208" s="307" t="s">
        <v>9391</v>
      </c>
      <c r="C3208" s="307" t="s">
        <v>9392</v>
      </c>
      <c r="D3208" s="302">
        <v>44978</v>
      </c>
      <c r="E3208" s="302">
        <v>45174</v>
      </c>
      <c r="F3208" s="307" t="s">
        <v>9393</v>
      </c>
      <c r="G3208" s="307" t="s">
        <v>6100</v>
      </c>
      <c r="H3208" s="307" t="s">
        <v>6101</v>
      </c>
      <c r="I3208" s="15">
        <v>624.27</v>
      </c>
      <c r="J3208" s="77">
        <v>1</v>
      </c>
      <c r="K3208" s="92"/>
    </row>
    <row r="3209" spans="1:11" ht="40.799999999999997" x14ac:dyDescent="0.25">
      <c r="A3209" s="14" t="s">
        <v>9073</v>
      </c>
      <c r="B3209" s="307" t="s">
        <v>9391</v>
      </c>
      <c r="C3209" s="307" t="s">
        <v>9392</v>
      </c>
      <c r="D3209" s="302">
        <v>44999</v>
      </c>
      <c r="E3209" s="302">
        <v>45174</v>
      </c>
      <c r="F3209" s="307" t="s">
        <v>9394</v>
      </c>
      <c r="G3209" s="307" t="s">
        <v>6100</v>
      </c>
      <c r="H3209" s="307" t="s">
        <v>6101</v>
      </c>
      <c r="I3209" s="15">
        <v>172</v>
      </c>
      <c r="J3209" s="77">
        <v>1</v>
      </c>
      <c r="K3209" s="92"/>
    </row>
    <row r="3210" spans="1:11" ht="40.799999999999997" x14ac:dyDescent="0.25">
      <c r="A3210" s="14" t="s">
        <v>9073</v>
      </c>
      <c r="B3210" s="307" t="s">
        <v>9391</v>
      </c>
      <c r="C3210" s="307" t="s">
        <v>9392</v>
      </c>
      <c r="D3210" s="302">
        <v>45020</v>
      </c>
      <c r="E3210" s="302">
        <v>45174</v>
      </c>
      <c r="F3210" s="307" t="s">
        <v>9394</v>
      </c>
      <c r="G3210" s="307" t="s">
        <v>6100</v>
      </c>
      <c r="H3210" s="307" t="s">
        <v>6101</v>
      </c>
      <c r="I3210" s="15">
        <v>303.85000000000002</v>
      </c>
      <c r="J3210" s="77">
        <v>1</v>
      </c>
      <c r="K3210" s="92"/>
    </row>
    <row r="3211" spans="1:11" ht="40.799999999999997" x14ac:dyDescent="0.25">
      <c r="A3211" s="14" t="s">
        <v>9073</v>
      </c>
      <c r="B3211" s="307" t="s">
        <v>9391</v>
      </c>
      <c r="C3211" s="307" t="s">
        <v>9392</v>
      </c>
      <c r="D3211" s="302">
        <v>45028</v>
      </c>
      <c r="E3211" s="302">
        <v>45174</v>
      </c>
      <c r="F3211" s="307" t="s">
        <v>9395</v>
      </c>
      <c r="G3211" s="307" t="s">
        <v>6100</v>
      </c>
      <c r="H3211" s="307" t="s">
        <v>6101</v>
      </c>
      <c r="I3211" s="15">
        <v>309.60000000000002</v>
      </c>
      <c r="J3211" s="77">
        <v>1</v>
      </c>
      <c r="K3211" s="92"/>
    </row>
    <row r="3212" spans="1:11" ht="40.799999999999997" x14ac:dyDescent="0.25">
      <c r="A3212" s="14" t="s">
        <v>9073</v>
      </c>
      <c r="B3212" s="307" t="s">
        <v>9391</v>
      </c>
      <c r="C3212" s="307" t="s">
        <v>9392</v>
      </c>
      <c r="D3212" s="302">
        <v>45048</v>
      </c>
      <c r="E3212" s="302">
        <v>45174</v>
      </c>
      <c r="F3212" s="307" t="s">
        <v>9395</v>
      </c>
      <c r="G3212" s="307" t="s">
        <v>6100</v>
      </c>
      <c r="H3212" s="307" t="s">
        <v>6101</v>
      </c>
      <c r="I3212" s="15">
        <v>566.5</v>
      </c>
      <c r="J3212" s="77">
        <v>1</v>
      </c>
      <c r="K3212" s="92"/>
    </row>
    <row r="3213" spans="1:11" ht="40.799999999999997" x14ac:dyDescent="0.25">
      <c r="A3213" s="14" t="s">
        <v>9073</v>
      </c>
      <c r="B3213" s="307" t="s">
        <v>9391</v>
      </c>
      <c r="C3213" s="307" t="s">
        <v>9392</v>
      </c>
      <c r="D3213" s="302">
        <v>45063</v>
      </c>
      <c r="E3213" s="302">
        <v>45174</v>
      </c>
      <c r="F3213" s="307" t="s">
        <v>9396</v>
      </c>
      <c r="G3213" s="307" t="s">
        <v>6100</v>
      </c>
      <c r="H3213" s="307" t="s">
        <v>6101</v>
      </c>
      <c r="I3213" s="15">
        <v>206.4</v>
      </c>
      <c r="J3213" s="77">
        <v>1</v>
      </c>
      <c r="K3213" s="92"/>
    </row>
    <row r="3214" spans="1:11" ht="40.799999999999997" x14ac:dyDescent="0.25">
      <c r="A3214" s="14" t="s">
        <v>9073</v>
      </c>
      <c r="B3214" s="307" t="s">
        <v>9391</v>
      </c>
      <c r="C3214" s="307" t="s">
        <v>9392</v>
      </c>
      <c r="D3214" s="302">
        <v>45076</v>
      </c>
      <c r="E3214" s="302">
        <v>45174</v>
      </c>
      <c r="F3214" s="307" t="s">
        <v>9396</v>
      </c>
      <c r="G3214" s="307" t="s">
        <v>6100</v>
      </c>
      <c r="H3214" s="307" t="s">
        <v>6101</v>
      </c>
      <c r="I3214" s="15">
        <v>442.9</v>
      </c>
      <c r="J3214" s="77">
        <v>1</v>
      </c>
      <c r="K3214" s="92"/>
    </row>
    <row r="3215" spans="1:11" ht="40.799999999999997" x14ac:dyDescent="0.25">
      <c r="A3215" s="14" t="s">
        <v>9073</v>
      </c>
      <c r="B3215" s="307" t="s">
        <v>9391</v>
      </c>
      <c r="C3215" s="307" t="s">
        <v>9392</v>
      </c>
      <c r="D3215" s="302">
        <v>45089</v>
      </c>
      <c r="E3215" s="302">
        <v>45174</v>
      </c>
      <c r="F3215" s="307" t="s">
        <v>9397</v>
      </c>
      <c r="G3215" s="307" t="s">
        <v>6100</v>
      </c>
      <c r="H3215" s="307" t="s">
        <v>6101</v>
      </c>
      <c r="I3215" s="15">
        <v>258</v>
      </c>
      <c r="J3215" s="77">
        <v>1</v>
      </c>
      <c r="K3215" s="92"/>
    </row>
    <row r="3216" spans="1:11" ht="40.799999999999997" x14ac:dyDescent="0.25">
      <c r="A3216" s="14" t="s">
        <v>9073</v>
      </c>
      <c r="B3216" s="307" t="s">
        <v>9391</v>
      </c>
      <c r="C3216" s="307" t="s">
        <v>9392</v>
      </c>
      <c r="D3216" s="302">
        <v>45090</v>
      </c>
      <c r="E3216" s="302">
        <v>45174</v>
      </c>
      <c r="F3216" s="307" t="s">
        <v>9397</v>
      </c>
      <c r="G3216" s="307" t="s">
        <v>6100</v>
      </c>
      <c r="H3216" s="307" t="s">
        <v>6101</v>
      </c>
      <c r="I3216" s="15">
        <v>279.13</v>
      </c>
      <c r="J3216" s="77">
        <v>1</v>
      </c>
      <c r="K3216" s="92"/>
    </row>
    <row r="3217" spans="1:11" ht="40.799999999999997" x14ac:dyDescent="0.25">
      <c r="A3217" s="14" t="s">
        <v>9073</v>
      </c>
      <c r="B3217" s="307" t="s">
        <v>9391</v>
      </c>
      <c r="C3217" s="307" t="s">
        <v>9392</v>
      </c>
      <c r="D3217" s="302">
        <v>45093</v>
      </c>
      <c r="E3217" s="302">
        <v>45174</v>
      </c>
      <c r="F3217" s="307" t="s">
        <v>9397</v>
      </c>
      <c r="G3217" s="307" t="s">
        <v>6100</v>
      </c>
      <c r="H3217" s="307" t="s">
        <v>6101</v>
      </c>
      <c r="I3217" s="15">
        <v>123.6</v>
      </c>
      <c r="J3217" s="77">
        <v>1</v>
      </c>
      <c r="K3217" s="92"/>
    </row>
    <row r="3218" spans="1:11" ht="51" x14ac:dyDescent="0.25">
      <c r="A3218" s="14" t="s">
        <v>9073</v>
      </c>
      <c r="B3218" s="307" t="s">
        <v>9391</v>
      </c>
      <c r="C3218" s="307" t="s">
        <v>9392</v>
      </c>
      <c r="D3218" s="302">
        <v>45090</v>
      </c>
      <c r="E3218" s="302">
        <v>45174</v>
      </c>
      <c r="F3218" s="307" t="s">
        <v>9398</v>
      </c>
      <c r="G3218" s="307" t="s">
        <v>6100</v>
      </c>
      <c r="H3218" s="307" t="s">
        <v>6101</v>
      </c>
      <c r="I3218" s="15">
        <v>68.05</v>
      </c>
      <c r="J3218" s="77">
        <v>1</v>
      </c>
      <c r="K3218" s="92"/>
    </row>
    <row r="3219" spans="1:11" ht="40.799999999999997" x14ac:dyDescent="0.25">
      <c r="A3219" s="14" t="s">
        <v>9073</v>
      </c>
      <c r="B3219" s="307" t="s">
        <v>9391</v>
      </c>
      <c r="C3219" s="307" t="s">
        <v>9392</v>
      </c>
      <c r="D3219" s="302">
        <v>45092</v>
      </c>
      <c r="E3219" s="302">
        <v>45174</v>
      </c>
      <c r="F3219" s="307" t="s">
        <v>9399</v>
      </c>
      <c r="G3219" s="307" t="s">
        <v>6100</v>
      </c>
      <c r="H3219" s="307" t="s">
        <v>6101</v>
      </c>
      <c r="I3219" s="15">
        <v>68.8</v>
      </c>
      <c r="J3219" s="77">
        <v>1</v>
      </c>
      <c r="K3219" s="92"/>
    </row>
    <row r="3220" spans="1:11" ht="40.799999999999997" x14ac:dyDescent="0.25">
      <c r="A3220" s="14" t="s">
        <v>9073</v>
      </c>
      <c r="B3220" s="307" t="s">
        <v>9391</v>
      </c>
      <c r="C3220" s="307" t="s">
        <v>9392</v>
      </c>
      <c r="D3220" s="302">
        <v>45093</v>
      </c>
      <c r="E3220" s="302">
        <v>45174</v>
      </c>
      <c r="F3220" s="307" t="s">
        <v>9399</v>
      </c>
      <c r="G3220" s="307" t="s">
        <v>6100</v>
      </c>
      <c r="H3220" s="307" t="s">
        <v>6101</v>
      </c>
      <c r="I3220" s="15">
        <v>30.9</v>
      </c>
      <c r="J3220" s="77">
        <v>1</v>
      </c>
      <c r="K3220" s="92"/>
    </row>
    <row r="3221" spans="1:11" ht="61.2" x14ac:dyDescent="0.25">
      <c r="A3221" s="14" t="s">
        <v>9073</v>
      </c>
      <c r="B3221" s="307" t="s">
        <v>9400</v>
      </c>
      <c r="C3221" s="307" t="s">
        <v>9401</v>
      </c>
      <c r="D3221" s="302">
        <v>44970</v>
      </c>
      <c r="E3221" s="302">
        <v>45180</v>
      </c>
      <c r="F3221" s="307" t="s">
        <v>9402</v>
      </c>
      <c r="G3221" s="307" t="s">
        <v>9403</v>
      </c>
      <c r="H3221" s="307" t="s">
        <v>9404</v>
      </c>
      <c r="I3221" s="15">
        <v>3360.8</v>
      </c>
      <c r="J3221" s="77">
        <v>1</v>
      </c>
      <c r="K3221" s="92"/>
    </row>
    <row r="3222" spans="1:11" ht="51" x14ac:dyDescent="0.25">
      <c r="A3222" s="14" t="s">
        <v>9073</v>
      </c>
      <c r="B3222" s="307" t="s">
        <v>9400</v>
      </c>
      <c r="C3222" s="307" t="s">
        <v>9401</v>
      </c>
      <c r="D3222" s="302">
        <v>44980</v>
      </c>
      <c r="E3222" s="302">
        <v>45180</v>
      </c>
      <c r="F3222" s="307" t="s">
        <v>9405</v>
      </c>
      <c r="G3222" s="307" t="s">
        <v>9403</v>
      </c>
      <c r="H3222" s="307" t="s">
        <v>9404</v>
      </c>
      <c r="I3222" s="15">
        <v>404.61</v>
      </c>
      <c r="J3222" s="77">
        <v>1</v>
      </c>
      <c r="K3222" s="92"/>
    </row>
    <row r="3223" spans="1:11" ht="51" x14ac:dyDescent="0.25">
      <c r="A3223" s="14" t="s">
        <v>9073</v>
      </c>
      <c r="B3223" s="307" t="s">
        <v>9400</v>
      </c>
      <c r="C3223" s="307" t="s">
        <v>9401</v>
      </c>
      <c r="D3223" s="302">
        <v>45164</v>
      </c>
      <c r="E3223" s="302">
        <v>45180</v>
      </c>
      <c r="F3223" s="307" t="s">
        <v>9406</v>
      </c>
      <c r="G3223" s="307" t="s">
        <v>9403</v>
      </c>
      <c r="H3223" s="307" t="s">
        <v>9404</v>
      </c>
      <c r="I3223" s="15">
        <v>2797.2</v>
      </c>
      <c r="J3223" s="77">
        <v>1</v>
      </c>
      <c r="K3223" s="92"/>
    </row>
    <row r="3224" spans="1:11" ht="51" x14ac:dyDescent="0.25">
      <c r="A3224" s="14" t="s">
        <v>9073</v>
      </c>
      <c r="B3224" s="307" t="s">
        <v>9407</v>
      </c>
      <c r="C3224" s="307" t="s">
        <v>9408</v>
      </c>
      <c r="D3224" s="302">
        <v>44963</v>
      </c>
      <c r="E3224" s="302">
        <v>45180</v>
      </c>
      <c r="F3224" s="307" t="s">
        <v>9409</v>
      </c>
      <c r="G3224" s="307" t="s">
        <v>9410</v>
      </c>
      <c r="H3224" s="307" t="s">
        <v>9411</v>
      </c>
      <c r="I3224" s="15">
        <v>1036.2</v>
      </c>
      <c r="J3224" s="77">
        <v>1</v>
      </c>
      <c r="K3224" s="92"/>
    </row>
    <row r="3225" spans="1:11" ht="45.6" customHeight="1" x14ac:dyDescent="0.25">
      <c r="A3225" s="14" t="s">
        <v>9073</v>
      </c>
      <c r="B3225" s="307" t="s">
        <v>9412</v>
      </c>
      <c r="C3225" s="307" t="s">
        <v>9413</v>
      </c>
      <c r="D3225" s="302">
        <v>45001</v>
      </c>
      <c r="E3225" s="302">
        <v>45180</v>
      </c>
      <c r="F3225" s="307" t="s">
        <v>9414</v>
      </c>
      <c r="G3225" s="307" t="s">
        <v>9415</v>
      </c>
      <c r="H3225" s="307" t="s">
        <v>9416</v>
      </c>
      <c r="I3225" s="15">
        <v>1101.5999999999999</v>
      </c>
      <c r="J3225" s="77">
        <v>1</v>
      </c>
      <c r="K3225" s="92"/>
    </row>
    <row r="3226" spans="1:11" ht="48" customHeight="1" x14ac:dyDescent="0.25">
      <c r="A3226" s="14" t="s">
        <v>9073</v>
      </c>
      <c r="B3226" s="307" t="s">
        <v>9412</v>
      </c>
      <c r="C3226" s="307" t="s">
        <v>9413</v>
      </c>
      <c r="D3226" s="302">
        <v>45036</v>
      </c>
      <c r="E3226" s="302">
        <v>45180</v>
      </c>
      <c r="F3226" s="307" t="s">
        <v>9417</v>
      </c>
      <c r="G3226" s="307" t="s">
        <v>9415</v>
      </c>
      <c r="H3226" s="307" t="s">
        <v>9416</v>
      </c>
      <c r="I3226" s="15">
        <v>1182.5999999999999</v>
      </c>
      <c r="J3226" s="77">
        <v>1</v>
      </c>
      <c r="K3226" s="92"/>
    </row>
    <row r="3227" spans="1:11" ht="51" x14ac:dyDescent="0.25">
      <c r="A3227" s="14" t="s">
        <v>9073</v>
      </c>
      <c r="B3227" s="307" t="s">
        <v>9412</v>
      </c>
      <c r="C3227" s="307" t="s">
        <v>9413</v>
      </c>
      <c r="D3227" s="302">
        <v>45064</v>
      </c>
      <c r="E3227" s="302">
        <v>45180</v>
      </c>
      <c r="F3227" s="307" t="s">
        <v>9418</v>
      </c>
      <c r="G3227" s="307" t="s">
        <v>9415</v>
      </c>
      <c r="H3227" s="307" t="s">
        <v>9416</v>
      </c>
      <c r="I3227" s="15">
        <v>999</v>
      </c>
      <c r="J3227" s="77">
        <v>1</v>
      </c>
      <c r="K3227" s="92"/>
    </row>
    <row r="3228" spans="1:11" ht="51" x14ac:dyDescent="0.25">
      <c r="A3228" s="14" t="s">
        <v>9073</v>
      </c>
      <c r="B3228" s="307" t="s">
        <v>9412</v>
      </c>
      <c r="C3228" s="307" t="s">
        <v>9413</v>
      </c>
      <c r="D3228" s="302">
        <v>45097</v>
      </c>
      <c r="E3228" s="302">
        <v>45180</v>
      </c>
      <c r="F3228" s="307" t="s">
        <v>9419</v>
      </c>
      <c r="G3228" s="307" t="s">
        <v>9415</v>
      </c>
      <c r="H3228" s="307" t="s">
        <v>9416</v>
      </c>
      <c r="I3228" s="15">
        <v>1320.3</v>
      </c>
      <c r="J3228" s="77">
        <v>1</v>
      </c>
      <c r="K3228" s="92"/>
    </row>
    <row r="3229" spans="1:11" ht="51" x14ac:dyDescent="0.25">
      <c r="A3229" s="14" t="s">
        <v>9073</v>
      </c>
      <c r="B3229" s="307" t="s">
        <v>9412</v>
      </c>
      <c r="C3229" s="307" t="s">
        <v>9413</v>
      </c>
      <c r="D3229" s="302">
        <v>45117</v>
      </c>
      <c r="E3229" s="302">
        <v>45180</v>
      </c>
      <c r="F3229" s="307" t="s">
        <v>9420</v>
      </c>
      <c r="G3229" s="307" t="s">
        <v>9415</v>
      </c>
      <c r="H3229" s="307" t="s">
        <v>9416</v>
      </c>
      <c r="I3229" s="15">
        <v>510.3</v>
      </c>
      <c r="J3229" s="77">
        <v>1</v>
      </c>
      <c r="K3229" s="92"/>
    </row>
    <row r="3230" spans="1:11" ht="61.2" x14ac:dyDescent="0.25">
      <c r="A3230" s="14" t="s">
        <v>9073</v>
      </c>
      <c r="B3230" s="307" t="s">
        <v>9421</v>
      </c>
      <c r="C3230" s="307" t="s">
        <v>9422</v>
      </c>
      <c r="D3230" s="302">
        <v>45005</v>
      </c>
      <c r="E3230" s="302">
        <v>45175</v>
      </c>
      <c r="F3230" s="307" t="s">
        <v>9423</v>
      </c>
      <c r="G3230" s="307" t="s">
        <v>9424</v>
      </c>
      <c r="H3230" s="307" t="s">
        <v>9425</v>
      </c>
      <c r="I3230" s="15">
        <v>3330</v>
      </c>
      <c r="J3230" s="77">
        <v>1</v>
      </c>
      <c r="K3230" s="92"/>
    </row>
    <row r="3231" spans="1:11" ht="51" x14ac:dyDescent="0.25">
      <c r="A3231" s="14" t="s">
        <v>9073</v>
      </c>
      <c r="B3231" s="307" t="s">
        <v>9421</v>
      </c>
      <c r="C3231" s="307" t="s">
        <v>9422</v>
      </c>
      <c r="D3231" s="302">
        <v>45037</v>
      </c>
      <c r="E3231" s="302">
        <v>45175</v>
      </c>
      <c r="F3231" s="307" t="s">
        <v>9426</v>
      </c>
      <c r="G3231" s="307" t="s">
        <v>9424</v>
      </c>
      <c r="H3231" s="307" t="s">
        <v>9425</v>
      </c>
      <c r="I3231" s="15">
        <v>2887</v>
      </c>
      <c r="J3231" s="77">
        <v>1</v>
      </c>
      <c r="K3231" s="92"/>
    </row>
    <row r="3232" spans="1:11" ht="51" x14ac:dyDescent="0.25">
      <c r="A3232" s="14" t="s">
        <v>9073</v>
      </c>
      <c r="B3232" s="307" t="s">
        <v>9427</v>
      </c>
      <c r="C3232" s="307" t="s">
        <v>2885</v>
      </c>
      <c r="D3232" s="302">
        <v>44942</v>
      </c>
      <c r="E3232" s="302">
        <v>45191</v>
      </c>
      <c r="F3232" s="307" t="s">
        <v>9428</v>
      </c>
      <c r="G3232" s="307" t="s">
        <v>9429</v>
      </c>
      <c r="H3232" s="307" t="s">
        <v>9430</v>
      </c>
      <c r="I3232" s="15">
        <v>200</v>
      </c>
      <c r="J3232" s="77">
        <v>1</v>
      </c>
      <c r="K3232" s="92"/>
    </row>
    <row r="3233" spans="1:11" ht="51" x14ac:dyDescent="0.25">
      <c r="A3233" s="14" t="s">
        <v>9073</v>
      </c>
      <c r="B3233" s="307" t="s">
        <v>9427</v>
      </c>
      <c r="C3233" s="307" t="s">
        <v>2885</v>
      </c>
      <c r="D3233" s="302">
        <v>44949</v>
      </c>
      <c r="E3233" s="302">
        <v>45191</v>
      </c>
      <c r="F3233" s="307" t="s">
        <v>9428</v>
      </c>
      <c r="G3233" s="307" t="s">
        <v>9429</v>
      </c>
      <c r="H3233" s="307" t="s">
        <v>9430</v>
      </c>
      <c r="I3233" s="15">
        <v>250</v>
      </c>
      <c r="J3233" s="77">
        <v>1</v>
      </c>
      <c r="K3233" s="92"/>
    </row>
    <row r="3234" spans="1:11" ht="51" x14ac:dyDescent="0.25">
      <c r="A3234" s="14" t="s">
        <v>9073</v>
      </c>
      <c r="B3234" s="307" t="s">
        <v>9427</v>
      </c>
      <c r="C3234" s="307" t="s">
        <v>2885</v>
      </c>
      <c r="D3234" s="302">
        <v>44956</v>
      </c>
      <c r="E3234" s="302">
        <v>45191</v>
      </c>
      <c r="F3234" s="307" t="s">
        <v>9428</v>
      </c>
      <c r="G3234" s="307" t="s">
        <v>9429</v>
      </c>
      <c r="H3234" s="307" t="s">
        <v>9430</v>
      </c>
      <c r="I3234" s="15">
        <v>250</v>
      </c>
      <c r="J3234" s="77">
        <v>1</v>
      </c>
      <c r="K3234" s="92"/>
    </row>
    <row r="3235" spans="1:11" ht="51" x14ac:dyDescent="0.25">
      <c r="A3235" s="14" t="s">
        <v>9073</v>
      </c>
      <c r="B3235" s="307" t="s">
        <v>9427</v>
      </c>
      <c r="C3235" s="307" t="s">
        <v>2885</v>
      </c>
      <c r="D3235" s="302">
        <v>44963</v>
      </c>
      <c r="E3235" s="302">
        <v>45191</v>
      </c>
      <c r="F3235" s="307" t="s">
        <v>9431</v>
      </c>
      <c r="G3235" s="307" t="s">
        <v>9429</v>
      </c>
      <c r="H3235" s="307" t="s">
        <v>9430</v>
      </c>
      <c r="I3235" s="15">
        <v>250</v>
      </c>
      <c r="J3235" s="77">
        <v>1</v>
      </c>
      <c r="K3235" s="92"/>
    </row>
    <row r="3236" spans="1:11" ht="51" x14ac:dyDescent="0.25">
      <c r="A3236" s="14" t="s">
        <v>9073</v>
      </c>
      <c r="B3236" s="307" t="s">
        <v>9427</v>
      </c>
      <c r="C3236" s="307" t="s">
        <v>2885</v>
      </c>
      <c r="D3236" s="302">
        <v>44971</v>
      </c>
      <c r="E3236" s="302">
        <v>45191</v>
      </c>
      <c r="F3236" s="307" t="s">
        <v>9431</v>
      </c>
      <c r="G3236" s="307" t="s">
        <v>9429</v>
      </c>
      <c r="H3236" s="307" t="s">
        <v>9430</v>
      </c>
      <c r="I3236" s="15">
        <v>250</v>
      </c>
      <c r="J3236" s="77">
        <v>1</v>
      </c>
      <c r="K3236" s="92"/>
    </row>
    <row r="3237" spans="1:11" ht="51" x14ac:dyDescent="0.25">
      <c r="A3237" s="14" t="s">
        <v>9073</v>
      </c>
      <c r="B3237" s="307" t="s">
        <v>9427</v>
      </c>
      <c r="C3237" s="307" t="s">
        <v>2885</v>
      </c>
      <c r="D3237" s="302">
        <v>44980</v>
      </c>
      <c r="E3237" s="302">
        <v>45191</v>
      </c>
      <c r="F3237" s="307" t="s">
        <v>9431</v>
      </c>
      <c r="G3237" s="307" t="s">
        <v>9429</v>
      </c>
      <c r="H3237" s="307" t="s">
        <v>9430</v>
      </c>
      <c r="I3237" s="15">
        <v>250</v>
      </c>
      <c r="J3237" s="77">
        <v>1</v>
      </c>
      <c r="K3237" s="92"/>
    </row>
    <row r="3238" spans="1:11" ht="51" x14ac:dyDescent="0.25">
      <c r="A3238" s="14" t="s">
        <v>9073</v>
      </c>
      <c r="B3238" s="307" t="s">
        <v>9427</v>
      </c>
      <c r="C3238" s="307" t="s">
        <v>2885</v>
      </c>
      <c r="D3238" s="302">
        <v>44987</v>
      </c>
      <c r="E3238" s="302">
        <v>45191</v>
      </c>
      <c r="F3238" s="307" t="s">
        <v>9432</v>
      </c>
      <c r="G3238" s="307" t="s">
        <v>9429</v>
      </c>
      <c r="H3238" s="307" t="s">
        <v>9430</v>
      </c>
      <c r="I3238" s="15">
        <v>250</v>
      </c>
      <c r="J3238" s="77">
        <v>1</v>
      </c>
      <c r="K3238" s="92"/>
    </row>
    <row r="3239" spans="1:11" ht="51" x14ac:dyDescent="0.25">
      <c r="A3239" s="14" t="s">
        <v>9073</v>
      </c>
      <c r="B3239" s="307" t="s">
        <v>9427</v>
      </c>
      <c r="C3239" s="307" t="s">
        <v>2885</v>
      </c>
      <c r="D3239" s="302">
        <v>44991</v>
      </c>
      <c r="E3239" s="302">
        <v>45191</v>
      </c>
      <c r="F3239" s="307" t="s">
        <v>9432</v>
      </c>
      <c r="G3239" s="307" t="s">
        <v>9429</v>
      </c>
      <c r="H3239" s="307" t="s">
        <v>9430</v>
      </c>
      <c r="I3239" s="15">
        <v>150</v>
      </c>
      <c r="J3239" s="77">
        <v>1</v>
      </c>
      <c r="K3239" s="92"/>
    </row>
    <row r="3240" spans="1:11" ht="51" x14ac:dyDescent="0.25">
      <c r="A3240" s="14" t="s">
        <v>9073</v>
      </c>
      <c r="B3240" s="307" t="s">
        <v>9427</v>
      </c>
      <c r="C3240" s="307" t="s">
        <v>2885</v>
      </c>
      <c r="D3240" s="302">
        <v>45005</v>
      </c>
      <c r="E3240" s="302">
        <v>45191</v>
      </c>
      <c r="F3240" s="307" t="s">
        <v>9432</v>
      </c>
      <c r="G3240" s="307" t="s">
        <v>9429</v>
      </c>
      <c r="H3240" s="307" t="s">
        <v>9430</v>
      </c>
      <c r="I3240" s="15">
        <v>300</v>
      </c>
      <c r="J3240" s="77">
        <v>1</v>
      </c>
      <c r="K3240" s="92"/>
    </row>
    <row r="3241" spans="1:11" ht="51" x14ac:dyDescent="0.25">
      <c r="A3241" s="14" t="s">
        <v>9073</v>
      </c>
      <c r="B3241" s="307" t="s">
        <v>9427</v>
      </c>
      <c r="C3241" s="307" t="s">
        <v>2885</v>
      </c>
      <c r="D3241" s="302">
        <v>45015</v>
      </c>
      <c r="E3241" s="302">
        <v>45191</v>
      </c>
      <c r="F3241" s="307" t="s">
        <v>9432</v>
      </c>
      <c r="G3241" s="307" t="s">
        <v>9429</v>
      </c>
      <c r="H3241" s="307" t="s">
        <v>9430</v>
      </c>
      <c r="I3241" s="15">
        <v>200</v>
      </c>
      <c r="J3241" s="77">
        <v>1</v>
      </c>
      <c r="K3241" s="92"/>
    </row>
    <row r="3242" spans="1:11" ht="51" x14ac:dyDescent="0.25">
      <c r="A3242" s="14" t="s">
        <v>9073</v>
      </c>
      <c r="B3242" s="307" t="s">
        <v>9427</v>
      </c>
      <c r="C3242" s="307" t="s">
        <v>2885</v>
      </c>
      <c r="D3242" s="302">
        <v>45028</v>
      </c>
      <c r="E3242" s="302">
        <v>45191</v>
      </c>
      <c r="F3242" s="307" t="s">
        <v>9433</v>
      </c>
      <c r="G3242" s="307" t="s">
        <v>9429</v>
      </c>
      <c r="H3242" s="307" t="s">
        <v>9430</v>
      </c>
      <c r="I3242" s="15">
        <v>250</v>
      </c>
      <c r="J3242" s="77">
        <v>1</v>
      </c>
      <c r="K3242" s="92"/>
    </row>
    <row r="3243" spans="1:11" ht="51" x14ac:dyDescent="0.25">
      <c r="A3243" s="14" t="s">
        <v>9073</v>
      </c>
      <c r="B3243" s="307" t="s">
        <v>9427</v>
      </c>
      <c r="C3243" s="307" t="s">
        <v>2885</v>
      </c>
      <c r="D3243" s="302">
        <v>45029</v>
      </c>
      <c r="E3243" s="302">
        <v>45191</v>
      </c>
      <c r="F3243" s="307" t="s">
        <v>9433</v>
      </c>
      <c r="G3243" s="307" t="s">
        <v>9429</v>
      </c>
      <c r="H3243" s="307" t="s">
        <v>9430</v>
      </c>
      <c r="I3243" s="15">
        <v>200</v>
      </c>
      <c r="J3243" s="77">
        <v>1</v>
      </c>
      <c r="K3243" s="92"/>
    </row>
    <row r="3244" spans="1:11" ht="51" x14ac:dyDescent="0.25">
      <c r="A3244" s="14" t="s">
        <v>9073</v>
      </c>
      <c r="B3244" s="307" t="s">
        <v>9427</v>
      </c>
      <c r="C3244" s="307" t="s">
        <v>2885</v>
      </c>
      <c r="D3244" s="302">
        <v>45035</v>
      </c>
      <c r="E3244" s="302">
        <v>45191</v>
      </c>
      <c r="F3244" s="307" t="s">
        <v>9433</v>
      </c>
      <c r="G3244" s="307" t="s">
        <v>9429</v>
      </c>
      <c r="H3244" s="307" t="s">
        <v>9430</v>
      </c>
      <c r="I3244" s="15">
        <v>150</v>
      </c>
      <c r="J3244" s="77">
        <v>1</v>
      </c>
      <c r="K3244" s="92"/>
    </row>
    <row r="3245" spans="1:11" ht="51" x14ac:dyDescent="0.25">
      <c r="A3245" s="14" t="s">
        <v>9073</v>
      </c>
      <c r="B3245" s="307" t="s">
        <v>9427</v>
      </c>
      <c r="C3245" s="307" t="s">
        <v>2885</v>
      </c>
      <c r="D3245" s="302">
        <v>45042</v>
      </c>
      <c r="E3245" s="302">
        <v>45191</v>
      </c>
      <c r="F3245" s="307" t="s">
        <v>9433</v>
      </c>
      <c r="G3245" s="307" t="s">
        <v>9429</v>
      </c>
      <c r="H3245" s="307" t="s">
        <v>9430</v>
      </c>
      <c r="I3245" s="15">
        <v>250</v>
      </c>
      <c r="J3245" s="77">
        <v>1</v>
      </c>
      <c r="K3245" s="92"/>
    </row>
    <row r="3246" spans="1:11" ht="51" x14ac:dyDescent="0.25">
      <c r="A3246" s="14" t="s">
        <v>9073</v>
      </c>
      <c r="B3246" s="307" t="s">
        <v>9427</v>
      </c>
      <c r="C3246" s="307" t="s">
        <v>2885</v>
      </c>
      <c r="D3246" s="302">
        <v>45057</v>
      </c>
      <c r="E3246" s="302">
        <v>45191</v>
      </c>
      <c r="F3246" s="307" t="s">
        <v>9434</v>
      </c>
      <c r="G3246" s="307" t="s">
        <v>9429</v>
      </c>
      <c r="H3246" s="307" t="s">
        <v>9430</v>
      </c>
      <c r="I3246" s="15">
        <v>315</v>
      </c>
      <c r="J3246" s="77">
        <v>1</v>
      </c>
      <c r="K3246" s="92"/>
    </row>
    <row r="3247" spans="1:11" ht="51" x14ac:dyDescent="0.25">
      <c r="A3247" s="14" t="s">
        <v>9073</v>
      </c>
      <c r="B3247" s="307" t="s">
        <v>9427</v>
      </c>
      <c r="C3247" s="307" t="s">
        <v>2885</v>
      </c>
      <c r="D3247" s="302">
        <v>45062</v>
      </c>
      <c r="E3247" s="302">
        <v>45191</v>
      </c>
      <c r="F3247" s="307" t="s">
        <v>9434</v>
      </c>
      <c r="G3247" s="307" t="s">
        <v>9429</v>
      </c>
      <c r="H3247" s="307" t="s">
        <v>9430</v>
      </c>
      <c r="I3247" s="15">
        <v>115</v>
      </c>
      <c r="J3247" s="77">
        <v>1</v>
      </c>
      <c r="K3247" s="92"/>
    </row>
    <row r="3248" spans="1:11" ht="51" x14ac:dyDescent="0.25">
      <c r="A3248" s="14" t="s">
        <v>9073</v>
      </c>
      <c r="B3248" s="307" t="s">
        <v>9427</v>
      </c>
      <c r="C3248" s="307" t="s">
        <v>2885</v>
      </c>
      <c r="D3248" s="302">
        <v>45070</v>
      </c>
      <c r="E3248" s="302">
        <v>45191</v>
      </c>
      <c r="F3248" s="307" t="s">
        <v>9434</v>
      </c>
      <c r="G3248" s="307" t="s">
        <v>9429</v>
      </c>
      <c r="H3248" s="307" t="s">
        <v>9430</v>
      </c>
      <c r="I3248" s="15">
        <v>310</v>
      </c>
      <c r="J3248" s="77">
        <v>1</v>
      </c>
      <c r="K3248" s="92"/>
    </row>
    <row r="3249" spans="1:11" ht="51" x14ac:dyDescent="0.25">
      <c r="A3249" s="14" t="s">
        <v>9073</v>
      </c>
      <c r="B3249" s="307" t="s">
        <v>9427</v>
      </c>
      <c r="C3249" s="307" t="s">
        <v>2885</v>
      </c>
      <c r="D3249" s="302">
        <v>45077</v>
      </c>
      <c r="E3249" s="302">
        <v>45191</v>
      </c>
      <c r="F3249" s="307" t="s">
        <v>9434</v>
      </c>
      <c r="G3249" s="307" t="s">
        <v>9429</v>
      </c>
      <c r="H3249" s="307" t="s">
        <v>9430</v>
      </c>
      <c r="I3249" s="15">
        <v>260</v>
      </c>
      <c r="J3249" s="77">
        <v>1</v>
      </c>
      <c r="K3249" s="92"/>
    </row>
    <row r="3250" spans="1:11" ht="57.6" customHeight="1" x14ac:dyDescent="0.25">
      <c r="A3250" s="14" t="s">
        <v>9073</v>
      </c>
      <c r="B3250" s="307" t="s">
        <v>9435</v>
      </c>
      <c r="C3250" s="307" t="s">
        <v>8597</v>
      </c>
      <c r="D3250" s="302">
        <v>44971</v>
      </c>
      <c r="E3250" s="302">
        <v>45191</v>
      </c>
      <c r="F3250" s="14" t="s">
        <v>9436</v>
      </c>
      <c r="G3250" s="307" t="s">
        <v>9437</v>
      </c>
      <c r="H3250" s="307" t="s">
        <v>9438</v>
      </c>
      <c r="I3250" s="15">
        <v>3831</v>
      </c>
      <c r="J3250" s="77">
        <v>1</v>
      </c>
      <c r="K3250" s="92"/>
    </row>
    <row r="3251" spans="1:11" ht="58.95" customHeight="1" x14ac:dyDescent="0.25">
      <c r="A3251" s="14" t="s">
        <v>9073</v>
      </c>
      <c r="B3251" s="307" t="s">
        <v>9435</v>
      </c>
      <c r="C3251" s="307" t="s">
        <v>8597</v>
      </c>
      <c r="D3251" s="302">
        <v>45057</v>
      </c>
      <c r="E3251" s="302">
        <v>45191</v>
      </c>
      <c r="F3251" s="14" t="s">
        <v>9439</v>
      </c>
      <c r="G3251" s="307" t="s">
        <v>9437</v>
      </c>
      <c r="H3251" s="307" t="s">
        <v>9438</v>
      </c>
      <c r="I3251" s="15">
        <v>2386.1999999999998</v>
      </c>
      <c r="J3251" s="77">
        <v>1</v>
      </c>
      <c r="K3251" s="92"/>
    </row>
    <row r="3252" spans="1:11" ht="56.4" customHeight="1" x14ac:dyDescent="0.25">
      <c r="A3252" s="14" t="s">
        <v>9073</v>
      </c>
      <c r="B3252" s="307" t="s">
        <v>9440</v>
      </c>
      <c r="C3252" s="307" t="s">
        <v>9441</v>
      </c>
      <c r="D3252" s="302">
        <v>44959</v>
      </c>
      <c r="E3252" s="302">
        <v>45191</v>
      </c>
      <c r="F3252" s="14" t="s">
        <v>9442</v>
      </c>
      <c r="G3252" s="307" t="s">
        <v>2887</v>
      </c>
      <c r="H3252" s="307" t="s">
        <v>2888</v>
      </c>
      <c r="I3252" s="15">
        <v>300</v>
      </c>
      <c r="J3252" s="77">
        <v>1</v>
      </c>
      <c r="K3252" s="92"/>
    </row>
    <row r="3253" spans="1:11" ht="56.4" customHeight="1" x14ac:dyDescent="0.25">
      <c r="A3253" s="14" t="s">
        <v>9073</v>
      </c>
      <c r="B3253" s="307" t="s">
        <v>9440</v>
      </c>
      <c r="C3253" s="307" t="s">
        <v>9441</v>
      </c>
      <c r="D3253" s="302">
        <v>44986</v>
      </c>
      <c r="E3253" s="302">
        <v>45191</v>
      </c>
      <c r="F3253" s="14" t="s">
        <v>9443</v>
      </c>
      <c r="G3253" s="307" t="s">
        <v>2887</v>
      </c>
      <c r="H3253" s="307" t="s">
        <v>2888</v>
      </c>
      <c r="I3253" s="15">
        <v>300</v>
      </c>
      <c r="J3253" s="77">
        <v>1</v>
      </c>
      <c r="K3253" s="92"/>
    </row>
    <row r="3254" spans="1:11" ht="55.2" customHeight="1" x14ac:dyDescent="0.25">
      <c r="A3254" s="14" t="s">
        <v>9073</v>
      </c>
      <c r="B3254" s="307" t="s">
        <v>9440</v>
      </c>
      <c r="C3254" s="307" t="s">
        <v>9441</v>
      </c>
      <c r="D3254" s="302">
        <v>45020</v>
      </c>
      <c r="E3254" s="302">
        <v>45191</v>
      </c>
      <c r="F3254" s="14" t="s">
        <v>9444</v>
      </c>
      <c r="G3254" s="307" t="s">
        <v>2887</v>
      </c>
      <c r="H3254" s="307" t="s">
        <v>2888</v>
      </c>
      <c r="I3254" s="15">
        <v>300</v>
      </c>
      <c r="J3254" s="77">
        <v>1</v>
      </c>
      <c r="K3254" s="92"/>
    </row>
    <row r="3255" spans="1:11" ht="61.2" x14ac:dyDescent="0.25">
      <c r="A3255" s="14" t="s">
        <v>9073</v>
      </c>
      <c r="B3255" s="307" t="s">
        <v>9440</v>
      </c>
      <c r="C3255" s="307" t="s">
        <v>9441</v>
      </c>
      <c r="D3255" s="302">
        <v>45042</v>
      </c>
      <c r="E3255" s="302">
        <v>45191</v>
      </c>
      <c r="F3255" s="14" t="s">
        <v>9445</v>
      </c>
      <c r="G3255" s="307" t="s">
        <v>2887</v>
      </c>
      <c r="H3255" s="307" t="s">
        <v>2888</v>
      </c>
      <c r="I3255" s="15">
        <v>744</v>
      </c>
      <c r="J3255" s="77">
        <v>1</v>
      </c>
      <c r="K3255" s="92"/>
    </row>
    <row r="3256" spans="1:11" ht="54.6" customHeight="1" x14ac:dyDescent="0.25">
      <c r="A3256" s="14" t="s">
        <v>9073</v>
      </c>
      <c r="B3256" s="307" t="s">
        <v>9440</v>
      </c>
      <c r="C3256" s="307" t="s">
        <v>9441</v>
      </c>
      <c r="D3256" s="302">
        <v>45047</v>
      </c>
      <c r="E3256" s="302">
        <v>45191</v>
      </c>
      <c r="F3256" s="14" t="s">
        <v>9446</v>
      </c>
      <c r="G3256" s="307" t="s">
        <v>2887</v>
      </c>
      <c r="H3256" s="307" t="s">
        <v>2888</v>
      </c>
      <c r="I3256" s="15">
        <v>300</v>
      </c>
      <c r="J3256" s="77">
        <v>1</v>
      </c>
      <c r="K3256" s="92"/>
    </row>
    <row r="3257" spans="1:11" ht="56.4" customHeight="1" x14ac:dyDescent="0.25">
      <c r="A3257" s="14" t="s">
        <v>9073</v>
      </c>
      <c r="B3257" s="307" t="s">
        <v>9440</v>
      </c>
      <c r="C3257" s="307" t="s">
        <v>9441</v>
      </c>
      <c r="D3257" s="302">
        <v>45082</v>
      </c>
      <c r="E3257" s="302">
        <v>45191</v>
      </c>
      <c r="F3257" s="14" t="s">
        <v>9447</v>
      </c>
      <c r="G3257" s="307" t="s">
        <v>2887</v>
      </c>
      <c r="H3257" s="307" t="s">
        <v>2888</v>
      </c>
      <c r="I3257" s="15">
        <v>300</v>
      </c>
      <c r="J3257" s="77">
        <v>1</v>
      </c>
      <c r="K3257" s="92"/>
    </row>
    <row r="3258" spans="1:11" ht="52.95" customHeight="1" x14ac:dyDescent="0.25">
      <c r="A3258" s="14" t="s">
        <v>9073</v>
      </c>
      <c r="B3258" s="307" t="s">
        <v>9440</v>
      </c>
      <c r="C3258" s="307" t="s">
        <v>9441</v>
      </c>
      <c r="D3258" s="302">
        <v>45097</v>
      </c>
      <c r="E3258" s="302">
        <v>45191</v>
      </c>
      <c r="F3258" s="14" t="s">
        <v>9448</v>
      </c>
      <c r="G3258" s="307" t="s">
        <v>2887</v>
      </c>
      <c r="H3258" s="307" t="s">
        <v>2888</v>
      </c>
      <c r="I3258" s="15">
        <v>8418.5</v>
      </c>
      <c r="J3258" s="77">
        <v>1</v>
      </c>
      <c r="K3258" s="92"/>
    </row>
    <row r="3259" spans="1:11" ht="56.4" customHeight="1" x14ac:dyDescent="0.25">
      <c r="A3259" s="14" t="s">
        <v>9073</v>
      </c>
      <c r="B3259" s="307" t="s">
        <v>9440</v>
      </c>
      <c r="C3259" s="307" t="s">
        <v>9441</v>
      </c>
      <c r="D3259" s="302">
        <v>45115</v>
      </c>
      <c r="E3259" s="302">
        <v>45191</v>
      </c>
      <c r="F3259" s="14" t="s">
        <v>9449</v>
      </c>
      <c r="G3259" s="307" t="s">
        <v>2887</v>
      </c>
      <c r="H3259" s="307" t="s">
        <v>2888</v>
      </c>
      <c r="I3259" s="15">
        <v>300</v>
      </c>
      <c r="J3259" s="77">
        <v>1</v>
      </c>
      <c r="K3259" s="92"/>
    </row>
    <row r="3260" spans="1:11" ht="56.4" customHeight="1" x14ac:dyDescent="0.25">
      <c r="A3260" s="14" t="s">
        <v>9073</v>
      </c>
      <c r="B3260" s="307" t="s">
        <v>9440</v>
      </c>
      <c r="C3260" s="307" t="s">
        <v>9441</v>
      </c>
      <c r="D3260" s="302">
        <v>45115</v>
      </c>
      <c r="E3260" s="302">
        <v>45191</v>
      </c>
      <c r="F3260" s="14" t="s">
        <v>9450</v>
      </c>
      <c r="G3260" s="307" t="s">
        <v>2887</v>
      </c>
      <c r="H3260" s="307" t="s">
        <v>2888</v>
      </c>
      <c r="I3260" s="15">
        <v>5966.5</v>
      </c>
      <c r="J3260" s="77">
        <v>1</v>
      </c>
      <c r="K3260" s="92"/>
    </row>
    <row r="3261" spans="1:11" ht="54.6" customHeight="1" x14ac:dyDescent="0.25">
      <c r="A3261" s="14" t="s">
        <v>9073</v>
      </c>
      <c r="B3261" s="307" t="s">
        <v>9440</v>
      </c>
      <c r="C3261" s="307" t="s">
        <v>9441</v>
      </c>
      <c r="D3261" s="302">
        <v>45127</v>
      </c>
      <c r="E3261" s="302">
        <v>45191</v>
      </c>
      <c r="F3261" s="14" t="s">
        <v>9451</v>
      </c>
      <c r="G3261" s="307" t="s">
        <v>2887</v>
      </c>
      <c r="H3261" s="307" t="s">
        <v>2888</v>
      </c>
      <c r="I3261" s="15">
        <v>3000</v>
      </c>
      <c r="J3261" s="77">
        <v>1</v>
      </c>
      <c r="K3261" s="92"/>
    </row>
    <row r="3262" spans="1:11" ht="56.4" customHeight="1" x14ac:dyDescent="0.25">
      <c r="A3262" s="14" t="s">
        <v>9073</v>
      </c>
      <c r="B3262" s="307" t="s">
        <v>9440</v>
      </c>
      <c r="C3262" s="307" t="s">
        <v>9441</v>
      </c>
      <c r="D3262" s="302">
        <v>45143</v>
      </c>
      <c r="E3262" s="302">
        <v>45191</v>
      </c>
      <c r="F3262" s="14" t="s">
        <v>9452</v>
      </c>
      <c r="G3262" s="307" t="s">
        <v>2887</v>
      </c>
      <c r="H3262" s="307" t="s">
        <v>2888</v>
      </c>
      <c r="I3262" s="15">
        <v>300</v>
      </c>
      <c r="J3262" s="77">
        <v>1</v>
      </c>
      <c r="K3262" s="92"/>
    </row>
    <row r="3263" spans="1:11" ht="64.95" customHeight="1" x14ac:dyDescent="0.25">
      <c r="A3263" s="14" t="s">
        <v>9073</v>
      </c>
      <c r="B3263" s="307" t="s">
        <v>9453</v>
      </c>
      <c r="C3263" s="307" t="s">
        <v>9454</v>
      </c>
      <c r="D3263" s="302">
        <v>45050</v>
      </c>
      <c r="E3263" s="302">
        <v>45197</v>
      </c>
      <c r="F3263" s="307" t="s">
        <v>9455</v>
      </c>
      <c r="G3263" s="307" t="s">
        <v>9456</v>
      </c>
      <c r="H3263" s="307" t="s">
        <v>9457</v>
      </c>
      <c r="I3263" s="15">
        <v>1488</v>
      </c>
      <c r="J3263" s="77">
        <v>1</v>
      </c>
      <c r="K3263" s="92"/>
    </row>
    <row r="3264" spans="1:11" ht="51" x14ac:dyDescent="0.25">
      <c r="A3264" s="14" t="s">
        <v>9073</v>
      </c>
      <c r="B3264" s="307" t="s">
        <v>9453</v>
      </c>
      <c r="C3264" s="307" t="s">
        <v>9454</v>
      </c>
      <c r="D3264" s="302">
        <v>45054</v>
      </c>
      <c r="E3264" s="302">
        <v>45197</v>
      </c>
      <c r="F3264" s="307" t="s">
        <v>9458</v>
      </c>
      <c r="G3264" s="307" t="s">
        <v>9456</v>
      </c>
      <c r="H3264" s="307" t="s">
        <v>9457</v>
      </c>
      <c r="I3264" s="15">
        <v>3672</v>
      </c>
      <c r="J3264" s="77">
        <v>1</v>
      </c>
      <c r="K3264" s="92"/>
    </row>
    <row r="3265" spans="1:11" ht="51" x14ac:dyDescent="0.25">
      <c r="A3265" s="14" t="s">
        <v>9073</v>
      </c>
      <c r="B3265" s="307" t="s">
        <v>9453</v>
      </c>
      <c r="C3265" s="307" t="s">
        <v>9454</v>
      </c>
      <c r="D3265" s="302">
        <v>45085</v>
      </c>
      <c r="E3265" s="302">
        <v>45197</v>
      </c>
      <c r="F3265" s="307" t="s">
        <v>9459</v>
      </c>
      <c r="G3265" s="307" t="s">
        <v>9456</v>
      </c>
      <c r="H3265" s="307" t="s">
        <v>9457</v>
      </c>
      <c r="I3265" s="15">
        <v>4383</v>
      </c>
      <c r="J3265" s="77">
        <v>1</v>
      </c>
      <c r="K3265" s="92"/>
    </row>
    <row r="3266" spans="1:11" ht="51" x14ac:dyDescent="0.25">
      <c r="A3266" s="14" t="s">
        <v>9073</v>
      </c>
      <c r="B3266" s="307" t="s">
        <v>9453</v>
      </c>
      <c r="C3266" s="307" t="s">
        <v>9454</v>
      </c>
      <c r="D3266" s="302">
        <v>45118</v>
      </c>
      <c r="E3266" s="302">
        <v>45197</v>
      </c>
      <c r="F3266" s="307" t="s">
        <v>9460</v>
      </c>
      <c r="G3266" s="307" t="s">
        <v>9456</v>
      </c>
      <c r="H3266" s="307" t="s">
        <v>9457</v>
      </c>
      <c r="I3266" s="15">
        <v>4791</v>
      </c>
      <c r="J3266" s="77">
        <v>1</v>
      </c>
      <c r="K3266" s="92"/>
    </row>
    <row r="3267" spans="1:11" ht="71.400000000000006" x14ac:dyDescent="0.25">
      <c r="A3267" s="14" t="s">
        <v>9073</v>
      </c>
      <c r="B3267" s="307" t="s">
        <v>9461</v>
      </c>
      <c r="C3267" s="307" t="s">
        <v>9462</v>
      </c>
      <c r="D3267" s="302">
        <v>44965</v>
      </c>
      <c r="E3267" s="302">
        <v>45197</v>
      </c>
      <c r="F3267" s="307" t="s">
        <v>9463</v>
      </c>
      <c r="G3267" s="307" t="s">
        <v>9464</v>
      </c>
      <c r="H3267" s="307" t="s">
        <v>9465</v>
      </c>
      <c r="I3267" s="15">
        <v>1242</v>
      </c>
      <c r="J3267" s="77">
        <v>1</v>
      </c>
      <c r="K3267" s="92"/>
    </row>
    <row r="3268" spans="1:11" ht="71.400000000000006" x14ac:dyDescent="0.25">
      <c r="A3268" s="14" t="s">
        <v>9073</v>
      </c>
      <c r="B3268" s="307" t="s">
        <v>9461</v>
      </c>
      <c r="C3268" s="307" t="s">
        <v>9462</v>
      </c>
      <c r="D3268" s="302">
        <v>44994</v>
      </c>
      <c r="E3268" s="302">
        <v>45197</v>
      </c>
      <c r="F3268" s="307" t="s">
        <v>9466</v>
      </c>
      <c r="G3268" s="307" t="s">
        <v>9464</v>
      </c>
      <c r="H3268" s="307" t="s">
        <v>9465</v>
      </c>
      <c r="I3268" s="15">
        <v>1020.4</v>
      </c>
      <c r="J3268" s="77">
        <v>1</v>
      </c>
      <c r="K3268" s="92"/>
    </row>
    <row r="3269" spans="1:11" ht="71.400000000000006" x14ac:dyDescent="0.25">
      <c r="A3269" s="14" t="s">
        <v>9073</v>
      </c>
      <c r="B3269" s="307" t="s">
        <v>9461</v>
      </c>
      <c r="C3269" s="307" t="s">
        <v>9462</v>
      </c>
      <c r="D3269" s="302">
        <v>45022</v>
      </c>
      <c r="E3269" s="302">
        <v>45197</v>
      </c>
      <c r="F3269" s="307" t="s">
        <v>9467</v>
      </c>
      <c r="G3269" s="307" t="s">
        <v>9464</v>
      </c>
      <c r="H3269" s="307" t="s">
        <v>9465</v>
      </c>
      <c r="I3269" s="15">
        <v>1630.2</v>
      </c>
      <c r="J3269" s="77">
        <v>1</v>
      </c>
      <c r="K3269" s="92"/>
    </row>
    <row r="3270" spans="1:11" ht="66.599999999999994" customHeight="1" x14ac:dyDescent="0.25">
      <c r="A3270" s="14" t="s">
        <v>9073</v>
      </c>
      <c r="B3270" s="307" t="s">
        <v>9461</v>
      </c>
      <c r="C3270" s="307" t="s">
        <v>9462</v>
      </c>
      <c r="D3270" s="302">
        <v>45056</v>
      </c>
      <c r="E3270" s="302">
        <v>45197</v>
      </c>
      <c r="F3270" s="307" t="s">
        <v>9468</v>
      </c>
      <c r="G3270" s="307" t="s">
        <v>9464</v>
      </c>
      <c r="H3270" s="307" t="s">
        <v>9465</v>
      </c>
      <c r="I3270" s="15">
        <v>1269.5999999999999</v>
      </c>
      <c r="J3270" s="77">
        <v>1</v>
      </c>
      <c r="K3270" s="92"/>
    </row>
    <row r="3271" spans="1:11" ht="69.599999999999994" customHeight="1" x14ac:dyDescent="0.25">
      <c r="A3271" s="14" t="s">
        <v>9073</v>
      </c>
      <c r="B3271" s="307" t="s">
        <v>9461</v>
      </c>
      <c r="C3271" s="307" t="s">
        <v>9462</v>
      </c>
      <c r="D3271" s="302">
        <v>45079</v>
      </c>
      <c r="E3271" s="302">
        <v>45197</v>
      </c>
      <c r="F3271" s="307" t="s">
        <v>9469</v>
      </c>
      <c r="G3271" s="307" t="s">
        <v>9464</v>
      </c>
      <c r="H3271" s="307" t="s">
        <v>9465</v>
      </c>
      <c r="I3271" s="15">
        <v>1436.2</v>
      </c>
      <c r="J3271" s="77">
        <v>1</v>
      </c>
      <c r="K3271" s="92"/>
    </row>
    <row r="3272" spans="1:11" ht="71.400000000000006" x14ac:dyDescent="0.25">
      <c r="A3272" s="14" t="s">
        <v>9073</v>
      </c>
      <c r="B3272" s="307" t="s">
        <v>9461</v>
      </c>
      <c r="C3272" s="307" t="s">
        <v>9462</v>
      </c>
      <c r="D3272" s="302">
        <v>45087</v>
      </c>
      <c r="E3272" s="302">
        <v>45197</v>
      </c>
      <c r="F3272" s="307" t="s">
        <v>9470</v>
      </c>
      <c r="G3272" s="307" t="s">
        <v>9464</v>
      </c>
      <c r="H3272" s="307" t="s">
        <v>9465</v>
      </c>
      <c r="I3272" s="15">
        <v>309.61</v>
      </c>
      <c r="J3272" s="77">
        <v>1</v>
      </c>
      <c r="K3272" s="92"/>
    </row>
    <row r="3273" spans="1:11" ht="58.2" customHeight="1" x14ac:dyDescent="0.25">
      <c r="A3273" s="14" t="s">
        <v>9073</v>
      </c>
      <c r="B3273" s="307" t="s">
        <v>9471</v>
      </c>
      <c r="C3273" s="307" t="s">
        <v>9472</v>
      </c>
      <c r="D3273" s="302">
        <v>45005</v>
      </c>
      <c r="E3273" s="302">
        <v>45197</v>
      </c>
      <c r="F3273" s="307" t="s">
        <v>9473</v>
      </c>
      <c r="G3273" s="307" t="s">
        <v>7385</v>
      </c>
      <c r="H3273" s="307" t="s">
        <v>7386</v>
      </c>
      <c r="I3273" s="15">
        <v>1572.45</v>
      </c>
      <c r="J3273" s="77">
        <v>1</v>
      </c>
      <c r="K3273" s="92"/>
    </row>
    <row r="3274" spans="1:11" ht="58.95" customHeight="1" x14ac:dyDescent="0.25">
      <c r="A3274" s="14" t="s">
        <v>9073</v>
      </c>
      <c r="B3274" s="307" t="s">
        <v>9471</v>
      </c>
      <c r="C3274" s="307" t="s">
        <v>9472</v>
      </c>
      <c r="D3274" s="302">
        <v>45040</v>
      </c>
      <c r="E3274" s="302">
        <v>45197</v>
      </c>
      <c r="F3274" s="307" t="s">
        <v>9474</v>
      </c>
      <c r="G3274" s="307" t="s">
        <v>7385</v>
      </c>
      <c r="H3274" s="307" t="s">
        <v>7386</v>
      </c>
      <c r="I3274" s="15">
        <v>1504.8</v>
      </c>
      <c r="J3274" s="77">
        <v>1</v>
      </c>
      <c r="K3274" s="92"/>
    </row>
    <row r="3275" spans="1:11" ht="55.95" customHeight="1" x14ac:dyDescent="0.25">
      <c r="A3275" s="14" t="s">
        <v>9073</v>
      </c>
      <c r="B3275" s="307" t="s">
        <v>9471</v>
      </c>
      <c r="C3275" s="307" t="s">
        <v>9472</v>
      </c>
      <c r="D3275" s="302">
        <v>45132</v>
      </c>
      <c r="E3275" s="302">
        <v>45197</v>
      </c>
      <c r="F3275" s="307" t="s">
        <v>9475</v>
      </c>
      <c r="G3275" s="307" t="s">
        <v>7385</v>
      </c>
      <c r="H3275" s="307" t="s">
        <v>7386</v>
      </c>
      <c r="I3275" s="15">
        <v>1052.7</v>
      </c>
      <c r="J3275" s="77">
        <v>1</v>
      </c>
      <c r="K3275" s="92"/>
    </row>
    <row r="3276" spans="1:11" ht="49.2" customHeight="1" x14ac:dyDescent="0.25">
      <c r="A3276" s="14" t="s">
        <v>9073</v>
      </c>
      <c r="B3276" s="307" t="s">
        <v>9476</v>
      </c>
      <c r="C3276" s="307" t="s">
        <v>9477</v>
      </c>
      <c r="D3276" s="302">
        <v>45000</v>
      </c>
      <c r="E3276" s="302">
        <v>45197</v>
      </c>
      <c r="F3276" s="307" t="s">
        <v>9478</v>
      </c>
      <c r="G3276" s="307" t="s">
        <v>9101</v>
      </c>
      <c r="H3276" s="307" t="s">
        <v>9479</v>
      </c>
      <c r="I3276" s="15">
        <v>1521</v>
      </c>
      <c r="J3276" s="77">
        <v>1</v>
      </c>
      <c r="K3276" s="92"/>
    </row>
    <row r="3277" spans="1:11" ht="45" customHeight="1" x14ac:dyDescent="0.25">
      <c r="A3277" s="14" t="s">
        <v>9073</v>
      </c>
      <c r="B3277" s="307" t="s">
        <v>9476</v>
      </c>
      <c r="C3277" s="307" t="s">
        <v>9480</v>
      </c>
      <c r="D3277" s="302">
        <v>45094</v>
      </c>
      <c r="E3277" s="302">
        <v>45197</v>
      </c>
      <c r="F3277" s="307" t="s">
        <v>9481</v>
      </c>
      <c r="G3277" s="307" t="s">
        <v>9101</v>
      </c>
      <c r="H3277" s="307" t="s">
        <v>9479</v>
      </c>
      <c r="I3277" s="15">
        <v>1663.2</v>
      </c>
      <c r="J3277" s="77">
        <v>1</v>
      </c>
      <c r="K3277" s="92"/>
    </row>
    <row r="3278" spans="1:11" ht="51" x14ac:dyDescent="0.25">
      <c r="A3278" s="14" t="s">
        <v>9073</v>
      </c>
      <c r="B3278" s="307" t="s">
        <v>9476</v>
      </c>
      <c r="C3278" s="307" t="s">
        <v>9480</v>
      </c>
      <c r="D3278" s="302">
        <v>45118</v>
      </c>
      <c r="E3278" s="302">
        <v>45197</v>
      </c>
      <c r="F3278" s="307" t="s">
        <v>9482</v>
      </c>
      <c r="G3278" s="307" t="s">
        <v>9101</v>
      </c>
      <c r="H3278" s="307" t="s">
        <v>9479</v>
      </c>
      <c r="I3278" s="15">
        <v>1031.1300000000001</v>
      </c>
      <c r="J3278" s="77">
        <v>1</v>
      </c>
      <c r="K3278" s="92"/>
    </row>
    <row r="3279" spans="1:11" ht="75.599999999999994" customHeight="1" x14ac:dyDescent="0.25">
      <c r="A3279" s="14" t="s">
        <v>8173</v>
      </c>
      <c r="B3279" s="307" t="s">
        <v>9483</v>
      </c>
      <c r="C3279" s="307" t="s">
        <v>9484</v>
      </c>
      <c r="D3279" s="302">
        <v>45183</v>
      </c>
      <c r="E3279" s="302"/>
      <c r="F3279" s="14" t="s">
        <v>9485</v>
      </c>
      <c r="G3279" s="307" t="s">
        <v>1963</v>
      </c>
      <c r="H3279" s="307" t="s">
        <v>1964</v>
      </c>
      <c r="I3279" s="15">
        <v>710</v>
      </c>
      <c r="J3279" s="77"/>
      <c r="K3279" s="92"/>
    </row>
    <row r="3280" spans="1:11" ht="96" customHeight="1" x14ac:dyDescent="0.25">
      <c r="A3280" s="14" t="s">
        <v>1906</v>
      </c>
      <c r="B3280" s="14"/>
      <c r="C3280" s="14"/>
      <c r="D3280" s="16"/>
      <c r="E3280" s="16"/>
      <c r="F3280" s="14" t="s">
        <v>9486</v>
      </c>
      <c r="G3280" s="14"/>
      <c r="H3280" s="14"/>
      <c r="I3280" s="15"/>
      <c r="J3280" s="77"/>
      <c r="K3280" s="92"/>
    </row>
    <row r="3281" spans="1:11" ht="30.6" x14ac:dyDescent="0.25">
      <c r="A3281" s="14" t="s">
        <v>1906</v>
      </c>
      <c r="B3281" s="14" t="s">
        <v>9487</v>
      </c>
      <c r="C3281" s="14" t="s">
        <v>9488</v>
      </c>
      <c r="D3281" s="16">
        <v>45189</v>
      </c>
      <c r="E3281" s="16"/>
      <c r="F3281" s="14" t="s">
        <v>9489</v>
      </c>
      <c r="G3281" s="14"/>
      <c r="H3281" s="14" t="s">
        <v>6856</v>
      </c>
      <c r="I3281" s="15">
        <v>11830</v>
      </c>
      <c r="J3281" s="77">
        <v>3</v>
      </c>
      <c r="K3281" s="92"/>
    </row>
    <row r="3282" spans="1:11" ht="30.6" x14ac:dyDescent="0.25">
      <c r="A3282" s="14" t="s">
        <v>1906</v>
      </c>
      <c r="B3282" s="14" t="s">
        <v>9487</v>
      </c>
      <c r="C3282" s="14" t="s">
        <v>9488</v>
      </c>
      <c r="D3282" s="16">
        <v>45189</v>
      </c>
      <c r="E3282" s="16"/>
      <c r="F3282" s="14" t="s">
        <v>9489</v>
      </c>
      <c r="G3282" s="14"/>
      <c r="H3282" s="14" t="s">
        <v>6856</v>
      </c>
      <c r="I3282" s="15">
        <v>490</v>
      </c>
      <c r="J3282" s="77">
        <v>2</v>
      </c>
      <c r="K3282" s="92"/>
    </row>
    <row r="3283" spans="1:11" ht="40.799999999999997" x14ac:dyDescent="0.25">
      <c r="A3283" s="14" t="s">
        <v>1906</v>
      </c>
      <c r="B3283" s="14" t="s">
        <v>9490</v>
      </c>
      <c r="C3283" s="14" t="s">
        <v>9491</v>
      </c>
      <c r="D3283" s="16">
        <v>45224</v>
      </c>
      <c r="E3283" s="16"/>
      <c r="F3283" s="14" t="s">
        <v>9492</v>
      </c>
      <c r="G3283" s="14"/>
      <c r="H3283" s="14" t="s">
        <v>6856</v>
      </c>
      <c r="I3283" s="15">
        <v>0</v>
      </c>
      <c r="J3283" s="77">
        <v>3</v>
      </c>
      <c r="K3283" s="92"/>
    </row>
    <row r="3284" spans="1:11" ht="40.799999999999997" x14ac:dyDescent="0.25">
      <c r="A3284" s="14" t="s">
        <v>1906</v>
      </c>
      <c r="B3284" s="14" t="s">
        <v>9490</v>
      </c>
      <c r="C3284" s="14" t="s">
        <v>9491</v>
      </c>
      <c r="D3284" s="16">
        <v>45224</v>
      </c>
      <c r="E3284" s="16"/>
      <c r="F3284" s="14" t="s">
        <v>9493</v>
      </c>
      <c r="G3284" s="14"/>
      <c r="H3284" s="14" t="s">
        <v>6856</v>
      </c>
      <c r="I3284" s="15">
        <v>0</v>
      </c>
      <c r="J3284" s="77">
        <v>2</v>
      </c>
      <c r="K3284" s="92"/>
    </row>
    <row r="3285" spans="1:11" ht="20.399999999999999" x14ac:dyDescent="0.25">
      <c r="A3285" s="14" t="s">
        <v>1906</v>
      </c>
      <c r="B3285" s="307" t="s">
        <v>4335</v>
      </c>
      <c r="C3285" s="307"/>
      <c r="D3285" s="302">
        <v>45190</v>
      </c>
      <c r="E3285" s="302"/>
      <c r="F3285" s="14" t="s">
        <v>9494</v>
      </c>
      <c r="G3285" s="307"/>
      <c r="H3285" s="307" t="s">
        <v>4227</v>
      </c>
      <c r="I3285" s="15">
        <v>2000</v>
      </c>
      <c r="J3285" s="77">
        <v>3</v>
      </c>
      <c r="K3285" s="92"/>
    </row>
    <row r="3286" spans="1:11" ht="30.6" x14ac:dyDescent="0.25">
      <c r="A3286" s="14" t="s">
        <v>1906</v>
      </c>
      <c r="B3286" s="307" t="s">
        <v>9495</v>
      </c>
      <c r="C3286" s="307" t="s">
        <v>9496</v>
      </c>
      <c r="D3286" s="302">
        <v>45215</v>
      </c>
      <c r="E3286" s="302"/>
      <c r="F3286" s="14" t="s">
        <v>9497</v>
      </c>
      <c r="G3286" s="307"/>
      <c r="H3286" s="307" t="s">
        <v>9498</v>
      </c>
      <c r="I3286" s="15">
        <v>0</v>
      </c>
      <c r="J3286" s="77">
        <v>3</v>
      </c>
      <c r="K3286" s="92"/>
    </row>
    <row r="3287" spans="1:11" ht="30.6" x14ac:dyDescent="0.25">
      <c r="A3287" s="14" t="s">
        <v>1906</v>
      </c>
      <c r="B3287" s="307" t="s">
        <v>9499</v>
      </c>
      <c r="C3287" s="307" t="s">
        <v>9500</v>
      </c>
      <c r="D3287" s="302">
        <v>45215</v>
      </c>
      <c r="E3287" s="302"/>
      <c r="F3287" s="14" t="s">
        <v>9501</v>
      </c>
      <c r="G3287" s="307" t="s">
        <v>9502</v>
      </c>
      <c r="H3287" s="307" t="s">
        <v>9503</v>
      </c>
      <c r="I3287" s="15">
        <v>0</v>
      </c>
      <c r="J3287" s="77">
        <v>3</v>
      </c>
      <c r="K3287" s="92"/>
    </row>
    <row r="3288" spans="1:11" ht="51" x14ac:dyDescent="0.25">
      <c r="A3288" s="14" t="s">
        <v>1906</v>
      </c>
      <c r="B3288" s="307" t="s">
        <v>9504</v>
      </c>
      <c r="C3288" s="307" t="s">
        <v>9505</v>
      </c>
      <c r="D3288" s="302">
        <v>45215</v>
      </c>
      <c r="E3288" s="302"/>
      <c r="F3288" s="14" t="s">
        <v>9506</v>
      </c>
      <c r="G3288" s="307"/>
      <c r="H3288" s="307" t="s">
        <v>9507</v>
      </c>
      <c r="I3288" s="15">
        <v>0</v>
      </c>
      <c r="J3288" s="77">
        <v>3</v>
      </c>
      <c r="K3288" s="92"/>
    </row>
    <row r="3289" spans="1:11" ht="51" x14ac:dyDescent="0.25">
      <c r="A3289" s="14" t="s">
        <v>1906</v>
      </c>
      <c r="B3289" s="307" t="s">
        <v>9508</v>
      </c>
      <c r="C3289" s="307"/>
      <c r="D3289" s="302">
        <v>45217</v>
      </c>
      <c r="E3289" s="302"/>
      <c r="F3289" s="14" t="s">
        <v>9509</v>
      </c>
      <c r="G3289" s="307"/>
      <c r="H3289" s="307" t="s">
        <v>4227</v>
      </c>
      <c r="I3289" s="15">
        <v>-1046.4000000000001</v>
      </c>
      <c r="J3289" s="77">
        <v>3</v>
      </c>
      <c r="K3289" s="92"/>
    </row>
    <row r="3290" spans="1:11" ht="30.6" x14ac:dyDescent="0.25">
      <c r="A3290" s="14" t="s">
        <v>1906</v>
      </c>
      <c r="B3290" s="307" t="s">
        <v>9510</v>
      </c>
      <c r="C3290" s="307" t="s">
        <v>9511</v>
      </c>
      <c r="D3290" s="302">
        <v>45197</v>
      </c>
      <c r="E3290" s="302"/>
      <c r="F3290" s="14" t="s">
        <v>9512</v>
      </c>
      <c r="G3290" s="307" t="s">
        <v>2386</v>
      </c>
      <c r="H3290" s="307" t="s">
        <v>2387</v>
      </c>
      <c r="I3290" s="15">
        <v>83</v>
      </c>
      <c r="J3290" s="77">
        <v>2</v>
      </c>
      <c r="K3290" s="92"/>
    </row>
    <row r="3291" spans="1:11" ht="20.399999999999999" x14ac:dyDescent="0.25">
      <c r="A3291" s="14" t="s">
        <v>1906</v>
      </c>
      <c r="B3291" s="307" t="s">
        <v>9513</v>
      </c>
      <c r="C3291" s="307" t="s">
        <v>9514</v>
      </c>
      <c r="D3291" s="302">
        <v>45212</v>
      </c>
      <c r="E3291" s="302"/>
      <c r="F3291" s="14" t="s">
        <v>9515</v>
      </c>
      <c r="G3291" s="307" t="s">
        <v>3256</v>
      </c>
      <c r="H3291" s="307" t="s">
        <v>3257</v>
      </c>
      <c r="I3291" s="15">
        <v>540</v>
      </c>
      <c r="J3291" s="77">
        <v>3</v>
      </c>
      <c r="K3291" s="92"/>
    </row>
    <row r="3292" spans="1:11" ht="30.6" x14ac:dyDescent="0.25">
      <c r="A3292" s="14" t="s">
        <v>1906</v>
      </c>
      <c r="B3292" s="307" t="s">
        <v>9516</v>
      </c>
      <c r="C3292" s="307" t="s">
        <v>9517</v>
      </c>
      <c r="D3292" s="302">
        <v>45217</v>
      </c>
      <c r="E3292" s="302"/>
      <c r="F3292" s="14" t="s">
        <v>9518</v>
      </c>
      <c r="G3292" s="307" t="s">
        <v>1963</v>
      </c>
      <c r="H3292" s="307" t="s">
        <v>1964</v>
      </c>
      <c r="I3292" s="15">
        <v>2441</v>
      </c>
      <c r="J3292" s="77">
        <v>3</v>
      </c>
      <c r="K3292" s="92"/>
    </row>
    <row r="3293" spans="1:11" ht="30.6" x14ac:dyDescent="0.25">
      <c r="A3293" s="14" t="s">
        <v>1906</v>
      </c>
      <c r="B3293" s="307" t="s">
        <v>9519</v>
      </c>
      <c r="C3293" s="307" t="s">
        <v>9520</v>
      </c>
      <c r="D3293" s="302">
        <v>45217</v>
      </c>
      <c r="E3293" s="302"/>
      <c r="F3293" s="14" t="s">
        <v>9521</v>
      </c>
      <c r="G3293" s="307" t="s">
        <v>1963</v>
      </c>
      <c r="H3293" s="307" t="s">
        <v>1964</v>
      </c>
      <c r="I3293" s="15">
        <v>520.15</v>
      </c>
      <c r="J3293" s="77">
        <v>3</v>
      </c>
      <c r="K3293" s="92"/>
    </row>
    <row r="3294" spans="1:11" ht="20.399999999999999" x14ac:dyDescent="0.25">
      <c r="A3294" s="14" t="s">
        <v>1906</v>
      </c>
      <c r="B3294" s="307" t="s">
        <v>9522</v>
      </c>
      <c r="C3294" s="307" t="s">
        <v>9523</v>
      </c>
      <c r="D3294" s="302">
        <v>45224</v>
      </c>
      <c r="E3294" s="302"/>
      <c r="F3294" s="14" t="s">
        <v>9524</v>
      </c>
      <c r="G3294" s="307" t="s">
        <v>2095</v>
      </c>
      <c r="H3294" s="307" t="s">
        <v>2096</v>
      </c>
      <c r="I3294" s="15">
        <v>540</v>
      </c>
      <c r="J3294" s="77">
        <v>3</v>
      </c>
      <c r="K3294" s="92"/>
    </row>
    <row r="3295" spans="1:11" ht="30.6" x14ac:dyDescent="0.25">
      <c r="A3295" s="14" t="s">
        <v>1906</v>
      </c>
      <c r="B3295" s="307" t="s">
        <v>8291</v>
      </c>
      <c r="C3295" s="307" t="s">
        <v>8292</v>
      </c>
      <c r="D3295" s="302">
        <v>45260</v>
      </c>
      <c r="E3295" s="302"/>
      <c r="F3295" s="14" t="s">
        <v>9525</v>
      </c>
      <c r="G3295" s="307" t="s">
        <v>4153</v>
      </c>
      <c r="H3295" s="307" t="s">
        <v>4154</v>
      </c>
      <c r="I3295" s="15">
        <v>55.7</v>
      </c>
      <c r="J3295" s="77">
        <v>3</v>
      </c>
      <c r="K3295" s="92"/>
    </row>
    <row r="3296" spans="1:11" ht="61.2" x14ac:dyDescent="0.25">
      <c r="A3296" s="14" t="s">
        <v>1906</v>
      </c>
      <c r="B3296" s="307" t="s">
        <v>9526</v>
      </c>
      <c r="C3296" s="307" t="s">
        <v>9527</v>
      </c>
      <c r="D3296" s="302">
        <v>45082</v>
      </c>
      <c r="E3296" s="302">
        <v>45196</v>
      </c>
      <c r="F3296" s="307" t="s">
        <v>9528</v>
      </c>
      <c r="G3296" s="307" t="s">
        <v>5796</v>
      </c>
      <c r="H3296" s="307" t="s">
        <v>5797</v>
      </c>
      <c r="I3296" s="15">
        <v>865</v>
      </c>
      <c r="J3296" s="77">
        <v>2</v>
      </c>
      <c r="K3296" s="92"/>
    </row>
    <row r="3297" spans="1:11" ht="71.400000000000006" x14ac:dyDescent="0.25">
      <c r="A3297" s="14" t="s">
        <v>1906</v>
      </c>
      <c r="B3297" s="307" t="s">
        <v>9529</v>
      </c>
      <c r="C3297" s="307" t="s">
        <v>9530</v>
      </c>
      <c r="D3297" s="302">
        <v>45060</v>
      </c>
      <c r="E3297" s="302">
        <v>45196</v>
      </c>
      <c r="F3297" s="307" t="s">
        <v>9531</v>
      </c>
      <c r="G3297" s="307" t="s">
        <v>5796</v>
      </c>
      <c r="H3297" s="307" t="s">
        <v>5797</v>
      </c>
      <c r="I3297" s="15">
        <v>1229</v>
      </c>
      <c r="J3297" s="77">
        <v>2</v>
      </c>
      <c r="K3297" s="92"/>
    </row>
    <row r="3298" spans="1:11" ht="71.400000000000006" x14ac:dyDescent="0.25">
      <c r="A3298" s="14" t="s">
        <v>1906</v>
      </c>
      <c r="B3298" s="307" t="s">
        <v>9532</v>
      </c>
      <c r="C3298" s="307" t="s">
        <v>9533</v>
      </c>
      <c r="D3298" s="302">
        <v>44945</v>
      </c>
      <c r="E3298" s="302">
        <v>45196</v>
      </c>
      <c r="F3298" s="307" t="s">
        <v>9534</v>
      </c>
      <c r="G3298" s="307" t="s">
        <v>5796</v>
      </c>
      <c r="H3298" s="307" t="s">
        <v>5797</v>
      </c>
      <c r="I3298" s="15">
        <v>2069</v>
      </c>
      <c r="J3298" s="77">
        <v>2</v>
      </c>
      <c r="K3298" s="92"/>
    </row>
    <row r="3299" spans="1:11" ht="71.400000000000006" x14ac:dyDescent="0.25">
      <c r="A3299" s="14" t="s">
        <v>1906</v>
      </c>
      <c r="B3299" s="307" t="s">
        <v>9532</v>
      </c>
      <c r="C3299" s="307" t="s">
        <v>9535</v>
      </c>
      <c r="D3299" s="302">
        <v>44977</v>
      </c>
      <c r="E3299" s="302">
        <v>45196</v>
      </c>
      <c r="F3299" s="307" t="s">
        <v>9536</v>
      </c>
      <c r="G3299" s="307" t="s">
        <v>5796</v>
      </c>
      <c r="H3299" s="307" t="s">
        <v>5797</v>
      </c>
      <c r="I3299" s="15">
        <v>1974</v>
      </c>
      <c r="J3299" s="77">
        <v>2</v>
      </c>
      <c r="K3299" s="92"/>
    </row>
    <row r="3300" spans="1:11" ht="71.400000000000006" x14ac:dyDescent="0.25">
      <c r="A3300" s="14" t="s">
        <v>1906</v>
      </c>
      <c r="B3300" s="307" t="s">
        <v>9532</v>
      </c>
      <c r="C3300" s="307" t="s">
        <v>9537</v>
      </c>
      <c r="D3300" s="302">
        <v>45000</v>
      </c>
      <c r="E3300" s="302">
        <v>45196</v>
      </c>
      <c r="F3300" s="307" t="s">
        <v>9538</v>
      </c>
      <c r="G3300" s="307" t="s">
        <v>5796</v>
      </c>
      <c r="H3300" s="307" t="s">
        <v>5797</v>
      </c>
      <c r="I3300" s="15">
        <v>2662</v>
      </c>
      <c r="J3300" s="77">
        <v>2</v>
      </c>
      <c r="K3300" s="92"/>
    </row>
    <row r="3301" spans="1:11" ht="71.400000000000006" x14ac:dyDescent="0.25">
      <c r="A3301" s="14" t="s">
        <v>1906</v>
      </c>
      <c r="B3301" s="307" t="s">
        <v>9532</v>
      </c>
      <c r="C3301" s="307" t="s">
        <v>9539</v>
      </c>
      <c r="D3301" s="302">
        <v>45036</v>
      </c>
      <c r="E3301" s="302">
        <v>45196</v>
      </c>
      <c r="F3301" s="307" t="s">
        <v>9540</v>
      </c>
      <c r="G3301" s="307" t="s">
        <v>5796</v>
      </c>
      <c r="H3301" s="307" t="s">
        <v>5797</v>
      </c>
      <c r="I3301" s="15">
        <v>1848</v>
      </c>
      <c r="J3301" s="77">
        <v>2</v>
      </c>
      <c r="K3301" s="92"/>
    </row>
    <row r="3302" spans="1:11" ht="81.599999999999994" x14ac:dyDescent="0.25">
      <c r="A3302" s="14" t="s">
        <v>1906</v>
      </c>
      <c r="B3302" s="307" t="s">
        <v>9541</v>
      </c>
      <c r="C3302" s="307" t="s">
        <v>9542</v>
      </c>
      <c r="D3302" s="302">
        <v>44965</v>
      </c>
      <c r="E3302" s="302">
        <v>45196</v>
      </c>
      <c r="F3302" s="307" t="s">
        <v>9543</v>
      </c>
      <c r="G3302" s="307" t="s">
        <v>5796</v>
      </c>
      <c r="H3302" s="307" t="s">
        <v>5797</v>
      </c>
      <c r="I3302" s="15">
        <v>1414</v>
      </c>
      <c r="J3302" s="77">
        <v>2</v>
      </c>
      <c r="K3302" s="92"/>
    </row>
    <row r="3303" spans="1:11" ht="81.599999999999994" x14ac:dyDescent="0.25">
      <c r="A3303" s="14" t="s">
        <v>1906</v>
      </c>
      <c r="B3303" s="307" t="s">
        <v>9541</v>
      </c>
      <c r="C3303" s="307" t="s">
        <v>9544</v>
      </c>
      <c r="D3303" s="302">
        <v>44998</v>
      </c>
      <c r="E3303" s="302">
        <v>45196</v>
      </c>
      <c r="F3303" s="307" t="s">
        <v>9545</v>
      </c>
      <c r="G3303" s="307" t="s">
        <v>5796</v>
      </c>
      <c r="H3303" s="307" t="s">
        <v>5797</v>
      </c>
      <c r="I3303" s="15">
        <v>1168.9000000000001</v>
      </c>
      <c r="J3303" s="77">
        <v>2</v>
      </c>
      <c r="K3303" s="92"/>
    </row>
    <row r="3304" spans="1:11" ht="76.95" customHeight="1" x14ac:dyDescent="0.25">
      <c r="A3304" s="14" t="s">
        <v>1906</v>
      </c>
      <c r="B3304" s="307"/>
      <c r="C3304" s="307"/>
      <c r="D3304" s="302"/>
      <c r="E3304" s="302"/>
      <c r="F3304" s="305" t="s">
        <v>9546</v>
      </c>
      <c r="G3304" s="307"/>
      <c r="H3304" s="307"/>
      <c r="I3304" s="15"/>
      <c r="J3304" s="77"/>
      <c r="K3304" s="92"/>
    </row>
    <row r="3305" spans="1:11" ht="30.6" x14ac:dyDescent="0.25">
      <c r="A3305" s="14" t="s">
        <v>1906</v>
      </c>
      <c r="B3305" s="307" t="s">
        <v>9547</v>
      </c>
      <c r="C3305" s="307" t="s">
        <v>9548</v>
      </c>
      <c r="D3305" s="302">
        <v>45237</v>
      </c>
      <c r="E3305" s="302"/>
      <c r="F3305" s="307" t="s">
        <v>9549</v>
      </c>
      <c r="G3305" s="307"/>
      <c r="H3305" s="307" t="s">
        <v>2205</v>
      </c>
      <c r="I3305" s="15">
        <v>142</v>
      </c>
      <c r="J3305" s="77">
        <v>5</v>
      </c>
      <c r="K3305" s="92"/>
    </row>
    <row r="3306" spans="1:11" ht="30.6" x14ac:dyDescent="0.25">
      <c r="A3306" s="14" t="s">
        <v>1906</v>
      </c>
      <c r="B3306" s="307" t="s">
        <v>9550</v>
      </c>
      <c r="C3306" s="307" t="s">
        <v>9551</v>
      </c>
      <c r="D3306" s="302">
        <v>45237</v>
      </c>
      <c r="E3306" s="302"/>
      <c r="F3306" s="307" t="s">
        <v>9549</v>
      </c>
      <c r="G3306" s="307"/>
      <c r="H3306" s="307" t="s">
        <v>3411</v>
      </c>
      <c r="I3306" s="15">
        <v>142</v>
      </c>
      <c r="J3306" s="77">
        <v>5</v>
      </c>
      <c r="K3306" s="92"/>
    </row>
    <row r="3307" spans="1:11" ht="30.6" x14ac:dyDescent="0.25">
      <c r="A3307" s="14" t="s">
        <v>1906</v>
      </c>
      <c r="B3307" s="307" t="s">
        <v>9552</v>
      </c>
      <c r="C3307" s="307" t="s">
        <v>9553</v>
      </c>
      <c r="D3307" s="302">
        <v>45237</v>
      </c>
      <c r="E3307" s="302"/>
      <c r="F3307" s="307" t="s">
        <v>9549</v>
      </c>
      <c r="G3307" s="307"/>
      <c r="H3307" s="307" t="s">
        <v>2692</v>
      </c>
      <c r="I3307" s="15">
        <v>142</v>
      </c>
      <c r="J3307" s="77">
        <v>5</v>
      </c>
      <c r="K3307" s="92"/>
    </row>
    <row r="3308" spans="1:11" ht="30.6" x14ac:dyDescent="0.25">
      <c r="A3308" s="14" t="s">
        <v>1906</v>
      </c>
      <c r="B3308" s="307" t="s">
        <v>9554</v>
      </c>
      <c r="C3308" s="307" t="s">
        <v>9555</v>
      </c>
      <c r="D3308" s="302">
        <v>45237</v>
      </c>
      <c r="E3308" s="302"/>
      <c r="F3308" s="307" t="s">
        <v>9549</v>
      </c>
      <c r="G3308" s="307"/>
      <c r="H3308" s="307" t="s">
        <v>2657</v>
      </c>
      <c r="I3308" s="15">
        <v>142</v>
      </c>
      <c r="J3308" s="77">
        <v>5</v>
      </c>
      <c r="K3308" s="92"/>
    </row>
    <row r="3309" spans="1:11" ht="75.599999999999994" customHeight="1" x14ac:dyDescent="0.25">
      <c r="A3309" s="14" t="s">
        <v>1906</v>
      </c>
      <c r="B3309" s="307" t="s">
        <v>9541</v>
      </c>
      <c r="C3309" s="307" t="s">
        <v>9556</v>
      </c>
      <c r="D3309" s="302">
        <v>45027</v>
      </c>
      <c r="E3309" s="302">
        <v>45196</v>
      </c>
      <c r="F3309" s="307" t="s">
        <v>9557</v>
      </c>
      <c r="G3309" s="307" t="s">
        <v>5796</v>
      </c>
      <c r="H3309" s="307" t="s">
        <v>5797</v>
      </c>
      <c r="I3309" s="15">
        <v>1323.4</v>
      </c>
      <c r="J3309" s="77">
        <v>2</v>
      </c>
      <c r="K3309" s="92"/>
    </row>
    <row r="3310" spans="1:11" ht="75" customHeight="1" x14ac:dyDescent="0.25">
      <c r="A3310" s="14" t="s">
        <v>1906</v>
      </c>
      <c r="B3310" s="14"/>
      <c r="C3310" s="14"/>
      <c r="D3310" s="16"/>
      <c r="E3310" s="16"/>
      <c r="F3310" s="308" t="s">
        <v>9558</v>
      </c>
      <c r="G3310" s="318"/>
      <c r="H3310" s="14"/>
      <c r="I3310" s="15"/>
      <c r="J3310" s="77"/>
      <c r="K3310" s="92"/>
    </row>
    <row r="3311" spans="1:11" ht="20.399999999999999" x14ac:dyDescent="0.25">
      <c r="A3311" s="14" t="s">
        <v>1906</v>
      </c>
      <c r="B3311" s="307" t="s">
        <v>7107</v>
      </c>
      <c r="C3311" s="307" t="s">
        <v>2330</v>
      </c>
      <c r="D3311" s="302">
        <v>45183</v>
      </c>
      <c r="E3311" s="302"/>
      <c r="F3311" s="307" t="s">
        <v>9559</v>
      </c>
      <c r="G3311" s="307" t="s">
        <v>2394</v>
      </c>
      <c r="H3311" s="307" t="s">
        <v>2395</v>
      </c>
      <c r="I3311" s="303">
        <v>90</v>
      </c>
      <c r="J3311" s="304">
        <v>5</v>
      </c>
      <c r="K3311" s="92"/>
    </row>
    <row r="3312" spans="1:11" ht="30.6" x14ac:dyDescent="0.25">
      <c r="A3312" s="14" t="s">
        <v>1906</v>
      </c>
      <c r="B3312" s="307" t="s">
        <v>9560</v>
      </c>
      <c r="C3312" s="307" t="s">
        <v>9561</v>
      </c>
      <c r="D3312" s="302">
        <v>45189</v>
      </c>
      <c r="E3312" s="302"/>
      <c r="F3312" s="307" t="s">
        <v>9562</v>
      </c>
      <c r="G3312" s="307" t="s">
        <v>7105</v>
      </c>
      <c r="H3312" s="307" t="s">
        <v>7106</v>
      </c>
      <c r="I3312" s="303">
        <v>845</v>
      </c>
      <c r="J3312" s="304">
        <v>5</v>
      </c>
      <c r="K3312" s="92"/>
    </row>
    <row r="3313" spans="1:11" ht="20.399999999999999" x14ac:dyDescent="0.25">
      <c r="A3313" s="14" t="s">
        <v>1906</v>
      </c>
      <c r="B3313" s="307" t="s">
        <v>9563</v>
      </c>
      <c r="C3313" s="307" t="s">
        <v>9564</v>
      </c>
      <c r="D3313" s="302">
        <v>45177</v>
      </c>
      <c r="E3313" s="302"/>
      <c r="F3313" s="307" t="s">
        <v>9565</v>
      </c>
      <c r="G3313" s="307" t="s">
        <v>3075</v>
      </c>
      <c r="H3313" s="307" t="s">
        <v>3076</v>
      </c>
      <c r="I3313" s="303">
        <v>550</v>
      </c>
      <c r="J3313" s="304">
        <v>5</v>
      </c>
      <c r="K3313" s="92"/>
    </row>
    <row r="3314" spans="1:11" ht="30.6" x14ac:dyDescent="0.25">
      <c r="A3314" s="14" t="s">
        <v>1906</v>
      </c>
      <c r="B3314" s="307" t="s">
        <v>9566</v>
      </c>
      <c r="C3314" s="307" t="s">
        <v>9567</v>
      </c>
      <c r="D3314" s="302">
        <v>45224</v>
      </c>
      <c r="E3314" s="302"/>
      <c r="F3314" s="307" t="s">
        <v>14255</v>
      </c>
      <c r="G3314" s="307" t="s">
        <v>3075</v>
      </c>
      <c r="H3314" s="307" t="s">
        <v>3076</v>
      </c>
      <c r="I3314" s="303">
        <v>0</v>
      </c>
      <c r="J3314" s="304">
        <v>5</v>
      </c>
      <c r="K3314" s="92"/>
    </row>
    <row r="3315" spans="1:11" ht="40.799999999999997" x14ac:dyDescent="0.25">
      <c r="A3315" s="14" t="s">
        <v>1906</v>
      </c>
      <c r="B3315" s="307" t="s">
        <v>9568</v>
      </c>
      <c r="C3315" s="307" t="s">
        <v>4540</v>
      </c>
      <c r="D3315" s="302">
        <v>45194</v>
      </c>
      <c r="E3315" s="302"/>
      <c r="F3315" s="307" t="s">
        <v>9569</v>
      </c>
      <c r="G3315" s="307" t="s">
        <v>3160</v>
      </c>
      <c r="H3315" s="307" t="s">
        <v>3161</v>
      </c>
      <c r="I3315" s="303">
        <v>500</v>
      </c>
      <c r="J3315" s="304">
        <v>5</v>
      </c>
      <c r="K3315" s="92"/>
    </row>
    <row r="3316" spans="1:11" ht="40.799999999999997" x14ac:dyDescent="0.25">
      <c r="A3316" s="14" t="s">
        <v>1906</v>
      </c>
      <c r="B3316" s="307" t="s">
        <v>9570</v>
      </c>
      <c r="C3316" s="307" t="s">
        <v>9571</v>
      </c>
      <c r="D3316" s="302">
        <v>45239</v>
      </c>
      <c r="E3316" s="302"/>
      <c r="F3316" s="307" t="s">
        <v>9572</v>
      </c>
      <c r="G3316" s="307" t="s">
        <v>3160</v>
      </c>
      <c r="H3316" s="307" t="s">
        <v>3161</v>
      </c>
      <c r="I3316" s="303">
        <v>-500</v>
      </c>
      <c r="J3316" s="304">
        <v>5</v>
      </c>
      <c r="K3316" s="92"/>
    </row>
    <row r="3317" spans="1:11" ht="30.6" x14ac:dyDescent="0.25">
      <c r="A3317" s="14" t="s">
        <v>1906</v>
      </c>
      <c r="B3317" s="307" t="s">
        <v>9573</v>
      </c>
      <c r="C3317" s="307" t="s">
        <v>9574</v>
      </c>
      <c r="D3317" s="302">
        <v>45190</v>
      </c>
      <c r="E3317" s="302"/>
      <c r="F3317" s="14" t="s">
        <v>9575</v>
      </c>
      <c r="G3317" s="307"/>
      <c r="H3317" s="307" t="s">
        <v>5914</v>
      </c>
      <c r="I3317" s="303">
        <v>55</v>
      </c>
      <c r="J3317" s="304">
        <v>5</v>
      </c>
      <c r="K3317" s="92"/>
    </row>
    <row r="3318" spans="1:11" ht="30.6" x14ac:dyDescent="0.25">
      <c r="A3318" s="14" t="s">
        <v>1906</v>
      </c>
      <c r="B3318" s="307" t="s">
        <v>9576</v>
      </c>
      <c r="C3318" s="307" t="s">
        <v>9577</v>
      </c>
      <c r="D3318" s="302">
        <v>45190</v>
      </c>
      <c r="E3318" s="302"/>
      <c r="F3318" s="14" t="s">
        <v>9575</v>
      </c>
      <c r="G3318" s="307"/>
      <c r="H3318" s="307" t="s">
        <v>9578</v>
      </c>
      <c r="I3318" s="303">
        <v>55</v>
      </c>
      <c r="J3318" s="304">
        <v>5</v>
      </c>
      <c r="K3318" s="92"/>
    </row>
    <row r="3319" spans="1:11" ht="30.6" x14ac:dyDescent="0.25">
      <c r="A3319" s="14" t="s">
        <v>1906</v>
      </c>
      <c r="B3319" s="307" t="s">
        <v>9579</v>
      </c>
      <c r="C3319" s="307" t="s">
        <v>9580</v>
      </c>
      <c r="D3319" s="302">
        <v>45190</v>
      </c>
      <c r="E3319" s="302"/>
      <c r="F3319" s="14" t="s">
        <v>9575</v>
      </c>
      <c r="G3319" s="307"/>
      <c r="H3319" s="307" t="s">
        <v>3093</v>
      </c>
      <c r="I3319" s="303">
        <v>55</v>
      </c>
      <c r="J3319" s="304">
        <v>5</v>
      </c>
      <c r="K3319" s="92"/>
    </row>
    <row r="3320" spans="1:11" ht="30.6" x14ac:dyDescent="0.25">
      <c r="A3320" s="14" t="s">
        <v>1906</v>
      </c>
      <c r="B3320" s="307" t="s">
        <v>9581</v>
      </c>
      <c r="C3320" s="307" t="s">
        <v>9582</v>
      </c>
      <c r="D3320" s="302">
        <v>45190</v>
      </c>
      <c r="E3320" s="302"/>
      <c r="F3320" s="14" t="s">
        <v>9575</v>
      </c>
      <c r="G3320" s="307"/>
      <c r="H3320" s="307" t="s">
        <v>2429</v>
      </c>
      <c r="I3320" s="303">
        <v>55</v>
      </c>
      <c r="J3320" s="304">
        <v>5</v>
      </c>
      <c r="K3320" s="92"/>
    </row>
    <row r="3321" spans="1:11" ht="30.6" x14ac:dyDescent="0.25">
      <c r="A3321" s="14" t="s">
        <v>1906</v>
      </c>
      <c r="B3321" s="307" t="s">
        <v>9583</v>
      </c>
      <c r="C3321" s="307" t="s">
        <v>9584</v>
      </c>
      <c r="D3321" s="302">
        <v>45190</v>
      </c>
      <c r="E3321" s="302"/>
      <c r="F3321" s="14" t="s">
        <v>9575</v>
      </c>
      <c r="G3321" s="307"/>
      <c r="H3321" s="307" t="s">
        <v>2405</v>
      </c>
      <c r="I3321" s="303">
        <v>55</v>
      </c>
      <c r="J3321" s="304">
        <v>5</v>
      </c>
      <c r="K3321" s="92"/>
    </row>
    <row r="3322" spans="1:11" ht="30.6" x14ac:dyDescent="0.25">
      <c r="A3322" s="14" t="s">
        <v>1906</v>
      </c>
      <c r="B3322" s="307" t="s">
        <v>9585</v>
      </c>
      <c r="C3322" s="307" t="s">
        <v>9586</v>
      </c>
      <c r="D3322" s="302">
        <v>45190</v>
      </c>
      <c r="E3322" s="302"/>
      <c r="F3322" s="14" t="s">
        <v>9575</v>
      </c>
      <c r="G3322" s="307"/>
      <c r="H3322" s="307" t="s">
        <v>3136</v>
      </c>
      <c r="I3322" s="303">
        <v>55</v>
      </c>
      <c r="J3322" s="304">
        <v>5</v>
      </c>
      <c r="K3322" s="92"/>
    </row>
    <row r="3323" spans="1:11" ht="30.6" x14ac:dyDescent="0.25">
      <c r="A3323" s="14" t="s">
        <v>1906</v>
      </c>
      <c r="B3323" s="307" t="s">
        <v>9587</v>
      </c>
      <c r="C3323" s="307" t="s">
        <v>9588</v>
      </c>
      <c r="D3323" s="302">
        <v>45190</v>
      </c>
      <c r="E3323" s="302"/>
      <c r="F3323" s="14" t="s">
        <v>9575</v>
      </c>
      <c r="G3323" s="307"/>
      <c r="H3323" s="307" t="s">
        <v>4854</v>
      </c>
      <c r="I3323" s="303">
        <v>55</v>
      </c>
      <c r="J3323" s="304">
        <v>5</v>
      </c>
      <c r="K3323" s="92"/>
    </row>
    <row r="3324" spans="1:11" ht="30.6" x14ac:dyDescent="0.25">
      <c r="A3324" s="14" t="s">
        <v>1906</v>
      </c>
      <c r="B3324" s="307" t="s">
        <v>9589</v>
      </c>
      <c r="C3324" s="307" t="s">
        <v>9590</v>
      </c>
      <c r="D3324" s="302">
        <v>45190</v>
      </c>
      <c r="E3324" s="302"/>
      <c r="F3324" s="14" t="s">
        <v>9575</v>
      </c>
      <c r="G3324" s="307"/>
      <c r="H3324" s="307" t="s">
        <v>9591</v>
      </c>
      <c r="I3324" s="303">
        <v>55</v>
      </c>
      <c r="J3324" s="304">
        <v>5</v>
      </c>
      <c r="K3324" s="92"/>
    </row>
    <row r="3325" spans="1:11" ht="30.6" x14ac:dyDescent="0.25">
      <c r="A3325" s="14" t="s">
        <v>1906</v>
      </c>
      <c r="B3325" s="307" t="s">
        <v>9592</v>
      </c>
      <c r="C3325" s="307" t="s">
        <v>9593</v>
      </c>
      <c r="D3325" s="302">
        <v>45190</v>
      </c>
      <c r="E3325" s="302"/>
      <c r="F3325" s="14" t="s">
        <v>9575</v>
      </c>
      <c r="G3325" s="307"/>
      <c r="H3325" s="307" t="s">
        <v>2417</v>
      </c>
      <c r="I3325" s="303">
        <v>55</v>
      </c>
      <c r="J3325" s="304">
        <v>5</v>
      </c>
      <c r="K3325" s="92"/>
    </row>
    <row r="3326" spans="1:11" ht="30.6" x14ac:dyDescent="0.25">
      <c r="A3326" s="14" t="s">
        <v>1906</v>
      </c>
      <c r="B3326" s="307" t="s">
        <v>9594</v>
      </c>
      <c r="C3326" s="307" t="s">
        <v>9595</v>
      </c>
      <c r="D3326" s="302">
        <v>45190</v>
      </c>
      <c r="E3326" s="302"/>
      <c r="F3326" s="14" t="s">
        <v>9575</v>
      </c>
      <c r="G3326" s="307"/>
      <c r="H3326" s="307" t="s">
        <v>2408</v>
      </c>
      <c r="I3326" s="303">
        <v>55</v>
      </c>
      <c r="J3326" s="304">
        <v>5</v>
      </c>
      <c r="K3326" s="92"/>
    </row>
    <row r="3327" spans="1:11" ht="30.6" x14ac:dyDescent="0.25">
      <c r="A3327" s="14" t="s">
        <v>1906</v>
      </c>
      <c r="B3327" s="307" t="s">
        <v>9596</v>
      </c>
      <c r="C3327" s="307" t="s">
        <v>9597</v>
      </c>
      <c r="D3327" s="302">
        <v>45190</v>
      </c>
      <c r="E3327" s="302"/>
      <c r="F3327" s="14" t="s">
        <v>9575</v>
      </c>
      <c r="G3327" s="307"/>
      <c r="H3327" s="307" t="s">
        <v>2453</v>
      </c>
      <c r="I3327" s="303">
        <v>55</v>
      </c>
      <c r="J3327" s="304">
        <v>5</v>
      </c>
      <c r="K3327" s="92"/>
    </row>
    <row r="3328" spans="1:11" ht="30.6" x14ac:dyDescent="0.25">
      <c r="A3328" s="14" t="s">
        <v>1906</v>
      </c>
      <c r="B3328" s="307" t="s">
        <v>9598</v>
      </c>
      <c r="C3328" s="307" t="s">
        <v>9599</v>
      </c>
      <c r="D3328" s="302">
        <v>45190</v>
      </c>
      <c r="E3328" s="302"/>
      <c r="F3328" s="14" t="s">
        <v>9575</v>
      </c>
      <c r="G3328" s="307"/>
      <c r="H3328" s="307" t="s">
        <v>2432</v>
      </c>
      <c r="I3328" s="303">
        <v>55</v>
      </c>
      <c r="J3328" s="304">
        <v>5</v>
      </c>
      <c r="K3328" s="92"/>
    </row>
    <row r="3329" spans="1:11" ht="30.6" x14ac:dyDescent="0.25">
      <c r="A3329" s="14" t="s">
        <v>1906</v>
      </c>
      <c r="B3329" s="307" t="s">
        <v>9600</v>
      </c>
      <c r="C3329" s="307" t="s">
        <v>9601</v>
      </c>
      <c r="D3329" s="302">
        <v>45190</v>
      </c>
      <c r="E3329" s="302"/>
      <c r="F3329" s="14" t="s">
        <v>9575</v>
      </c>
      <c r="G3329" s="307"/>
      <c r="H3329" s="307" t="s">
        <v>3770</v>
      </c>
      <c r="I3329" s="303">
        <v>55</v>
      </c>
      <c r="J3329" s="304">
        <v>5</v>
      </c>
      <c r="K3329" s="92"/>
    </row>
    <row r="3330" spans="1:11" ht="30.6" x14ac:dyDescent="0.25">
      <c r="A3330" s="14" t="s">
        <v>1906</v>
      </c>
      <c r="B3330" s="307" t="s">
        <v>9602</v>
      </c>
      <c r="C3330" s="307" t="s">
        <v>9603</v>
      </c>
      <c r="D3330" s="302">
        <v>45190</v>
      </c>
      <c r="E3330" s="302"/>
      <c r="F3330" s="14" t="s">
        <v>9575</v>
      </c>
      <c r="G3330" s="307"/>
      <c r="H3330" s="307" t="s">
        <v>2402</v>
      </c>
      <c r="I3330" s="303">
        <v>55</v>
      </c>
      <c r="J3330" s="304">
        <v>5</v>
      </c>
      <c r="K3330" s="92"/>
    </row>
    <row r="3331" spans="1:11" ht="30.6" x14ac:dyDescent="0.25">
      <c r="A3331" s="14" t="s">
        <v>1906</v>
      </c>
      <c r="B3331" s="307" t="s">
        <v>9604</v>
      </c>
      <c r="C3331" s="307" t="s">
        <v>9605</v>
      </c>
      <c r="D3331" s="302">
        <v>45190</v>
      </c>
      <c r="E3331" s="302"/>
      <c r="F3331" s="14" t="s">
        <v>9575</v>
      </c>
      <c r="G3331" s="307"/>
      <c r="H3331" s="307" t="s">
        <v>6921</v>
      </c>
      <c r="I3331" s="303">
        <v>55</v>
      </c>
      <c r="J3331" s="304">
        <v>5</v>
      </c>
      <c r="K3331" s="92"/>
    </row>
    <row r="3332" spans="1:11" ht="30.6" x14ac:dyDescent="0.25">
      <c r="A3332" s="14" t="s">
        <v>1906</v>
      </c>
      <c r="B3332" s="307" t="s">
        <v>9606</v>
      </c>
      <c r="C3332" s="307" t="s">
        <v>9607</v>
      </c>
      <c r="D3332" s="302">
        <v>45190</v>
      </c>
      <c r="E3332" s="302"/>
      <c r="F3332" s="14" t="s">
        <v>9575</v>
      </c>
      <c r="G3332" s="307"/>
      <c r="H3332" s="307" t="s">
        <v>9608</v>
      </c>
      <c r="I3332" s="303">
        <v>55</v>
      </c>
      <c r="J3332" s="304">
        <v>5</v>
      </c>
      <c r="K3332" s="92"/>
    </row>
    <row r="3333" spans="1:11" ht="30.6" x14ac:dyDescent="0.25">
      <c r="A3333" s="14" t="s">
        <v>1906</v>
      </c>
      <c r="B3333" s="307" t="s">
        <v>9609</v>
      </c>
      <c r="C3333" s="307" t="s">
        <v>9610</v>
      </c>
      <c r="D3333" s="302">
        <v>45190</v>
      </c>
      <c r="E3333" s="302"/>
      <c r="F3333" s="14" t="s">
        <v>9575</v>
      </c>
      <c r="G3333" s="307"/>
      <c r="H3333" s="307" t="s">
        <v>6930</v>
      </c>
      <c r="I3333" s="303">
        <v>55</v>
      </c>
      <c r="J3333" s="304">
        <v>5</v>
      </c>
      <c r="K3333" s="92"/>
    </row>
    <row r="3334" spans="1:11" ht="30.6" x14ac:dyDescent="0.25">
      <c r="A3334" s="14" t="s">
        <v>1906</v>
      </c>
      <c r="B3334" s="307" t="s">
        <v>9611</v>
      </c>
      <c r="C3334" s="307" t="s">
        <v>9612</v>
      </c>
      <c r="D3334" s="302">
        <v>45190</v>
      </c>
      <c r="E3334" s="302"/>
      <c r="F3334" s="14" t="s">
        <v>9575</v>
      </c>
      <c r="G3334" s="307"/>
      <c r="H3334" s="307" t="s">
        <v>3113</v>
      </c>
      <c r="I3334" s="303">
        <v>55</v>
      </c>
      <c r="J3334" s="304">
        <v>5</v>
      </c>
      <c r="K3334" s="92"/>
    </row>
    <row r="3335" spans="1:11" ht="30.6" x14ac:dyDescent="0.25">
      <c r="A3335" s="14" t="s">
        <v>1906</v>
      </c>
      <c r="B3335" s="307" t="s">
        <v>9613</v>
      </c>
      <c r="C3335" s="307" t="s">
        <v>9614</v>
      </c>
      <c r="D3335" s="302">
        <v>45190</v>
      </c>
      <c r="E3335" s="302"/>
      <c r="F3335" s="14" t="s">
        <v>9575</v>
      </c>
      <c r="G3335" s="307"/>
      <c r="H3335" s="307" t="s">
        <v>2096</v>
      </c>
      <c r="I3335" s="303">
        <v>55</v>
      </c>
      <c r="J3335" s="304">
        <v>5</v>
      </c>
      <c r="K3335" s="92"/>
    </row>
    <row r="3336" spans="1:11" ht="30.6" x14ac:dyDescent="0.25">
      <c r="A3336" s="14" t="s">
        <v>1906</v>
      </c>
      <c r="B3336" s="307" t="s">
        <v>9615</v>
      </c>
      <c r="C3336" s="307" t="s">
        <v>9616</v>
      </c>
      <c r="D3336" s="302">
        <v>45190</v>
      </c>
      <c r="E3336" s="302"/>
      <c r="F3336" s="14" t="s">
        <v>9575</v>
      </c>
      <c r="G3336" s="307"/>
      <c r="H3336" s="307" t="s">
        <v>2438</v>
      </c>
      <c r="I3336" s="303">
        <v>70</v>
      </c>
      <c r="J3336" s="304">
        <v>5</v>
      </c>
      <c r="K3336" s="92"/>
    </row>
    <row r="3337" spans="1:11" ht="30.6" x14ac:dyDescent="0.25">
      <c r="A3337" s="14" t="s">
        <v>1906</v>
      </c>
      <c r="B3337" s="307" t="s">
        <v>9617</v>
      </c>
      <c r="C3337" s="307" t="s">
        <v>9618</v>
      </c>
      <c r="D3337" s="302">
        <v>45190</v>
      </c>
      <c r="E3337" s="302"/>
      <c r="F3337" s="14" t="s">
        <v>9575</v>
      </c>
      <c r="G3337" s="307"/>
      <c r="H3337" s="307" t="s">
        <v>3149</v>
      </c>
      <c r="I3337" s="303">
        <v>70</v>
      </c>
      <c r="J3337" s="304">
        <v>5</v>
      </c>
      <c r="K3337" s="92"/>
    </row>
    <row r="3338" spans="1:11" ht="30.6" x14ac:dyDescent="0.25">
      <c r="A3338" s="14" t="s">
        <v>1906</v>
      </c>
      <c r="B3338" s="307" t="s">
        <v>9619</v>
      </c>
      <c r="C3338" s="307" t="s">
        <v>9620</v>
      </c>
      <c r="D3338" s="302">
        <v>45190</v>
      </c>
      <c r="E3338" s="302"/>
      <c r="F3338" s="14" t="s">
        <v>9575</v>
      </c>
      <c r="G3338" s="307"/>
      <c r="H3338" s="307" t="s">
        <v>2447</v>
      </c>
      <c r="I3338" s="303">
        <v>70</v>
      </c>
      <c r="J3338" s="304">
        <v>5</v>
      </c>
      <c r="K3338" s="92"/>
    </row>
    <row r="3339" spans="1:11" ht="30.6" x14ac:dyDescent="0.25">
      <c r="A3339" s="14" t="s">
        <v>1906</v>
      </c>
      <c r="B3339" s="307" t="s">
        <v>9621</v>
      </c>
      <c r="C3339" s="307" t="s">
        <v>9622</v>
      </c>
      <c r="D3339" s="302">
        <v>45190</v>
      </c>
      <c r="E3339" s="302"/>
      <c r="F3339" s="14" t="s">
        <v>9575</v>
      </c>
      <c r="G3339" s="307"/>
      <c r="H3339" s="307" t="s">
        <v>2764</v>
      </c>
      <c r="I3339" s="303">
        <v>70</v>
      </c>
      <c r="J3339" s="304">
        <v>5</v>
      </c>
      <c r="K3339" s="92"/>
    </row>
    <row r="3340" spans="1:11" ht="30.6" x14ac:dyDescent="0.25">
      <c r="A3340" s="14" t="s">
        <v>1906</v>
      </c>
      <c r="B3340" s="307" t="s">
        <v>9623</v>
      </c>
      <c r="C3340" s="307" t="s">
        <v>9624</v>
      </c>
      <c r="D3340" s="302">
        <v>45190</v>
      </c>
      <c r="E3340" s="302"/>
      <c r="F3340" s="14" t="s">
        <v>9575</v>
      </c>
      <c r="G3340" s="307"/>
      <c r="H3340" s="307" t="s">
        <v>2456</v>
      </c>
      <c r="I3340" s="303">
        <v>87</v>
      </c>
      <c r="J3340" s="304">
        <v>5</v>
      </c>
      <c r="K3340" s="92"/>
    </row>
    <row r="3341" spans="1:11" ht="30.6" x14ac:dyDescent="0.25">
      <c r="A3341" s="14" t="s">
        <v>1906</v>
      </c>
      <c r="B3341" s="307" t="s">
        <v>9625</v>
      </c>
      <c r="C3341" s="307" t="s">
        <v>9626</v>
      </c>
      <c r="D3341" s="302">
        <v>45190</v>
      </c>
      <c r="E3341" s="302"/>
      <c r="F3341" s="14" t="s">
        <v>9575</v>
      </c>
      <c r="G3341" s="307"/>
      <c r="H3341" s="307" t="s">
        <v>4835</v>
      </c>
      <c r="I3341" s="303">
        <v>87</v>
      </c>
      <c r="J3341" s="304">
        <v>5</v>
      </c>
      <c r="K3341" s="92"/>
    </row>
    <row r="3342" spans="1:11" ht="71.400000000000006" x14ac:dyDescent="0.25">
      <c r="A3342" s="14" t="s">
        <v>1906</v>
      </c>
      <c r="B3342" s="307"/>
      <c r="C3342" s="307"/>
      <c r="D3342" s="302"/>
      <c r="E3342" s="302"/>
      <c r="F3342" s="305" t="s">
        <v>9627</v>
      </c>
      <c r="G3342" s="307"/>
      <c r="H3342" s="307"/>
      <c r="I3342" s="303"/>
      <c r="J3342" s="304"/>
      <c r="K3342" s="92"/>
    </row>
    <row r="3343" spans="1:11" ht="20.399999999999999" x14ac:dyDescent="0.25">
      <c r="A3343" s="14" t="s">
        <v>1906</v>
      </c>
      <c r="B3343" s="307" t="s">
        <v>9628</v>
      </c>
      <c r="C3343" s="307" t="s">
        <v>9629</v>
      </c>
      <c r="D3343" s="302">
        <v>45197</v>
      </c>
      <c r="E3343" s="302"/>
      <c r="F3343" s="307" t="s">
        <v>9630</v>
      </c>
      <c r="G3343" s="307" t="s">
        <v>6675</v>
      </c>
      <c r="H3343" s="307" t="s">
        <v>6676</v>
      </c>
      <c r="I3343" s="303">
        <v>401</v>
      </c>
      <c r="J3343" s="304">
        <v>5</v>
      </c>
      <c r="K3343" s="92"/>
    </row>
    <row r="3344" spans="1:11" ht="20.399999999999999" x14ac:dyDescent="0.25">
      <c r="A3344" s="14" t="s">
        <v>1906</v>
      </c>
      <c r="B3344" s="307" t="s">
        <v>9631</v>
      </c>
      <c r="C3344" s="307" t="s">
        <v>9632</v>
      </c>
      <c r="D3344" s="302">
        <v>45202</v>
      </c>
      <c r="E3344" s="302"/>
      <c r="F3344" s="307" t="s">
        <v>9633</v>
      </c>
      <c r="G3344" s="307" t="s">
        <v>4534</v>
      </c>
      <c r="H3344" s="307" t="s">
        <v>4535</v>
      </c>
      <c r="I3344" s="303">
        <v>180</v>
      </c>
      <c r="J3344" s="304">
        <v>5</v>
      </c>
      <c r="K3344" s="92"/>
    </row>
    <row r="3345" spans="1:11" ht="30.6" x14ac:dyDescent="0.25">
      <c r="A3345" s="14" t="s">
        <v>1906</v>
      </c>
      <c r="B3345" s="307" t="s">
        <v>9634</v>
      </c>
      <c r="C3345" s="307" t="s">
        <v>9635</v>
      </c>
      <c r="D3345" s="302">
        <v>45212</v>
      </c>
      <c r="E3345" s="302"/>
      <c r="F3345" s="307" t="s">
        <v>9636</v>
      </c>
      <c r="G3345" s="307"/>
      <c r="H3345" s="307" t="s">
        <v>2176</v>
      </c>
      <c r="I3345" s="303">
        <v>162</v>
      </c>
      <c r="J3345" s="304">
        <v>5</v>
      </c>
      <c r="K3345" s="92"/>
    </row>
    <row r="3346" spans="1:11" ht="30.6" x14ac:dyDescent="0.25">
      <c r="A3346" s="14" t="s">
        <v>1906</v>
      </c>
      <c r="B3346" s="307" t="s">
        <v>9637</v>
      </c>
      <c r="C3346" s="307" t="s">
        <v>9638</v>
      </c>
      <c r="D3346" s="302">
        <v>45212</v>
      </c>
      <c r="E3346" s="302"/>
      <c r="F3346" s="307" t="s">
        <v>9636</v>
      </c>
      <c r="G3346" s="307"/>
      <c r="H3346" s="307" t="s">
        <v>2559</v>
      </c>
      <c r="I3346" s="303">
        <v>162</v>
      </c>
      <c r="J3346" s="304">
        <v>5</v>
      </c>
      <c r="K3346" s="92"/>
    </row>
    <row r="3347" spans="1:11" ht="30.6" x14ac:dyDescent="0.25">
      <c r="A3347" s="14" t="s">
        <v>1906</v>
      </c>
      <c r="B3347" s="307" t="s">
        <v>9639</v>
      </c>
      <c r="C3347" s="307" t="s">
        <v>9640</v>
      </c>
      <c r="D3347" s="302">
        <v>45212</v>
      </c>
      <c r="E3347" s="302"/>
      <c r="F3347" s="307" t="s">
        <v>9636</v>
      </c>
      <c r="G3347" s="307"/>
      <c r="H3347" s="307" t="s">
        <v>2756</v>
      </c>
      <c r="I3347" s="303">
        <v>162</v>
      </c>
      <c r="J3347" s="304">
        <v>5</v>
      </c>
      <c r="K3347" s="92"/>
    </row>
    <row r="3348" spans="1:11" ht="30.6" x14ac:dyDescent="0.25">
      <c r="A3348" s="14" t="s">
        <v>1906</v>
      </c>
      <c r="B3348" s="307" t="s">
        <v>9641</v>
      </c>
      <c r="C3348" s="307" t="s">
        <v>9642</v>
      </c>
      <c r="D3348" s="302">
        <v>45212</v>
      </c>
      <c r="E3348" s="302"/>
      <c r="F3348" s="307" t="s">
        <v>9636</v>
      </c>
      <c r="G3348" s="307"/>
      <c r="H3348" s="307" t="s">
        <v>2179</v>
      </c>
      <c r="I3348" s="303">
        <v>162</v>
      </c>
      <c r="J3348" s="304">
        <v>5</v>
      </c>
      <c r="K3348" s="92"/>
    </row>
    <row r="3349" spans="1:11" ht="30.6" x14ac:dyDescent="0.25">
      <c r="A3349" s="14" t="s">
        <v>1906</v>
      </c>
      <c r="B3349" s="307" t="s">
        <v>9643</v>
      </c>
      <c r="C3349" s="307" t="s">
        <v>9644</v>
      </c>
      <c r="D3349" s="302">
        <v>45212</v>
      </c>
      <c r="E3349" s="302"/>
      <c r="F3349" s="307" t="s">
        <v>9636</v>
      </c>
      <c r="G3349" s="307"/>
      <c r="H3349" s="307" t="s">
        <v>2660</v>
      </c>
      <c r="I3349" s="303">
        <v>162</v>
      </c>
      <c r="J3349" s="304">
        <v>5</v>
      </c>
      <c r="K3349" s="92"/>
    </row>
    <row r="3350" spans="1:11" ht="30.6" x14ac:dyDescent="0.25">
      <c r="A3350" s="14" t="s">
        <v>1906</v>
      </c>
      <c r="B3350" s="307" t="s">
        <v>9645</v>
      </c>
      <c r="C3350" s="307" t="s">
        <v>9646</v>
      </c>
      <c r="D3350" s="302">
        <v>45212</v>
      </c>
      <c r="E3350" s="302"/>
      <c r="F3350" s="307" t="s">
        <v>9636</v>
      </c>
      <c r="G3350" s="307"/>
      <c r="H3350" s="307" t="s">
        <v>2565</v>
      </c>
      <c r="I3350" s="303">
        <v>162</v>
      </c>
      <c r="J3350" s="304">
        <v>5</v>
      </c>
      <c r="K3350" s="92"/>
    </row>
    <row r="3351" spans="1:11" ht="30.6" x14ac:dyDescent="0.25">
      <c r="A3351" s="14" t="s">
        <v>1906</v>
      </c>
      <c r="B3351" s="307" t="s">
        <v>9647</v>
      </c>
      <c r="C3351" s="307" t="s">
        <v>9648</v>
      </c>
      <c r="D3351" s="302">
        <v>45212</v>
      </c>
      <c r="E3351" s="302"/>
      <c r="F3351" s="307" t="s">
        <v>9636</v>
      </c>
      <c r="G3351" s="307"/>
      <c r="H3351" s="307" t="s">
        <v>2673</v>
      </c>
      <c r="I3351" s="303">
        <v>162</v>
      </c>
      <c r="J3351" s="304">
        <v>5</v>
      </c>
      <c r="K3351" s="92"/>
    </row>
    <row r="3352" spans="1:11" ht="30.6" x14ac:dyDescent="0.25">
      <c r="A3352" s="14" t="s">
        <v>1906</v>
      </c>
      <c r="B3352" s="307" t="s">
        <v>9649</v>
      </c>
      <c r="C3352" s="307" t="s">
        <v>9650</v>
      </c>
      <c r="D3352" s="302">
        <v>45212</v>
      </c>
      <c r="E3352" s="302"/>
      <c r="F3352" s="307" t="s">
        <v>9636</v>
      </c>
      <c r="G3352" s="307"/>
      <c r="H3352" s="307" t="s">
        <v>2842</v>
      </c>
      <c r="I3352" s="303">
        <v>182</v>
      </c>
      <c r="J3352" s="304">
        <v>5</v>
      </c>
      <c r="K3352" s="92"/>
    </row>
    <row r="3353" spans="1:11" ht="30.6" x14ac:dyDescent="0.25">
      <c r="A3353" s="14" t="s">
        <v>1906</v>
      </c>
      <c r="B3353" s="307" t="s">
        <v>9651</v>
      </c>
      <c r="C3353" s="307" t="s">
        <v>9652</v>
      </c>
      <c r="D3353" s="302">
        <v>45212</v>
      </c>
      <c r="E3353" s="302"/>
      <c r="F3353" s="307" t="s">
        <v>9636</v>
      </c>
      <c r="G3353" s="307"/>
      <c r="H3353" s="307" t="s">
        <v>2205</v>
      </c>
      <c r="I3353" s="303">
        <v>182</v>
      </c>
      <c r="J3353" s="304">
        <v>5</v>
      </c>
      <c r="K3353" s="92"/>
    </row>
    <row r="3354" spans="1:11" ht="84" customHeight="1" x14ac:dyDescent="0.25">
      <c r="A3354" s="14" t="s">
        <v>1906</v>
      </c>
      <c r="B3354" s="307"/>
      <c r="C3354" s="307"/>
      <c r="D3354" s="302"/>
      <c r="E3354" s="302"/>
      <c r="F3354" s="305" t="s">
        <v>14709</v>
      </c>
      <c r="G3354" s="307"/>
      <c r="H3354" s="307"/>
      <c r="I3354" s="303"/>
      <c r="J3354" s="304"/>
      <c r="K3354" s="92"/>
    </row>
    <row r="3355" spans="1:11" ht="13.2" x14ac:dyDescent="0.25">
      <c r="A3355" s="14" t="s">
        <v>1906</v>
      </c>
      <c r="B3355" s="307" t="s">
        <v>9653</v>
      </c>
      <c r="C3355" s="307" t="s">
        <v>9654</v>
      </c>
      <c r="D3355" s="302">
        <v>45202</v>
      </c>
      <c r="E3355" s="302"/>
      <c r="F3355" s="307" t="s">
        <v>9655</v>
      </c>
      <c r="G3355" s="307" t="s">
        <v>5412</v>
      </c>
      <c r="H3355" s="307" t="s">
        <v>5413</v>
      </c>
      <c r="I3355" s="303">
        <v>53.58</v>
      </c>
      <c r="J3355" s="304">
        <v>5</v>
      </c>
      <c r="K3355" s="92"/>
    </row>
    <row r="3356" spans="1:11" ht="24.6" customHeight="1" x14ac:dyDescent="0.25">
      <c r="A3356" s="14" t="s">
        <v>1906</v>
      </c>
      <c r="B3356" s="307" t="s">
        <v>9656</v>
      </c>
      <c r="C3356" s="307" t="s">
        <v>9657</v>
      </c>
      <c r="D3356" s="302">
        <v>45236</v>
      </c>
      <c r="E3356" s="302"/>
      <c r="F3356" s="307" t="s">
        <v>9658</v>
      </c>
      <c r="G3356" s="307" t="s">
        <v>9659</v>
      </c>
      <c r="H3356" s="307" t="s">
        <v>9660</v>
      </c>
      <c r="I3356" s="303">
        <v>1800</v>
      </c>
      <c r="J3356" s="304">
        <v>5</v>
      </c>
      <c r="K3356" s="92"/>
    </row>
    <row r="3357" spans="1:11" ht="30.6" x14ac:dyDescent="0.25">
      <c r="A3357" s="14" t="s">
        <v>1906</v>
      </c>
      <c r="B3357" s="307" t="s">
        <v>9661</v>
      </c>
      <c r="C3357" s="307" t="s">
        <v>9662</v>
      </c>
      <c r="D3357" s="302">
        <v>45237</v>
      </c>
      <c r="E3357" s="302"/>
      <c r="F3357" s="307" t="s">
        <v>9663</v>
      </c>
      <c r="G3357" s="307"/>
      <c r="H3357" s="307" t="s">
        <v>9664</v>
      </c>
      <c r="I3357" s="303">
        <v>75</v>
      </c>
      <c r="J3357" s="304">
        <v>5</v>
      </c>
      <c r="K3357" s="92"/>
    </row>
    <row r="3358" spans="1:11" ht="30.6" x14ac:dyDescent="0.25">
      <c r="A3358" s="14" t="s">
        <v>1906</v>
      </c>
      <c r="B3358" s="307" t="s">
        <v>9665</v>
      </c>
      <c r="C3358" s="307" t="s">
        <v>9666</v>
      </c>
      <c r="D3358" s="302">
        <v>45237</v>
      </c>
      <c r="E3358" s="302"/>
      <c r="F3358" s="307" t="s">
        <v>9663</v>
      </c>
      <c r="G3358" s="307"/>
      <c r="H3358" s="307" t="s">
        <v>9667</v>
      </c>
      <c r="I3358" s="303">
        <v>75</v>
      </c>
      <c r="J3358" s="304">
        <v>5</v>
      </c>
      <c r="K3358" s="92"/>
    </row>
    <row r="3359" spans="1:11" ht="30.6" x14ac:dyDescent="0.25">
      <c r="A3359" s="14" t="s">
        <v>1906</v>
      </c>
      <c r="B3359" s="307" t="s">
        <v>9668</v>
      </c>
      <c r="C3359" s="307" t="s">
        <v>9669</v>
      </c>
      <c r="D3359" s="302">
        <v>45237</v>
      </c>
      <c r="E3359" s="302"/>
      <c r="F3359" s="307" t="s">
        <v>9663</v>
      </c>
      <c r="G3359" s="307"/>
      <c r="H3359" s="307" t="s">
        <v>9670</v>
      </c>
      <c r="I3359" s="303">
        <v>75</v>
      </c>
      <c r="J3359" s="304">
        <v>5</v>
      </c>
      <c r="K3359" s="92"/>
    </row>
    <row r="3360" spans="1:11" ht="30.6" x14ac:dyDescent="0.25">
      <c r="A3360" s="14" t="s">
        <v>1906</v>
      </c>
      <c r="B3360" s="307" t="s">
        <v>9671</v>
      </c>
      <c r="C3360" s="307" t="s">
        <v>9672</v>
      </c>
      <c r="D3360" s="302">
        <v>45237</v>
      </c>
      <c r="E3360" s="302"/>
      <c r="F3360" s="307" t="s">
        <v>9663</v>
      </c>
      <c r="G3360" s="307"/>
      <c r="H3360" s="307" t="s">
        <v>9673</v>
      </c>
      <c r="I3360" s="303">
        <v>87</v>
      </c>
      <c r="J3360" s="304">
        <v>5</v>
      </c>
      <c r="K3360" s="92"/>
    </row>
    <row r="3361" spans="1:11" ht="30.6" x14ac:dyDescent="0.25">
      <c r="A3361" s="14" t="s">
        <v>1906</v>
      </c>
      <c r="B3361" s="307" t="s">
        <v>9674</v>
      </c>
      <c r="C3361" s="307" t="s">
        <v>9675</v>
      </c>
      <c r="D3361" s="302">
        <v>45237</v>
      </c>
      <c r="E3361" s="302"/>
      <c r="F3361" s="307" t="s">
        <v>9663</v>
      </c>
      <c r="G3361" s="307"/>
      <c r="H3361" s="307" t="s">
        <v>3631</v>
      </c>
      <c r="I3361" s="303">
        <v>70</v>
      </c>
      <c r="J3361" s="304">
        <v>5</v>
      </c>
      <c r="K3361" s="92"/>
    </row>
    <row r="3362" spans="1:11" ht="30.6" x14ac:dyDescent="0.25">
      <c r="A3362" s="14" t="s">
        <v>1906</v>
      </c>
      <c r="B3362" s="307" t="s">
        <v>9676</v>
      </c>
      <c r="C3362" s="307" t="s">
        <v>9677</v>
      </c>
      <c r="D3362" s="302">
        <v>45237</v>
      </c>
      <c r="E3362" s="302"/>
      <c r="F3362" s="307" t="s">
        <v>9663</v>
      </c>
      <c r="G3362" s="307"/>
      <c r="H3362" s="307" t="s">
        <v>5950</v>
      </c>
      <c r="I3362" s="303">
        <v>87</v>
      </c>
      <c r="J3362" s="304">
        <v>5</v>
      </c>
      <c r="K3362" s="92"/>
    </row>
    <row r="3363" spans="1:11" ht="30.6" x14ac:dyDescent="0.25">
      <c r="A3363" s="14" t="s">
        <v>1906</v>
      </c>
      <c r="B3363" s="307" t="s">
        <v>9678</v>
      </c>
      <c r="C3363" s="307" t="s">
        <v>9679</v>
      </c>
      <c r="D3363" s="302">
        <v>45237</v>
      </c>
      <c r="E3363" s="302"/>
      <c r="F3363" s="307" t="s">
        <v>9663</v>
      </c>
      <c r="G3363" s="307"/>
      <c r="H3363" s="307" t="s">
        <v>3547</v>
      </c>
      <c r="I3363" s="303">
        <v>55</v>
      </c>
      <c r="J3363" s="304">
        <v>5</v>
      </c>
      <c r="K3363" s="92"/>
    </row>
    <row r="3364" spans="1:11" ht="30.6" x14ac:dyDescent="0.25">
      <c r="A3364" s="14" t="s">
        <v>1906</v>
      </c>
      <c r="B3364" s="307" t="s">
        <v>9680</v>
      </c>
      <c r="C3364" s="307" t="s">
        <v>9681</v>
      </c>
      <c r="D3364" s="302">
        <v>45237</v>
      </c>
      <c r="E3364" s="302"/>
      <c r="F3364" s="307" t="s">
        <v>9663</v>
      </c>
      <c r="G3364" s="307"/>
      <c r="H3364" s="307" t="s">
        <v>9682</v>
      </c>
      <c r="I3364" s="303">
        <v>55</v>
      </c>
      <c r="J3364" s="304">
        <v>5</v>
      </c>
      <c r="K3364" s="92"/>
    </row>
    <row r="3365" spans="1:11" ht="30.6" x14ac:dyDescent="0.25">
      <c r="A3365" s="14" t="s">
        <v>1906</v>
      </c>
      <c r="B3365" s="307" t="s">
        <v>9683</v>
      </c>
      <c r="C3365" s="307" t="s">
        <v>9684</v>
      </c>
      <c r="D3365" s="302">
        <v>45237</v>
      </c>
      <c r="E3365" s="302"/>
      <c r="F3365" s="307" t="s">
        <v>9663</v>
      </c>
      <c r="G3365" s="307"/>
      <c r="H3365" s="307" t="s">
        <v>9685</v>
      </c>
      <c r="I3365" s="303">
        <v>55</v>
      </c>
      <c r="J3365" s="304">
        <v>5</v>
      </c>
      <c r="K3365" s="92"/>
    </row>
    <row r="3366" spans="1:11" ht="30.6" x14ac:dyDescent="0.25">
      <c r="A3366" s="14" t="s">
        <v>1906</v>
      </c>
      <c r="B3366" s="307" t="s">
        <v>9686</v>
      </c>
      <c r="C3366" s="307" t="s">
        <v>9687</v>
      </c>
      <c r="D3366" s="302">
        <v>45237</v>
      </c>
      <c r="E3366" s="302"/>
      <c r="F3366" s="307" t="s">
        <v>9663</v>
      </c>
      <c r="G3366" s="307"/>
      <c r="H3366" s="307" t="s">
        <v>5881</v>
      </c>
      <c r="I3366" s="303">
        <v>55</v>
      </c>
      <c r="J3366" s="304">
        <v>5</v>
      </c>
      <c r="K3366" s="92"/>
    </row>
    <row r="3367" spans="1:11" ht="30.6" x14ac:dyDescent="0.25">
      <c r="A3367" s="14" t="s">
        <v>1906</v>
      </c>
      <c r="B3367" s="307" t="s">
        <v>9688</v>
      </c>
      <c r="C3367" s="307" t="s">
        <v>9689</v>
      </c>
      <c r="D3367" s="302">
        <v>45237</v>
      </c>
      <c r="E3367" s="302"/>
      <c r="F3367" s="307" t="s">
        <v>9663</v>
      </c>
      <c r="G3367" s="307"/>
      <c r="H3367" s="307" t="s">
        <v>7044</v>
      </c>
      <c r="I3367" s="303">
        <v>55</v>
      </c>
      <c r="J3367" s="304">
        <v>5</v>
      </c>
      <c r="K3367" s="92"/>
    </row>
    <row r="3368" spans="1:11" ht="30.6" x14ac:dyDescent="0.25">
      <c r="A3368" s="14" t="s">
        <v>1906</v>
      </c>
      <c r="B3368" s="307" t="s">
        <v>9690</v>
      </c>
      <c r="C3368" s="307" t="s">
        <v>9691</v>
      </c>
      <c r="D3368" s="302">
        <v>45237</v>
      </c>
      <c r="E3368" s="302"/>
      <c r="F3368" s="307" t="s">
        <v>9663</v>
      </c>
      <c r="G3368" s="307"/>
      <c r="H3368" s="307" t="s">
        <v>3571</v>
      </c>
      <c r="I3368" s="303">
        <v>55</v>
      </c>
      <c r="J3368" s="304">
        <v>5</v>
      </c>
      <c r="K3368" s="92"/>
    </row>
    <row r="3369" spans="1:11" ht="30.6" x14ac:dyDescent="0.25">
      <c r="A3369" s="14" t="s">
        <v>1906</v>
      </c>
      <c r="B3369" s="307" t="s">
        <v>9692</v>
      </c>
      <c r="C3369" s="307" t="s">
        <v>9693</v>
      </c>
      <c r="D3369" s="302">
        <v>45237</v>
      </c>
      <c r="E3369" s="302"/>
      <c r="F3369" s="307" t="s">
        <v>9663</v>
      </c>
      <c r="G3369" s="307"/>
      <c r="H3369" s="307" t="s">
        <v>3577</v>
      </c>
      <c r="I3369" s="303">
        <v>55</v>
      </c>
      <c r="J3369" s="304">
        <v>5</v>
      </c>
      <c r="K3369" s="92"/>
    </row>
    <row r="3370" spans="1:11" ht="30.6" x14ac:dyDescent="0.25">
      <c r="A3370" s="14" t="s">
        <v>1906</v>
      </c>
      <c r="B3370" s="307" t="s">
        <v>9694</v>
      </c>
      <c r="C3370" s="307" t="s">
        <v>9695</v>
      </c>
      <c r="D3370" s="302">
        <v>45237</v>
      </c>
      <c r="E3370" s="302"/>
      <c r="F3370" s="307" t="s">
        <v>9663</v>
      </c>
      <c r="G3370" s="307"/>
      <c r="H3370" s="307" t="s">
        <v>3574</v>
      </c>
      <c r="I3370" s="303">
        <v>55</v>
      </c>
      <c r="J3370" s="304">
        <v>5</v>
      </c>
      <c r="K3370" s="92"/>
    </row>
    <row r="3371" spans="1:11" ht="30.6" x14ac:dyDescent="0.25">
      <c r="A3371" s="14" t="s">
        <v>1906</v>
      </c>
      <c r="B3371" s="307" t="s">
        <v>9696</v>
      </c>
      <c r="C3371" s="307" t="s">
        <v>9697</v>
      </c>
      <c r="D3371" s="302">
        <v>45237</v>
      </c>
      <c r="E3371" s="302"/>
      <c r="F3371" s="307" t="s">
        <v>9663</v>
      </c>
      <c r="G3371" s="307"/>
      <c r="H3371" s="307" t="s">
        <v>5886</v>
      </c>
      <c r="I3371" s="303">
        <v>55</v>
      </c>
      <c r="J3371" s="304">
        <v>5</v>
      </c>
      <c r="K3371" s="92"/>
    </row>
    <row r="3372" spans="1:11" ht="30.6" x14ac:dyDescent="0.25">
      <c r="A3372" s="14" t="s">
        <v>1906</v>
      </c>
      <c r="B3372" s="307" t="s">
        <v>9698</v>
      </c>
      <c r="C3372" s="307" t="s">
        <v>9699</v>
      </c>
      <c r="D3372" s="302">
        <v>45237</v>
      </c>
      <c r="E3372" s="302"/>
      <c r="F3372" s="307" t="s">
        <v>9663</v>
      </c>
      <c r="G3372" s="307"/>
      <c r="H3372" s="307" t="s">
        <v>5921</v>
      </c>
      <c r="I3372" s="303">
        <v>55</v>
      </c>
      <c r="J3372" s="304">
        <v>5</v>
      </c>
      <c r="K3372" s="92"/>
    </row>
    <row r="3373" spans="1:11" ht="30.6" x14ac:dyDescent="0.25">
      <c r="A3373" s="14" t="s">
        <v>1906</v>
      </c>
      <c r="B3373" s="307" t="s">
        <v>9700</v>
      </c>
      <c r="C3373" s="307" t="s">
        <v>9701</v>
      </c>
      <c r="D3373" s="302">
        <v>45237</v>
      </c>
      <c r="E3373" s="302"/>
      <c r="F3373" s="307" t="s">
        <v>9663</v>
      </c>
      <c r="G3373" s="307"/>
      <c r="H3373" s="307" t="s">
        <v>3622</v>
      </c>
      <c r="I3373" s="303">
        <v>55</v>
      </c>
      <c r="J3373" s="304">
        <v>5</v>
      </c>
      <c r="K3373" s="92"/>
    </row>
    <row r="3374" spans="1:11" ht="30.6" x14ac:dyDescent="0.25">
      <c r="A3374" s="14" t="s">
        <v>1906</v>
      </c>
      <c r="B3374" s="307" t="s">
        <v>9702</v>
      </c>
      <c r="C3374" s="307" t="s">
        <v>9703</v>
      </c>
      <c r="D3374" s="302">
        <v>45237</v>
      </c>
      <c r="E3374" s="302"/>
      <c r="F3374" s="307" t="s">
        <v>9663</v>
      </c>
      <c r="G3374" s="307"/>
      <c r="H3374" s="307" t="s">
        <v>5932</v>
      </c>
      <c r="I3374" s="303">
        <v>55</v>
      </c>
      <c r="J3374" s="304">
        <v>5</v>
      </c>
      <c r="K3374" s="92"/>
    </row>
    <row r="3375" spans="1:11" ht="30.6" x14ac:dyDescent="0.25">
      <c r="A3375" s="14" t="s">
        <v>1906</v>
      </c>
      <c r="B3375" s="307" t="s">
        <v>9704</v>
      </c>
      <c r="C3375" s="307" t="s">
        <v>9705</v>
      </c>
      <c r="D3375" s="302">
        <v>45237</v>
      </c>
      <c r="E3375" s="302"/>
      <c r="F3375" s="307" t="s">
        <v>9663</v>
      </c>
      <c r="G3375" s="307"/>
      <c r="H3375" s="307" t="s">
        <v>3556</v>
      </c>
      <c r="I3375" s="303">
        <v>55</v>
      </c>
      <c r="J3375" s="304">
        <v>5</v>
      </c>
      <c r="K3375" s="92"/>
    </row>
    <row r="3376" spans="1:11" ht="30.6" x14ac:dyDescent="0.25">
      <c r="A3376" s="14" t="s">
        <v>1906</v>
      </c>
      <c r="B3376" s="307" t="s">
        <v>9706</v>
      </c>
      <c r="C3376" s="307" t="s">
        <v>9707</v>
      </c>
      <c r="D3376" s="302">
        <v>45237</v>
      </c>
      <c r="E3376" s="302"/>
      <c r="F3376" s="307" t="s">
        <v>9663</v>
      </c>
      <c r="G3376" s="307"/>
      <c r="H3376" s="307" t="s">
        <v>3607</v>
      </c>
      <c r="I3376" s="303">
        <v>55</v>
      </c>
      <c r="J3376" s="304">
        <v>5</v>
      </c>
      <c r="K3376" s="92"/>
    </row>
    <row r="3377" spans="1:11" ht="30.6" x14ac:dyDescent="0.25">
      <c r="A3377" s="14" t="s">
        <v>1906</v>
      </c>
      <c r="B3377" s="307" t="s">
        <v>9708</v>
      </c>
      <c r="C3377" s="307" t="s">
        <v>9709</v>
      </c>
      <c r="D3377" s="302">
        <v>45237</v>
      </c>
      <c r="E3377" s="302"/>
      <c r="F3377" s="307" t="s">
        <v>9663</v>
      </c>
      <c r="G3377" s="307"/>
      <c r="H3377" s="307" t="s">
        <v>3565</v>
      </c>
      <c r="I3377" s="303">
        <v>55</v>
      </c>
      <c r="J3377" s="304">
        <v>5</v>
      </c>
      <c r="K3377" s="92"/>
    </row>
    <row r="3378" spans="1:11" ht="30.6" x14ac:dyDescent="0.25">
      <c r="A3378" s="14" t="s">
        <v>1906</v>
      </c>
      <c r="B3378" s="307" t="s">
        <v>9710</v>
      </c>
      <c r="C3378" s="307" t="s">
        <v>9711</v>
      </c>
      <c r="D3378" s="302">
        <v>45237</v>
      </c>
      <c r="E3378" s="302"/>
      <c r="F3378" s="307" t="s">
        <v>9663</v>
      </c>
      <c r="G3378" s="307"/>
      <c r="H3378" s="307" t="s">
        <v>9712</v>
      </c>
      <c r="I3378" s="303">
        <v>55</v>
      </c>
      <c r="J3378" s="304">
        <v>5</v>
      </c>
      <c r="K3378" s="92"/>
    </row>
    <row r="3379" spans="1:11" ht="30.6" x14ac:dyDescent="0.25">
      <c r="A3379" s="14" t="s">
        <v>1906</v>
      </c>
      <c r="B3379" s="307" t="s">
        <v>9713</v>
      </c>
      <c r="C3379" s="307" t="s">
        <v>9714</v>
      </c>
      <c r="D3379" s="302">
        <v>45237</v>
      </c>
      <c r="E3379" s="302"/>
      <c r="F3379" s="307" t="s">
        <v>9663</v>
      </c>
      <c r="G3379" s="307"/>
      <c r="H3379" s="307" t="s">
        <v>5380</v>
      </c>
      <c r="I3379" s="303">
        <v>70</v>
      </c>
      <c r="J3379" s="304">
        <v>5</v>
      </c>
      <c r="K3379" s="92"/>
    </row>
    <row r="3380" spans="1:11" ht="30.6" x14ac:dyDescent="0.25">
      <c r="A3380" s="14" t="s">
        <v>1906</v>
      </c>
      <c r="B3380" s="307" t="s">
        <v>9715</v>
      </c>
      <c r="C3380" s="307" t="s">
        <v>9716</v>
      </c>
      <c r="D3380" s="302">
        <v>45237</v>
      </c>
      <c r="E3380" s="302"/>
      <c r="F3380" s="307" t="s">
        <v>9663</v>
      </c>
      <c r="G3380" s="307"/>
      <c r="H3380" s="307" t="s">
        <v>9717</v>
      </c>
      <c r="I3380" s="303">
        <v>55</v>
      </c>
      <c r="J3380" s="304">
        <v>5</v>
      </c>
      <c r="K3380" s="92"/>
    </row>
    <row r="3381" spans="1:11" ht="30.6" x14ac:dyDescent="0.25">
      <c r="A3381" s="14" t="s">
        <v>1906</v>
      </c>
      <c r="B3381" s="307" t="s">
        <v>9718</v>
      </c>
      <c r="C3381" s="307" t="s">
        <v>9719</v>
      </c>
      <c r="D3381" s="302">
        <v>45237</v>
      </c>
      <c r="E3381" s="302"/>
      <c r="F3381" s="307" t="s">
        <v>9663</v>
      </c>
      <c r="G3381" s="307"/>
      <c r="H3381" s="307" t="s">
        <v>7055</v>
      </c>
      <c r="I3381" s="303">
        <v>70</v>
      </c>
      <c r="J3381" s="304">
        <v>5</v>
      </c>
      <c r="K3381" s="92"/>
    </row>
    <row r="3382" spans="1:11" ht="30.6" x14ac:dyDescent="0.25">
      <c r="A3382" s="14" t="s">
        <v>1906</v>
      </c>
      <c r="B3382" s="307" t="s">
        <v>9720</v>
      </c>
      <c r="C3382" s="307" t="s">
        <v>9721</v>
      </c>
      <c r="D3382" s="302">
        <v>45237</v>
      </c>
      <c r="E3382" s="302"/>
      <c r="F3382" s="307" t="s">
        <v>9663</v>
      </c>
      <c r="G3382" s="307"/>
      <c r="H3382" s="307" t="s">
        <v>9722</v>
      </c>
      <c r="I3382" s="303">
        <v>87</v>
      </c>
      <c r="J3382" s="304">
        <v>5</v>
      </c>
      <c r="K3382" s="92"/>
    </row>
    <row r="3383" spans="1:11" ht="30.6" x14ac:dyDescent="0.25">
      <c r="A3383" s="14" t="s">
        <v>1906</v>
      </c>
      <c r="B3383" s="14" t="s">
        <v>9723</v>
      </c>
      <c r="C3383" s="14" t="s">
        <v>9724</v>
      </c>
      <c r="D3383" s="16">
        <v>45240</v>
      </c>
      <c r="E3383" s="16"/>
      <c r="F3383" s="14" t="s">
        <v>9725</v>
      </c>
      <c r="G3383" s="14" t="s">
        <v>9360</v>
      </c>
      <c r="H3383" s="14" t="s">
        <v>9361</v>
      </c>
      <c r="I3383" s="15">
        <v>400</v>
      </c>
      <c r="J3383" s="77">
        <v>5</v>
      </c>
      <c r="K3383" s="92"/>
    </row>
    <row r="3384" spans="1:11" ht="61.2" x14ac:dyDescent="0.25">
      <c r="A3384" s="14" t="s">
        <v>1906</v>
      </c>
      <c r="B3384" s="14" t="s">
        <v>9723</v>
      </c>
      <c r="C3384" s="14" t="s">
        <v>9724</v>
      </c>
      <c r="D3384" s="16">
        <v>45220</v>
      </c>
      <c r="E3384" s="16">
        <v>45240</v>
      </c>
      <c r="F3384" s="14" t="s">
        <v>12145</v>
      </c>
      <c r="G3384" s="14" t="s">
        <v>9360</v>
      </c>
      <c r="H3384" s="14" t="s">
        <v>9361</v>
      </c>
      <c r="I3384" s="15">
        <v>60</v>
      </c>
      <c r="J3384" s="77">
        <v>5</v>
      </c>
      <c r="K3384" s="92"/>
    </row>
    <row r="3385" spans="1:11" ht="61.2" x14ac:dyDescent="0.25">
      <c r="A3385" s="14" t="s">
        <v>1906</v>
      </c>
      <c r="B3385" s="14" t="s">
        <v>9723</v>
      </c>
      <c r="C3385" s="14" t="s">
        <v>9724</v>
      </c>
      <c r="D3385" s="16">
        <v>45218</v>
      </c>
      <c r="E3385" s="16">
        <v>45240</v>
      </c>
      <c r="F3385" s="14" t="s">
        <v>12146</v>
      </c>
      <c r="G3385" s="14" t="s">
        <v>9360</v>
      </c>
      <c r="H3385" s="14" t="s">
        <v>9361</v>
      </c>
      <c r="I3385" s="15">
        <v>20</v>
      </c>
      <c r="J3385" s="77">
        <v>5</v>
      </c>
      <c r="K3385" s="92"/>
    </row>
    <row r="3386" spans="1:11" ht="81.599999999999994" x14ac:dyDescent="0.25">
      <c r="A3386" s="14" t="s">
        <v>1906</v>
      </c>
      <c r="B3386" s="307"/>
      <c r="C3386" s="307"/>
      <c r="D3386" s="302"/>
      <c r="E3386" s="302"/>
      <c r="F3386" s="305" t="s">
        <v>14710</v>
      </c>
      <c r="G3386" s="307"/>
      <c r="H3386" s="313"/>
      <c r="I3386" s="303"/>
      <c r="J3386" s="304"/>
      <c r="K3386" s="92"/>
    </row>
    <row r="3387" spans="1:11" ht="40.799999999999997" x14ac:dyDescent="0.25">
      <c r="A3387" s="14" t="s">
        <v>1906</v>
      </c>
      <c r="B3387" s="307" t="s">
        <v>9726</v>
      </c>
      <c r="C3387" s="307" t="s">
        <v>9727</v>
      </c>
      <c r="D3387" s="302">
        <v>45260</v>
      </c>
      <c r="E3387" s="302"/>
      <c r="F3387" s="307" t="s">
        <v>9728</v>
      </c>
      <c r="G3387" s="307" t="s">
        <v>9424</v>
      </c>
      <c r="H3387" s="307" t="s">
        <v>9425</v>
      </c>
      <c r="I3387" s="303">
        <v>400</v>
      </c>
      <c r="J3387" s="304">
        <v>5</v>
      </c>
      <c r="K3387" s="92"/>
    </row>
    <row r="3388" spans="1:11" ht="30.6" x14ac:dyDescent="0.25">
      <c r="A3388" s="14" t="s">
        <v>1906</v>
      </c>
      <c r="B3388" s="307" t="s">
        <v>9729</v>
      </c>
      <c r="C3388" s="307" t="s">
        <v>9730</v>
      </c>
      <c r="D3388" s="302">
        <v>45267</v>
      </c>
      <c r="E3388" s="302"/>
      <c r="F3388" s="307" t="s">
        <v>9731</v>
      </c>
      <c r="G3388" s="307"/>
      <c r="H3388" s="307" t="s">
        <v>9732</v>
      </c>
      <c r="I3388" s="303">
        <v>35</v>
      </c>
      <c r="J3388" s="304">
        <v>5</v>
      </c>
      <c r="K3388" s="92"/>
    </row>
    <row r="3389" spans="1:11" ht="30.6" x14ac:dyDescent="0.25">
      <c r="A3389" s="14" t="s">
        <v>1906</v>
      </c>
      <c r="B3389" s="307" t="s">
        <v>9733</v>
      </c>
      <c r="C3389" s="307" t="s">
        <v>9734</v>
      </c>
      <c r="D3389" s="302">
        <v>45267</v>
      </c>
      <c r="E3389" s="302"/>
      <c r="F3389" s="307" t="s">
        <v>9731</v>
      </c>
      <c r="G3389" s="307"/>
      <c r="H3389" s="307" t="s">
        <v>8626</v>
      </c>
      <c r="I3389" s="303">
        <v>55</v>
      </c>
      <c r="J3389" s="304">
        <v>5</v>
      </c>
      <c r="K3389" s="92"/>
    </row>
    <row r="3390" spans="1:11" ht="30.6" x14ac:dyDescent="0.25">
      <c r="A3390" s="14" t="s">
        <v>1906</v>
      </c>
      <c r="B3390" s="307" t="s">
        <v>9735</v>
      </c>
      <c r="C3390" s="307" t="s">
        <v>9736</v>
      </c>
      <c r="D3390" s="302">
        <v>45267</v>
      </c>
      <c r="E3390" s="302"/>
      <c r="F3390" s="307" t="s">
        <v>9731</v>
      </c>
      <c r="G3390" s="307"/>
      <c r="H3390" s="307" t="s">
        <v>4830</v>
      </c>
      <c r="I3390" s="303">
        <v>55</v>
      </c>
      <c r="J3390" s="304">
        <v>5</v>
      </c>
      <c r="K3390" s="92"/>
    </row>
    <row r="3391" spans="1:11" ht="30.6" x14ac:dyDescent="0.25">
      <c r="A3391" s="14" t="s">
        <v>1906</v>
      </c>
      <c r="B3391" s="307" t="s">
        <v>9737</v>
      </c>
      <c r="C3391" s="307" t="s">
        <v>9738</v>
      </c>
      <c r="D3391" s="302">
        <v>45267</v>
      </c>
      <c r="E3391" s="302"/>
      <c r="F3391" s="307" t="s">
        <v>9731</v>
      </c>
      <c r="G3391" s="307"/>
      <c r="H3391" s="307" t="s">
        <v>2429</v>
      </c>
      <c r="I3391" s="303">
        <v>55</v>
      </c>
      <c r="J3391" s="304">
        <v>5</v>
      </c>
      <c r="K3391" s="92"/>
    </row>
    <row r="3392" spans="1:11" ht="30.6" x14ac:dyDescent="0.25">
      <c r="A3392" s="14" t="s">
        <v>1906</v>
      </c>
      <c r="B3392" s="307" t="s">
        <v>9739</v>
      </c>
      <c r="C3392" s="307" t="s">
        <v>9740</v>
      </c>
      <c r="D3392" s="302">
        <v>45267</v>
      </c>
      <c r="E3392" s="302"/>
      <c r="F3392" s="307" t="s">
        <v>9731</v>
      </c>
      <c r="G3392" s="307"/>
      <c r="H3392" s="307" t="s">
        <v>9741</v>
      </c>
      <c r="I3392" s="303">
        <v>55</v>
      </c>
      <c r="J3392" s="304">
        <v>5</v>
      </c>
      <c r="K3392" s="92"/>
    </row>
    <row r="3393" spans="1:11" ht="30.6" x14ac:dyDescent="0.25">
      <c r="A3393" s="14" t="s">
        <v>1906</v>
      </c>
      <c r="B3393" s="307" t="s">
        <v>9742</v>
      </c>
      <c r="C3393" s="307" t="s">
        <v>9743</v>
      </c>
      <c r="D3393" s="302">
        <v>45267</v>
      </c>
      <c r="E3393" s="302"/>
      <c r="F3393" s="307" t="s">
        <v>9731</v>
      </c>
      <c r="G3393" s="307"/>
      <c r="H3393" s="307" t="s">
        <v>2408</v>
      </c>
      <c r="I3393" s="303">
        <v>55</v>
      </c>
      <c r="J3393" s="304">
        <v>5</v>
      </c>
      <c r="K3393" s="92"/>
    </row>
    <row r="3394" spans="1:11" ht="30.6" x14ac:dyDescent="0.25">
      <c r="A3394" s="14" t="s">
        <v>1906</v>
      </c>
      <c r="B3394" s="307" t="s">
        <v>9744</v>
      </c>
      <c r="C3394" s="307" t="s">
        <v>9745</v>
      </c>
      <c r="D3394" s="302">
        <v>45267</v>
      </c>
      <c r="E3394" s="302"/>
      <c r="F3394" s="307" t="s">
        <v>9731</v>
      </c>
      <c r="G3394" s="307"/>
      <c r="H3394" s="307" t="s">
        <v>4872</v>
      </c>
      <c r="I3394" s="303">
        <v>55</v>
      </c>
      <c r="J3394" s="304">
        <v>5</v>
      </c>
      <c r="K3394" s="92"/>
    </row>
    <row r="3395" spans="1:11" ht="30.6" x14ac:dyDescent="0.25">
      <c r="A3395" s="14" t="s">
        <v>1906</v>
      </c>
      <c r="B3395" s="307" t="s">
        <v>9746</v>
      </c>
      <c r="C3395" s="307" t="s">
        <v>9747</v>
      </c>
      <c r="D3395" s="302">
        <v>45267</v>
      </c>
      <c r="E3395" s="302"/>
      <c r="F3395" s="307" t="s">
        <v>9731</v>
      </c>
      <c r="G3395" s="307"/>
      <c r="H3395" s="307" t="s">
        <v>2399</v>
      </c>
      <c r="I3395" s="303">
        <v>55</v>
      </c>
      <c r="J3395" s="304">
        <v>5</v>
      </c>
      <c r="K3395" s="92"/>
    </row>
    <row r="3396" spans="1:11" ht="30.6" x14ac:dyDescent="0.25">
      <c r="A3396" s="14" t="s">
        <v>1906</v>
      </c>
      <c r="B3396" s="307" t="s">
        <v>9748</v>
      </c>
      <c r="C3396" s="307" t="s">
        <v>9749</v>
      </c>
      <c r="D3396" s="302">
        <v>45267</v>
      </c>
      <c r="E3396" s="302"/>
      <c r="F3396" s="307" t="s">
        <v>9731</v>
      </c>
      <c r="G3396" s="307"/>
      <c r="H3396" s="307" t="s">
        <v>8663</v>
      </c>
      <c r="I3396" s="303">
        <v>55</v>
      </c>
      <c r="J3396" s="304">
        <v>5</v>
      </c>
      <c r="K3396" s="92"/>
    </row>
    <row r="3397" spans="1:11" ht="30.6" x14ac:dyDescent="0.25">
      <c r="A3397" s="14" t="s">
        <v>1906</v>
      </c>
      <c r="B3397" s="307" t="s">
        <v>9750</v>
      </c>
      <c r="C3397" s="307" t="s">
        <v>9751</v>
      </c>
      <c r="D3397" s="302">
        <v>45267</v>
      </c>
      <c r="E3397" s="302"/>
      <c r="F3397" s="307" t="s">
        <v>9731</v>
      </c>
      <c r="G3397" s="307"/>
      <c r="H3397" s="307" t="s">
        <v>4878</v>
      </c>
      <c r="I3397" s="303">
        <v>55</v>
      </c>
      <c r="J3397" s="304">
        <v>5</v>
      </c>
      <c r="K3397" s="92"/>
    </row>
    <row r="3398" spans="1:11" ht="30.6" x14ac:dyDescent="0.25">
      <c r="A3398" s="14" t="s">
        <v>1906</v>
      </c>
      <c r="B3398" s="307" t="s">
        <v>9752</v>
      </c>
      <c r="C3398" s="307" t="s">
        <v>9753</v>
      </c>
      <c r="D3398" s="302">
        <v>45267</v>
      </c>
      <c r="E3398" s="302"/>
      <c r="F3398" s="307" t="s">
        <v>9731</v>
      </c>
      <c r="G3398" s="307"/>
      <c r="H3398" s="307" t="s">
        <v>8619</v>
      </c>
      <c r="I3398" s="303">
        <v>55</v>
      </c>
      <c r="J3398" s="304">
        <v>5</v>
      </c>
      <c r="K3398" s="92"/>
    </row>
    <row r="3399" spans="1:11" ht="30.6" x14ac:dyDescent="0.25">
      <c r="A3399" s="14" t="s">
        <v>1906</v>
      </c>
      <c r="B3399" s="307" t="s">
        <v>9754</v>
      </c>
      <c r="C3399" s="307" t="s">
        <v>9755</v>
      </c>
      <c r="D3399" s="302">
        <v>45267</v>
      </c>
      <c r="E3399" s="302"/>
      <c r="F3399" s="307" t="s">
        <v>9731</v>
      </c>
      <c r="G3399" s="307"/>
      <c r="H3399" s="307" t="s">
        <v>4858</v>
      </c>
      <c r="I3399" s="303">
        <v>55</v>
      </c>
      <c r="J3399" s="304">
        <v>5</v>
      </c>
      <c r="K3399" s="92"/>
    </row>
    <row r="3400" spans="1:11" ht="30.6" x14ac:dyDescent="0.25">
      <c r="A3400" s="14" t="s">
        <v>1906</v>
      </c>
      <c r="B3400" s="307" t="s">
        <v>9756</v>
      </c>
      <c r="C3400" s="307" t="s">
        <v>9757</v>
      </c>
      <c r="D3400" s="302">
        <v>45267</v>
      </c>
      <c r="E3400" s="302"/>
      <c r="F3400" s="307" t="s">
        <v>9731</v>
      </c>
      <c r="G3400" s="307"/>
      <c r="H3400" s="307" t="s">
        <v>6937</v>
      </c>
      <c r="I3400" s="303">
        <v>55</v>
      </c>
      <c r="J3400" s="304">
        <v>5</v>
      </c>
      <c r="K3400" s="92"/>
    </row>
    <row r="3401" spans="1:11" ht="30.6" x14ac:dyDescent="0.25">
      <c r="A3401" s="14" t="s">
        <v>1906</v>
      </c>
      <c r="B3401" s="307" t="s">
        <v>9758</v>
      </c>
      <c r="C3401" s="307" t="s">
        <v>9759</v>
      </c>
      <c r="D3401" s="302">
        <v>45267</v>
      </c>
      <c r="E3401" s="302"/>
      <c r="F3401" s="307" t="s">
        <v>9731</v>
      </c>
      <c r="G3401" s="307"/>
      <c r="H3401" s="307" t="s">
        <v>3906</v>
      </c>
      <c r="I3401" s="303">
        <v>55</v>
      </c>
      <c r="J3401" s="304">
        <v>5</v>
      </c>
      <c r="K3401" s="92"/>
    </row>
    <row r="3402" spans="1:11" ht="30.6" x14ac:dyDescent="0.25">
      <c r="A3402" s="14" t="s">
        <v>1906</v>
      </c>
      <c r="B3402" s="307" t="s">
        <v>9760</v>
      </c>
      <c r="C3402" s="307" t="s">
        <v>9761</v>
      </c>
      <c r="D3402" s="302">
        <v>45267</v>
      </c>
      <c r="E3402" s="302"/>
      <c r="F3402" s="307" t="s">
        <v>9731</v>
      </c>
      <c r="G3402" s="307"/>
      <c r="H3402" s="307" t="s">
        <v>4838</v>
      </c>
      <c r="I3402" s="303">
        <v>70</v>
      </c>
      <c r="J3402" s="304">
        <v>5</v>
      </c>
      <c r="K3402" s="92"/>
    </row>
    <row r="3403" spans="1:11" ht="30.6" x14ac:dyDescent="0.25">
      <c r="A3403" s="14" t="s">
        <v>1906</v>
      </c>
      <c r="B3403" s="307" t="s">
        <v>9762</v>
      </c>
      <c r="C3403" s="307" t="s">
        <v>9763</v>
      </c>
      <c r="D3403" s="302">
        <v>45267</v>
      </c>
      <c r="E3403" s="302"/>
      <c r="F3403" s="307" t="s">
        <v>9731</v>
      </c>
      <c r="G3403" s="307"/>
      <c r="H3403" s="307" t="s">
        <v>8636</v>
      </c>
      <c r="I3403" s="303">
        <v>70</v>
      </c>
      <c r="J3403" s="304">
        <v>5</v>
      </c>
      <c r="K3403" s="92"/>
    </row>
    <row r="3404" spans="1:11" ht="30.6" x14ac:dyDescent="0.25">
      <c r="A3404" s="14" t="s">
        <v>1906</v>
      </c>
      <c r="B3404" s="307" t="s">
        <v>9764</v>
      </c>
      <c r="C3404" s="307" t="s">
        <v>9765</v>
      </c>
      <c r="D3404" s="302">
        <v>45267</v>
      </c>
      <c r="E3404" s="302"/>
      <c r="F3404" s="307" t="s">
        <v>9731</v>
      </c>
      <c r="G3404" s="307"/>
      <c r="H3404" s="307" t="s">
        <v>9766</v>
      </c>
      <c r="I3404" s="303">
        <v>70</v>
      </c>
      <c r="J3404" s="304">
        <v>5</v>
      </c>
      <c r="K3404" s="92"/>
    </row>
    <row r="3405" spans="1:11" ht="30.6" x14ac:dyDescent="0.25">
      <c r="A3405" s="14" t="s">
        <v>1906</v>
      </c>
      <c r="B3405" s="307" t="s">
        <v>9767</v>
      </c>
      <c r="C3405" s="307" t="s">
        <v>9768</v>
      </c>
      <c r="D3405" s="302">
        <v>45267</v>
      </c>
      <c r="E3405" s="302"/>
      <c r="F3405" s="307" t="s">
        <v>9731</v>
      </c>
      <c r="G3405" s="307"/>
      <c r="H3405" s="307" t="s">
        <v>9769</v>
      </c>
      <c r="I3405" s="303">
        <v>75</v>
      </c>
      <c r="J3405" s="304">
        <v>5</v>
      </c>
      <c r="K3405" s="92"/>
    </row>
    <row r="3406" spans="1:11" ht="30.6" x14ac:dyDescent="0.25">
      <c r="A3406" s="14" t="s">
        <v>1906</v>
      </c>
      <c r="B3406" s="307" t="s">
        <v>9770</v>
      </c>
      <c r="C3406" s="307" t="s">
        <v>9771</v>
      </c>
      <c r="D3406" s="302">
        <v>45267</v>
      </c>
      <c r="E3406" s="302"/>
      <c r="F3406" s="307" t="s">
        <v>9731</v>
      </c>
      <c r="G3406" s="307"/>
      <c r="H3406" s="307" t="s">
        <v>9772</v>
      </c>
      <c r="I3406" s="303">
        <v>75</v>
      </c>
      <c r="J3406" s="304">
        <v>5</v>
      </c>
      <c r="K3406" s="92"/>
    </row>
    <row r="3407" spans="1:11" ht="30.6" x14ac:dyDescent="0.25">
      <c r="A3407" s="14" t="s">
        <v>1906</v>
      </c>
      <c r="B3407" s="307" t="s">
        <v>9773</v>
      </c>
      <c r="C3407" s="307" t="s">
        <v>9774</v>
      </c>
      <c r="D3407" s="302">
        <v>45267</v>
      </c>
      <c r="E3407" s="302"/>
      <c r="F3407" s="307" t="s">
        <v>9731</v>
      </c>
      <c r="G3407" s="307"/>
      <c r="H3407" s="307" t="s">
        <v>4835</v>
      </c>
      <c r="I3407" s="303">
        <v>87</v>
      </c>
      <c r="J3407" s="304">
        <v>5</v>
      </c>
      <c r="K3407" s="92"/>
    </row>
    <row r="3408" spans="1:11" ht="30.6" x14ac:dyDescent="0.25">
      <c r="A3408" s="14" t="s">
        <v>1906</v>
      </c>
      <c r="B3408" s="307" t="s">
        <v>9775</v>
      </c>
      <c r="C3408" s="307" t="s">
        <v>9776</v>
      </c>
      <c r="D3408" s="302">
        <v>45267</v>
      </c>
      <c r="E3408" s="302"/>
      <c r="F3408" s="307" t="s">
        <v>9731</v>
      </c>
      <c r="G3408" s="307" t="s">
        <v>9777</v>
      </c>
      <c r="H3408" s="307" t="s">
        <v>9778</v>
      </c>
      <c r="I3408" s="303">
        <v>87</v>
      </c>
      <c r="J3408" s="304">
        <v>5</v>
      </c>
      <c r="K3408" s="92"/>
    </row>
    <row r="3409" spans="1:11" ht="71.400000000000006" x14ac:dyDescent="0.25">
      <c r="A3409" s="14" t="s">
        <v>1906</v>
      </c>
      <c r="B3409" s="307" t="s">
        <v>9779</v>
      </c>
      <c r="C3409" s="307" t="s">
        <v>9780</v>
      </c>
      <c r="D3409" s="302">
        <v>45254</v>
      </c>
      <c r="E3409" s="302">
        <v>45274</v>
      </c>
      <c r="F3409" s="14" t="s">
        <v>12147</v>
      </c>
      <c r="G3409" s="307" t="s">
        <v>9424</v>
      </c>
      <c r="H3409" s="307" t="s">
        <v>9425</v>
      </c>
      <c r="I3409" s="303">
        <v>48.5</v>
      </c>
      <c r="J3409" s="304">
        <v>5</v>
      </c>
      <c r="K3409" s="92"/>
    </row>
    <row r="3410" spans="1:11" ht="70.95" customHeight="1" x14ac:dyDescent="0.25">
      <c r="A3410" s="14" t="s">
        <v>1906</v>
      </c>
      <c r="B3410" s="307" t="s">
        <v>9779</v>
      </c>
      <c r="C3410" s="307" t="s">
        <v>9780</v>
      </c>
      <c r="D3410" s="302">
        <v>45255</v>
      </c>
      <c r="E3410" s="302">
        <v>45274</v>
      </c>
      <c r="F3410" s="14" t="s">
        <v>12148</v>
      </c>
      <c r="G3410" s="307" t="s">
        <v>9424</v>
      </c>
      <c r="H3410" s="307" t="s">
        <v>9425</v>
      </c>
      <c r="I3410" s="303">
        <v>25.5</v>
      </c>
      <c r="J3410" s="304">
        <v>5</v>
      </c>
      <c r="K3410" s="92"/>
    </row>
    <row r="3411" spans="1:11" ht="70.2" customHeight="1" x14ac:dyDescent="0.25">
      <c r="A3411" s="14" t="s">
        <v>1906</v>
      </c>
      <c r="B3411" s="307" t="s">
        <v>9779</v>
      </c>
      <c r="C3411" s="307" t="s">
        <v>9780</v>
      </c>
      <c r="D3411" s="302">
        <v>45255</v>
      </c>
      <c r="E3411" s="302">
        <v>45274</v>
      </c>
      <c r="F3411" s="14" t="s">
        <v>12149</v>
      </c>
      <c r="G3411" s="307" t="s">
        <v>9424</v>
      </c>
      <c r="H3411" s="307" t="s">
        <v>9425</v>
      </c>
      <c r="I3411" s="303">
        <v>1.5</v>
      </c>
      <c r="J3411" s="304">
        <v>5</v>
      </c>
      <c r="K3411" s="92"/>
    </row>
    <row r="3412" spans="1:11" ht="71.400000000000006" x14ac:dyDescent="0.25">
      <c r="A3412" s="14" t="s">
        <v>1906</v>
      </c>
      <c r="B3412" s="307" t="s">
        <v>9779</v>
      </c>
      <c r="C3412" s="307" t="s">
        <v>9780</v>
      </c>
      <c r="D3412" s="302">
        <v>45254</v>
      </c>
      <c r="E3412" s="302">
        <v>45274</v>
      </c>
      <c r="F3412" s="14" t="s">
        <v>12150</v>
      </c>
      <c r="G3412" s="307" t="s">
        <v>9424</v>
      </c>
      <c r="H3412" s="307" t="s">
        <v>9425</v>
      </c>
      <c r="I3412" s="303">
        <v>9.6999999999999993</v>
      </c>
      <c r="J3412" s="304">
        <v>5</v>
      </c>
      <c r="K3412" s="92"/>
    </row>
    <row r="3413" spans="1:11" ht="20.399999999999999" x14ac:dyDescent="0.25">
      <c r="A3413" s="14" t="s">
        <v>1906</v>
      </c>
      <c r="B3413" s="307" t="s">
        <v>9781</v>
      </c>
      <c r="C3413" s="307" t="s">
        <v>9782</v>
      </c>
      <c r="D3413" s="302">
        <v>45278</v>
      </c>
      <c r="E3413" s="302"/>
      <c r="F3413" s="14" t="s">
        <v>9783</v>
      </c>
      <c r="G3413" s="307" t="s">
        <v>9784</v>
      </c>
      <c r="H3413" s="307" t="s">
        <v>9785</v>
      </c>
      <c r="I3413" s="303">
        <v>1200</v>
      </c>
      <c r="J3413" s="304">
        <v>5</v>
      </c>
      <c r="K3413" s="92"/>
    </row>
    <row r="3414" spans="1:11" ht="71.400000000000006" x14ac:dyDescent="0.25">
      <c r="A3414" s="14" t="s">
        <v>1906</v>
      </c>
      <c r="B3414" s="307"/>
      <c r="C3414" s="307"/>
      <c r="D3414" s="302"/>
      <c r="E3414" s="302"/>
      <c r="F3414" s="305" t="s">
        <v>9786</v>
      </c>
      <c r="G3414" s="307"/>
      <c r="H3414" s="307"/>
      <c r="I3414" s="303"/>
      <c r="J3414" s="304"/>
      <c r="K3414" s="92"/>
    </row>
    <row r="3415" spans="1:11" ht="30.6" x14ac:dyDescent="0.25">
      <c r="A3415" s="14" t="s">
        <v>1906</v>
      </c>
      <c r="B3415" s="307" t="s">
        <v>9787</v>
      </c>
      <c r="C3415" s="307" t="s">
        <v>9788</v>
      </c>
      <c r="D3415" s="302">
        <v>45237</v>
      </c>
      <c r="E3415" s="302"/>
      <c r="F3415" s="307" t="s">
        <v>9789</v>
      </c>
      <c r="G3415" s="307"/>
      <c r="H3415" s="307" t="s">
        <v>2673</v>
      </c>
      <c r="I3415" s="303">
        <v>142</v>
      </c>
      <c r="J3415" s="304">
        <v>5</v>
      </c>
      <c r="K3415" s="92"/>
    </row>
    <row r="3416" spans="1:11" ht="74.400000000000006" customHeight="1" x14ac:dyDescent="0.25">
      <c r="A3416" s="14" t="s">
        <v>1906</v>
      </c>
      <c r="B3416" s="307"/>
      <c r="C3416" s="307"/>
      <c r="D3416" s="302"/>
      <c r="E3416" s="302"/>
      <c r="F3416" s="305" t="s">
        <v>9790</v>
      </c>
      <c r="G3416" s="307"/>
      <c r="H3416" s="307"/>
      <c r="I3416" s="303"/>
      <c r="J3416" s="304"/>
      <c r="K3416" s="92"/>
    </row>
    <row r="3417" spans="1:11" ht="30.6" x14ac:dyDescent="0.25">
      <c r="A3417" s="14" t="s">
        <v>1906</v>
      </c>
      <c r="B3417" s="307" t="s">
        <v>9631</v>
      </c>
      <c r="C3417" s="307" t="s">
        <v>9632</v>
      </c>
      <c r="D3417" s="302">
        <v>45202</v>
      </c>
      <c r="E3417" s="302"/>
      <c r="F3417" s="307" t="s">
        <v>9791</v>
      </c>
      <c r="G3417" s="307" t="s">
        <v>4534</v>
      </c>
      <c r="H3417" s="307" t="s">
        <v>4535</v>
      </c>
      <c r="I3417" s="303">
        <v>150</v>
      </c>
      <c r="J3417" s="304">
        <v>5</v>
      </c>
      <c r="K3417" s="92"/>
    </row>
    <row r="3418" spans="1:11" ht="104.4" customHeight="1" x14ac:dyDescent="0.25">
      <c r="A3418" s="14" t="s">
        <v>1906</v>
      </c>
      <c r="B3418" s="307"/>
      <c r="C3418" s="307"/>
      <c r="D3418" s="302"/>
      <c r="E3418" s="302"/>
      <c r="F3418" s="308" t="s">
        <v>14711</v>
      </c>
      <c r="G3418" s="307"/>
      <c r="H3418" s="307"/>
      <c r="I3418" s="303"/>
      <c r="J3418" s="304"/>
      <c r="K3418" s="92"/>
    </row>
    <row r="3419" spans="1:11" ht="20.399999999999999" x14ac:dyDescent="0.25">
      <c r="A3419" s="14" t="s">
        <v>1906</v>
      </c>
      <c r="B3419" s="307" t="s">
        <v>9792</v>
      </c>
      <c r="C3419" s="307" t="s">
        <v>9793</v>
      </c>
      <c r="D3419" s="302">
        <v>45176</v>
      </c>
      <c r="E3419" s="302"/>
      <c r="F3419" s="307" t="s">
        <v>9794</v>
      </c>
      <c r="G3419" s="307" t="s">
        <v>2304</v>
      </c>
      <c r="H3419" s="307" t="s">
        <v>2305</v>
      </c>
      <c r="I3419" s="303">
        <v>120</v>
      </c>
      <c r="J3419" s="304">
        <v>3</v>
      </c>
      <c r="K3419" s="92"/>
    </row>
    <row r="3420" spans="1:11" ht="102" x14ac:dyDescent="0.25">
      <c r="A3420" s="14" t="s">
        <v>1906</v>
      </c>
      <c r="B3420" s="307"/>
      <c r="C3420" s="307"/>
      <c r="D3420" s="302"/>
      <c r="E3420" s="302"/>
      <c r="F3420" s="308" t="s">
        <v>14712</v>
      </c>
      <c r="G3420" s="307"/>
      <c r="H3420" s="307"/>
      <c r="I3420" s="303"/>
      <c r="J3420" s="304"/>
      <c r="K3420" s="92"/>
    </row>
    <row r="3421" spans="1:11" ht="20.399999999999999" x14ac:dyDescent="0.25">
      <c r="A3421" s="14" t="s">
        <v>1906</v>
      </c>
      <c r="B3421" s="307" t="s">
        <v>9795</v>
      </c>
      <c r="C3421" s="307" t="s">
        <v>9796</v>
      </c>
      <c r="D3421" s="302">
        <v>45182</v>
      </c>
      <c r="E3421" s="302"/>
      <c r="F3421" s="307" t="s">
        <v>9797</v>
      </c>
      <c r="G3421" s="307" t="s">
        <v>2043</v>
      </c>
      <c r="H3421" s="307" t="s">
        <v>2044</v>
      </c>
      <c r="I3421" s="303">
        <v>1311</v>
      </c>
      <c r="J3421" s="304">
        <v>2</v>
      </c>
      <c r="K3421" s="92"/>
    </row>
    <row r="3422" spans="1:11" ht="102" x14ac:dyDescent="0.25">
      <c r="A3422" s="14" t="s">
        <v>1906</v>
      </c>
      <c r="B3422" s="307"/>
      <c r="C3422" s="307"/>
      <c r="D3422" s="302"/>
      <c r="E3422" s="302"/>
      <c r="F3422" s="14" t="s">
        <v>9798</v>
      </c>
      <c r="G3422" s="307"/>
      <c r="H3422" s="307"/>
      <c r="I3422" s="303"/>
      <c r="J3422" s="304"/>
      <c r="K3422" s="92"/>
    </row>
    <row r="3423" spans="1:11" ht="30.6" x14ac:dyDescent="0.25">
      <c r="A3423" s="14" t="s">
        <v>1906</v>
      </c>
      <c r="B3423" s="307" t="s">
        <v>9799</v>
      </c>
      <c r="C3423" s="307" t="s">
        <v>9800</v>
      </c>
      <c r="D3423" s="302">
        <v>45219</v>
      </c>
      <c r="E3423" s="302"/>
      <c r="F3423" s="307" t="s">
        <v>9801</v>
      </c>
      <c r="G3423" s="307" t="s">
        <v>4534</v>
      </c>
      <c r="H3423" s="307" t="s">
        <v>4535</v>
      </c>
      <c r="I3423" s="303">
        <v>4725.0200000000004</v>
      </c>
      <c r="J3423" s="304">
        <v>2</v>
      </c>
      <c r="K3423" s="92"/>
    </row>
    <row r="3424" spans="1:11" ht="117.6" customHeight="1" x14ac:dyDescent="0.25">
      <c r="A3424" s="14" t="s">
        <v>1906</v>
      </c>
      <c r="B3424" s="307"/>
      <c r="C3424" s="307"/>
      <c r="D3424" s="302"/>
      <c r="E3424" s="302"/>
      <c r="F3424" s="14" t="s">
        <v>14713</v>
      </c>
      <c r="G3424" s="307"/>
      <c r="H3424" s="307"/>
      <c r="I3424" s="303"/>
      <c r="J3424" s="304"/>
      <c r="K3424" s="92"/>
    </row>
    <row r="3425" spans="1:11" ht="30.6" x14ac:dyDescent="0.25">
      <c r="A3425" s="14" t="s">
        <v>1906</v>
      </c>
      <c r="B3425" s="307" t="s">
        <v>9802</v>
      </c>
      <c r="C3425" s="307" t="s">
        <v>9803</v>
      </c>
      <c r="D3425" s="302">
        <v>45229</v>
      </c>
      <c r="E3425" s="302"/>
      <c r="F3425" s="307" t="s">
        <v>9804</v>
      </c>
      <c r="G3425" s="307" t="s">
        <v>9805</v>
      </c>
      <c r="H3425" s="307" t="s">
        <v>9806</v>
      </c>
      <c r="I3425" s="303">
        <v>3780</v>
      </c>
      <c r="J3425" s="304">
        <v>2</v>
      </c>
      <c r="K3425" s="92"/>
    </row>
    <row r="3426" spans="1:11" ht="20.399999999999999" x14ac:dyDescent="0.25">
      <c r="A3426" s="14" t="s">
        <v>1906</v>
      </c>
      <c r="B3426" s="307" t="s">
        <v>9807</v>
      </c>
      <c r="C3426" s="307" t="s">
        <v>9808</v>
      </c>
      <c r="D3426" s="302">
        <v>45236</v>
      </c>
      <c r="E3426" s="302"/>
      <c r="F3426" s="307" t="s">
        <v>9809</v>
      </c>
      <c r="G3426" s="307" t="s">
        <v>4534</v>
      </c>
      <c r="H3426" s="307" t="s">
        <v>4535</v>
      </c>
      <c r="I3426" s="303">
        <v>900</v>
      </c>
      <c r="J3426" s="304">
        <v>2</v>
      </c>
      <c r="K3426" s="92"/>
    </row>
    <row r="3427" spans="1:11" ht="40.799999999999997" x14ac:dyDescent="0.25">
      <c r="A3427" s="14" t="s">
        <v>1906</v>
      </c>
      <c r="B3427" s="307" t="s">
        <v>9810</v>
      </c>
      <c r="C3427" s="307" t="s">
        <v>9811</v>
      </c>
      <c r="D3427" s="302">
        <v>45240</v>
      </c>
      <c r="E3427" s="302"/>
      <c r="F3427" s="307" t="s">
        <v>9812</v>
      </c>
      <c r="G3427" s="307" t="s">
        <v>4534</v>
      </c>
      <c r="H3427" s="307" t="s">
        <v>4535</v>
      </c>
      <c r="I3427" s="303">
        <v>1275</v>
      </c>
      <c r="J3427" s="304">
        <v>2</v>
      </c>
      <c r="K3427" s="92"/>
    </row>
    <row r="3428" spans="1:11" ht="30.6" x14ac:dyDescent="0.25">
      <c r="A3428" s="14" t="s">
        <v>1906</v>
      </c>
      <c r="B3428" s="307" t="s">
        <v>9813</v>
      </c>
      <c r="C3428" s="307" t="s">
        <v>9814</v>
      </c>
      <c r="D3428" s="302">
        <v>45240</v>
      </c>
      <c r="E3428" s="302"/>
      <c r="F3428" s="14" t="s">
        <v>9815</v>
      </c>
      <c r="G3428" s="307" t="s">
        <v>4153</v>
      </c>
      <c r="H3428" s="307" t="s">
        <v>4154</v>
      </c>
      <c r="I3428" s="15">
        <v>33.200000000000003</v>
      </c>
      <c r="J3428" s="304">
        <v>2</v>
      </c>
      <c r="K3428" s="92"/>
    </row>
    <row r="3429" spans="1:11" ht="30.6" x14ac:dyDescent="0.25">
      <c r="A3429" s="14" t="s">
        <v>1906</v>
      </c>
      <c r="B3429" s="307" t="s">
        <v>9813</v>
      </c>
      <c r="C3429" s="307" t="s">
        <v>9814</v>
      </c>
      <c r="D3429" s="302">
        <v>45240</v>
      </c>
      <c r="E3429" s="302"/>
      <c r="F3429" s="14" t="s">
        <v>9816</v>
      </c>
      <c r="G3429" s="307" t="s">
        <v>4153</v>
      </c>
      <c r="H3429" s="307" t="s">
        <v>4154</v>
      </c>
      <c r="I3429" s="15">
        <v>2.4</v>
      </c>
      <c r="J3429" s="304">
        <v>3</v>
      </c>
      <c r="K3429" s="92"/>
    </row>
    <row r="3430" spans="1:11" ht="30.6" x14ac:dyDescent="0.25">
      <c r="A3430" s="14" t="s">
        <v>1906</v>
      </c>
      <c r="B3430" s="307" t="s">
        <v>9813</v>
      </c>
      <c r="C3430" s="307" t="s">
        <v>9814</v>
      </c>
      <c r="D3430" s="302">
        <v>45240</v>
      </c>
      <c r="E3430" s="302"/>
      <c r="F3430" s="14" t="s">
        <v>9817</v>
      </c>
      <c r="G3430" s="307" t="s">
        <v>4153</v>
      </c>
      <c r="H3430" s="307" t="s">
        <v>4154</v>
      </c>
      <c r="I3430" s="15">
        <v>6.6</v>
      </c>
      <c r="J3430" s="304">
        <v>3</v>
      </c>
      <c r="K3430" s="92"/>
    </row>
    <row r="3431" spans="1:11" ht="30.6" x14ac:dyDescent="0.25">
      <c r="A3431" s="14" t="s">
        <v>1906</v>
      </c>
      <c r="B3431" s="307" t="s">
        <v>9813</v>
      </c>
      <c r="C3431" s="307" t="s">
        <v>9814</v>
      </c>
      <c r="D3431" s="302">
        <v>45240</v>
      </c>
      <c r="E3431" s="302"/>
      <c r="F3431" s="14" t="s">
        <v>9818</v>
      </c>
      <c r="G3431" s="307" t="s">
        <v>4153</v>
      </c>
      <c r="H3431" s="307" t="s">
        <v>4154</v>
      </c>
      <c r="I3431" s="15">
        <v>2.4</v>
      </c>
      <c r="J3431" s="304">
        <v>3</v>
      </c>
      <c r="K3431" s="92"/>
    </row>
    <row r="3432" spans="1:11" ht="30.6" x14ac:dyDescent="0.25">
      <c r="A3432" s="14" t="s">
        <v>1906</v>
      </c>
      <c r="B3432" s="307" t="s">
        <v>9813</v>
      </c>
      <c r="C3432" s="307" t="s">
        <v>9814</v>
      </c>
      <c r="D3432" s="302">
        <v>45240</v>
      </c>
      <c r="E3432" s="302"/>
      <c r="F3432" s="307" t="s">
        <v>9819</v>
      </c>
      <c r="G3432" s="307" t="s">
        <v>4153</v>
      </c>
      <c r="H3432" s="307" t="s">
        <v>4154</v>
      </c>
      <c r="I3432" s="15">
        <v>3</v>
      </c>
      <c r="J3432" s="304">
        <v>3</v>
      </c>
      <c r="K3432" s="92"/>
    </row>
    <row r="3433" spans="1:11" ht="30.6" x14ac:dyDescent="0.25">
      <c r="A3433" s="14" t="s">
        <v>1906</v>
      </c>
      <c r="B3433" s="307" t="s">
        <v>9813</v>
      </c>
      <c r="C3433" s="307" t="s">
        <v>9814</v>
      </c>
      <c r="D3433" s="302">
        <v>45240</v>
      </c>
      <c r="E3433" s="302"/>
      <c r="F3433" s="14" t="s">
        <v>9820</v>
      </c>
      <c r="G3433" s="307" t="s">
        <v>4153</v>
      </c>
      <c r="H3433" s="307" t="s">
        <v>4154</v>
      </c>
      <c r="I3433" s="15">
        <v>3</v>
      </c>
      <c r="J3433" s="304">
        <v>3</v>
      </c>
      <c r="K3433" s="92"/>
    </row>
    <row r="3434" spans="1:11" ht="30.6" x14ac:dyDescent="0.25">
      <c r="A3434" s="14" t="s">
        <v>1906</v>
      </c>
      <c r="B3434" s="307" t="s">
        <v>9813</v>
      </c>
      <c r="C3434" s="307" t="s">
        <v>9814</v>
      </c>
      <c r="D3434" s="302">
        <v>45240</v>
      </c>
      <c r="E3434" s="302"/>
      <c r="F3434" s="14" t="s">
        <v>9821</v>
      </c>
      <c r="G3434" s="307" t="s">
        <v>4153</v>
      </c>
      <c r="H3434" s="307" t="s">
        <v>4154</v>
      </c>
      <c r="I3434" s="15">
        <v>2.4</v>
      </c>
      <c r="J3434" s="304">
        <v>3</v>
      </c>
      <c r="K3434" s="92"/>
    </row>
    <row r="3435" spans="1:11" ht="30.6" x14ac:dyDescent="0.25">
      <c r="A3435" s="14" t="s">
        <v>1906</v>
      </c>
      <c r="B3435" s="307" t="s">
        <v>9813</v>
      </c>
      <c r="C3435" s="307" t="s">
        <v>9814</v>
      </c>
      <c r="D3435" s="302">
        <v>45240</v>
      </c>
      <c r="E3435" s="302"/>
      <c r="F3435" s="14" t="s">
        <v>9822</v>
      </c>
      <c r="G3435" s="307" t="s">
        <v>4153</v>
      </c>
      <c r="H3435" s="307" t="s">
        <v>4154</v>
      </c>
      <c r="I3435" s="15">
        <v>11.2</v>
      </c>
      <c r="J3435" s="304">
        <v>3</v>
      </c>
      <c r="K3435" s="92"/>
    </row>
    <row r="3436" spans="1:11" ht="30.6" x14ac:dyDescent="0.25">
      <c r="A3436" s="14" t="s">
        <v>8122</v>
      </c>
      <c r="B3436" s="307" t="s">
        <v>9813</v>
      </c>
      <c r="C3436" s="307" t="s">
        <v>9814</v>
      </c>
      <c r="D3436" s="302">
        <v>45240</v>
      </c>
      <c r="E3436" s="302"/>
      <c r="F3436" s="307" t="s">
        <v>9823</v>
      </c>
      <c r="G3436" s="307" t="s">
        <v>4153</v>
      </c>
      <c r="H3436" s="307" t="s">
        <v>4154</v>
      </c>
      <c r="I3436" s="15">
        <v>3</v>
      </c>
      <c r="J3436" s="304"/>
      <c r="K3436" s="92"/>
    </row>
    <row r="3437" spans="1:11" ht="30.6" x14ac:dyDescent="0.25">
      <c r="A3437" s="14" t="s">
        <v>7569</v>
      </c>
      <c r="B3437" s="307" t="s">
        <v>9813</v>
      </c>
      <c r="C3437" s="307" t="s">
        <v>9814</v>
      </c>
      <c r="D3437" s="302">
        <v>45240</v>
      </c>
      <c r="E3437" s="302"/>
      <c r="F3437" s="14" t="s">
        <v>9824</v>
      </c>
      <c r="G3437" s="307" t="s">
        <v>4153</v>
      </c>
      <c r="H3437" s="307" t="s">
        <v>4154</v>
      </c>
      <c r="I3437" s="15">
        <v>2.4</v>
      </c>
      <c r="J3437" s="304"/>
      <c r="K3437" s="92"/>
    </row>
    <row r="3438" spans="1:11" ht="30.6" x14ac:dyDescent="0.25">
      <c r="A3438" s="14" t="s">
        <v>5405</v>
      </c>
      <c r="B3438" s="307" t="s">
        <v>9813</v>
      </c>
      <c r="C3438" s="307" t="s">
        <v>9814</v>
      </c>
      <c r="D3438" s="302">
        <v>45240</v>
      </c>
      <c r="E3438" s="302"/>
      <c r="F3438" s="14" t="s">
        <v>9824</v>
      </c>
      <c r="G3438" s="307" t="s">
        <v>4153</v>
      </c>
      <c r="H3438" s="307" t="s">
        <v>4154</v>
      </c>
      <c r="I3438" s="15">
        <v>2.4</v>
      </c>
      <c r="J3438" s="304"/>
      <c r="K3438" s="92"/>
    </row>
    <row r="3439" spans="1:11" ht="71.400000000000006" x14ac:dyDescent="0.25">
      <c r="A3439" s="14" t="s">
        <v>7660</v>
      </c>
      <c r="B3439" s="14" t="s">
        <v>9825</v>
      </c>
      <c r="C3439" s="14" t="s">
        <v>9826</v>
      </c>
      <c r="D3439" s="16">
        <v>45084</v>
      </c>
      <c r="E3439" s="16">
        <v>45240</v>
      </c>
      <c r="F3439" s="14" t="s">
        <v>12151</v>
      </c>
      <c r="G3439" s="14" t="s">
        <v>9827</v>
      </c>
      <c r="H3439" s="14" t="s">
        <v>9828</v>
      </c>
      <c r="I3439" s="15">
        <v>15.5</v>
      </c>
      <c r="J3439" s="304"/>
      <c r="K3439" s="92"/>
    </row>
    <row r="3440" spans="1:11" ht="91.8" x14ac:dyDescent="0.25">
      <c r="A3440" s="14" t="s">
        <v>7660</v>
      </c>
      <c r="B3440" s="14" t="s">
        <v>9829</v>
      </c>
      <c r="C3440" s="14" t="s">
        <v>9830</v>
      </c>
      <c r="D3440" s="16">
        <v>45100</v>
      </c>
      <c r="E3440" s="16">
        <v>45240</v>
      </c>
      <c r="F3440" s="14" t="s">
        <v>12152</v>
      </c>
      <c r="G3440" s="14" t="s">
        <v>7674</v>
      </c>
      <c r="H3440" s="14" t="s">
        <v>7675</v>
      </c>
      <c r="I3440" s="15">
        <v>44</v>
      </c>
      <c r="J3440" s="77"/>
      <c r="K3440" s="92"/>
    </row>
    <row r="3441" spans="1:11" ht="91.8" x14ac:dyDescent="0.25">
      <c r="A3441" s="14" t="s">
        <v>7660</v>
      </c>
      <c r="B3441" s="14" t="s">
        <v>9831</v>
      </c>
      <c r="C3441" s="14" t="s">
        <v>9832</v>
      </c>
      <c r="D3441" s="16">
        <v>45118</v>
      </c>
      <c r="E3441" s="16">
        <v>45240</v>
      </c>
      <c r="F3441" s="14" t="s">
        <v>12153</v>
      </c>
      <c r="G3441" s="14"/>
      <c r="H3441" s="14" t="s">
        <v>7724</v>
      </c>
      <c r="I3441" s="15">
        <v>58.56</v>
      </c>
      <c r="J3441" s="77"/>
      <c r="K3441" s="92"/>
    </row>
    <row r="3442" spans="1:11" ht="77.400000000000006" customHeight="1" x14ac:dyDescent="0.25">
      <c r="A3442" s="14" t="s">
        <v>7660</v>
      </c>
      <c r="B3442" s="14" t="s">
        <v>9833</v>
      </c>
      <c r="C3442" s="14" t="s">
        <v>9834</v>
      </c>
      <c r="D3442" s="16">
        <v>45240</v>
      </c>
      <c r="E3442" s="16"/>
      <c r="F3442" s="14" t="s">
        <v>9835</v>
      </c>
      <c r="G3442" s="14"/>
      <c r="H3442" s="14" t="s">
        <v>7732</v>
      </c>
      <c r="I3442" s="15">
        <v>98.14</v>
      </c>
      <c r="J3442" s="77"/>
      <c r="K3442" s="92"/>
    </row>
    <row r="3443" spans="1:11" ht="81.599999999999994" x14ac:dyDescent="0.25">
      <c r="A3443" s="14" t="s">
        <v>7660</v>
      </c>
      <c r="B3443" s="14" t="s">
        <v>9836</v>
      </c>
      <c r="C3443" s="14" t="s">
        <v>9837</v>
      </c>
      <c r="D3443" s="16">
        <v>45240</v>
      </c>
      <c r="E3443" s="16"/>
      <c r="F3443" s="14" t="s">
        <v>9838</v>
      </c>
      <c r="G3443" s="14"/>
      <c r="H3443" s="14" t="s">
        <v>7732</v>
      </c>
      <c r="I3443" s="15">
        <v>173.27</v>
      </c>
      <c r="J3443" s="304"/>
      <c r="K3443" s="92"/>
    </row>
    <row r="3444" spans="1:11" ht="81.599999999999994" x14ac:dyDescent="0.25">
      <c r="A3444" s="14" t="s">
        <v>7660</v>
      </c>
      <c r="B3444" s="14" t="s">
        <v>9839</v>
      </c>
      <c r="C3444" s="14" t="s">
        <v>9840</v>
      </c>
      <c r="D3444" s="16">
        <v>45131</v>
      </c>
      <c r="E3444" s="16">
        <v>45240</v>
      </c>
      <c r="F3444" s="14" t="s">
        <v>12154</v>
      </c>
      <c r="G3444" s="14" t="s">
        <v>9841</v>
      </c>
      <c r="H3444" s="14" t="s">
        <v>9842</v>
      </c>
      <c r="I3444" s="15">
        <v>150</v>
      </c>
      <c r="J3444" s="304"/>
      <c r="K3444" s="92"/>
    </row>
    <row r="3445" spans="1:11" ht="71.400000000000006" x14ac:dyDescent="0.25">
      <c r="A3445" s="14" t="s">
        <v>1906</v>
      </c>
      <c r="B3445" s="307" t="s">
        <v>9843</v>
      </c>
      <c r="C3445" s="307" t="s">
        <v>9844</v>
      </c>
      <c r="D3445" s="302">
        <v>45131</v>
      </c>
      <c r="E3445" s="302">
        <v>45196</v>
      </c>
      <c r="F3445" s="307" t="s">
        <v>12155</v>
      </c>
      <c r="G3445" s="307" t="s">
        <v>7385</v>
      </c>
      <c r="H3445" s="307" t="s">
        <v>7386</v>
      </c>
      <c r="I3445" s="303">
        <v>67.5</v>
      </c>
      <c r="J3445" s="304">
        <v>3</v>
      </c>
      <c r="K3445" s="92"/>
    </row>
    <row r="3446" spans="1:11" ht="71.400000000000006" x14ac:dyDescent="0.25">
      <c r="A3446" s="14" t="s">
        <v>1906</v>
      </c>
      <c r="B3446" s="307" t="s">
        <v>9843</v>
      </c>
      <c r="C3446" s="307" t="s">
        <v>9844</v>
      </c>
      <c r="D3446" s="302">
        <v>45131</v>
      </c>
      <c r="E3446" s="302">
        <v>45196</v>
      </c>
      <c r="F3446" s="307" t="s">
        <v>9845</v>
      </c>
      <c r="G3446" s="307" t="s">
        <v>7385</v>
      </c>
      <c r="H3446" s="307" t="s">
        <v>7386</v>
      </c>
      <c r="I3446" s="303">
        <v>229.35</v>
      </c>
      <c r="J3446" s="304">
        <v>3</v>
      </c>
      <c r="K3446" s="92"/>
    </row>
    <row r="3447" spans="1:11" ht="71.400000000000006" x14ac:dyDescent="0.25">
      <c r="A3447" s="14" t="s">
        <v>1906</v>
      </c>
      <c r="B3447" s="307" t="s">
        <v>9843</v>
      </c>
      <c r="C3447" s="307" t="s">
        <v>9844</v>
      </c>
      <c r="D3447" s="302">
        <v>45133</v>
      </c>
      <c r="E3447" s="302">
        <v>45196</v>
      </c>
      <c r="F3447" s="307" t="s">
        <v>9846</v>
      </c>
      <c r="G3447" s="307" t="s">
        <v>7385</v>
      </c>
      <c r="H3447" s="307" t="s">
        <v>7386</v>
      </c>
      <c r="I3447" s="303">
        <v>60</v>
      </c>
      <c r="J3447" s="304">
        <v>3</v>
      </c>
      <c r="K3447" s="92"/>
    </row>
    <row r="3448" spans="1:11" ht="61.2" x14ac:dyDescent="0.25">
      <c r="A3448" s="14" t="s">
        <v>1906</v>
      </c>
      <c r="B3448" s="307" t="s">
        <v>9843</v>
      </c>
      <c r="C3448" s="307" t="s">
        <v>9844</v>
      </c>
      <c r="D3448" s="302">
        <v>45135</v>
      </c>
      <c r="E3448" s="302">
        <v>45196</v>
      </c>
      <c r="F3448" s="307" t="s">
        <v>9847</v>
      </c>
      <c r="G3448" s="307" t="s">
        <v>7385</v>
      </c>
      <c r="H3448" s="307" t="s">
        <v>7386</v>
      </c>
      <c r="I3448" s="303">
        <v>92.5</v>
      </c>
      <c r="J3448" s="304">
        <v>3</v>
      </c>
      <c r="K3448" s="92"/>
    </row>
    <row r="3449" spans="1:11" ht="71.400000000000006" x14ac:dyDescent="0.25">
      <c r="A3449" s="14" t="s">
        <v>1906</v>
      </c>
      <c r="B3449" s="307" t="s">
        <v>9848</v>
      </c>
      <c r="C3449" s="307" t="s">
        <v>9849</v>
      </c>
      <c r="D3449" s="302">
        <v>45131</v>
      </c>
      <c r="E3449" s="302">
        <v>45196</v>
      </c>
      <c r="F3449" s="307" t="s">
        <v>9850</v>
      </c>
      <c r="G3449" s="307" t="s">
        <v>7385</v>
      </c>
      <c r="H3449" s="307" t="s">
        <v>7386</v>
      </c>
      <c r="I3449" s="303">
        <v>67.5</v>
      </c>
      <c r="J3449" s="304">
        <v>3</v>
      </c>
      <c r="K3449" s="92"/>
    </row>
    <row r="3450" spans="1:11" ht="71.400000000000006" x14ac:dyDescent="0.25">
      <c r="A3450" s="14" t="s">
        <v>1906</v>
      </c>
      <c r="B3450" s="307" t="s">
        <v>9848</v>
      </c>
      <c r="C3450" s="307" t="s">
        <v>9849</v>
      </c>
      <c r="D3450" s="302">
        <v>45131</v>
      </c>
      <c r="E3450" s="302">
        <v>45196</v>
      </c>
      <c r="F3450" s="307" t="s">
        <v>9851</v>
      </c>
      <c r="G3450" s="307" t="s">
        <v>7385</v>
      </c>
      <c r="H3450" s="307" t="s">
        <v>7386</v>
      </c>
      <c r="I3450" s="303">
        <v>229.35</v>
      </c>
      <c r="J3450" s="304">
        <v>3</v>
      </c>
      <c r="K3450" s="92"/>
    </row>
    <row r="3451" spans="1:11" ht="71.400000000000006" x14ac:dyDescent="0.25">
      <c r="A3451" s="14" t="s">
        <v>1906</v>
      </c>
      <c r="B3451" s="307" t="s">
        <v>9848</v>
      </c>
      <c r="C3451" s="307" t="s">
        <v>9849</v>
      </c>
      <c r="D3451" s="302">
        <v>45133</v>
      </c>
      <c r="E3451" s="302">
        <v>45196</v>
      </c>
      <c r="F3451" s="307" t="s">
        <v>9852</v>
      </c>
      <c r="G3451" s="307" t="s">
        <v>7385</v>
      </c>
      <c r="H3451" s="307" t="s">
        <v>7386</v>
      </c>
      <c r="I3451" s="303">
        <v>60</v>
      </c>
      <c r="J3451" s="304">
        <v>3</v>
      </c>
      <c r="K3451" s="92"/>
    </row>
    <row r="3452" spans="1:11" ht="61.2" x14ac:dyDescent="0.25">
      <c r="A3452" s="14" t="s">
        <v>1906</v>
      </c>
      <c r="B3452" s="307" t="s">
        <v>9848</v>
      </c>
      <c r="C3452" s="307" t="s">
        <v>9849</v>
      </c>
      <c r="D3452" s="302">
        <v>45135</v>
      </c>
      <c r="E3452" s="302">
        <v>45196</v>
      </c>
      <c r="F3452" s="307" t="s">
        <v>9853</v>
      </c>
      <c r="G3452" s="307" t="s">
        <v>7385</v>
      </c>
      <c r="H3452" s="307" t="s">
        <v>7386</v>
      </c>
      <c r="I3452" s="303">
        <v>92.5</v>
      </c>
      <c r="J3452" s="304">
        <v>3</v>
      </c>
      <c r="K3452" s="92"/>
    </row>
    <row r="3453" spans="1:11" ht="49.2" customHeight="1" x14ac:dyDescent="0.25">
      <c r="A3453" s="14" t="s">
        <v>1906</v>
      </c>
      <c r="B3453" s="307" t="s">
        <v>9854</v>
      </c>
      <c r="C3453" s="307" t="s">
        <v>9855</v>
      </c>
      <c r="D3453" s="302">
        <v>45180</v>
      </c>
      <c r="E3453" s="302"/>
      <c r="F3453" s="307" t="s">
        <v>9856</v>
      </c>
      <c r="G3453" s="307" t="s">
        <v>9857</v>
      </c>
      <c r="H3453" s="307" t="s">
        <v>9858</v>
      </c>
      <c r="I3453" s="303">
        <v>144.4</v>
      </c>
      <c r="J3453" s="304">
        <v>2</v>
      </c>
      <c r="K3453" s="92"/>
    </row>
    <row r="3454" spans="1:11" ht="71.400000000000006" x14ac:dyDescent="0.25">
      <c r="A3454" s="14" t="s">
        <v>1906</v>
      </c>
      <c r="B3454" s="307" t="s">
        <v>9859</v>
      </c>
      <c r="C3454" s="307" t="s">
        <v>7436</v>
      </c>
      <c r="D3454" s="302">
        <v>45127</v>
      </c>
      <c r="E3454" s="302">
        <v>45190</v>
      </c>
      <c r="F3454" s="307" t="s">
        <v>9860</v>
      </c>
      <c r="G3454" s="307" t="s">
        <v>6869</v>
      </c>
      <c r="H3454" s="307" t="s">
        <v>6870</v>
      </c>
      <c r="I3454" s="303">
        <v>277</v>
      </c>
      <c r="J3454" s="304">
        <v>2</v>
      </c>
      <c r="K3454" s="92"/>
    </row>
    <row r="3455" spans="1:11" ht="81.599999999999994" x14ac:dyDescent="0.25">
      <c r="A3455" s="14" t="s">
        <v>6316</v>
      </c>
      <c r="B3455" s="307" t="s">
        <v>9861</v>
      </c>
      <c r="C3455" s="307" t="s">
        <v>9862</v>
      </c>
      <c r="D3455" s="302">
        <v>45154</v>
      </c>
      <c r="E3455" s="302">
        <v>45181</v>
      </c>
      <c r="F3455" s="14" t="s">
        <v>12160</v>
      </c>
      <c r="G3455" s="307" t="s">
        <v>9863</v>
      </c>
      <c r="H3455" s="307" t="s">
        <v>9864</v>
      </c>
      <c r="I3455" s="303">
        <v>59.46</v>
      </c>
      <c r="J3455" s="304"/>
      <c r="K3455" s="92"/>
    </row>
    <row r="3456" spans="1:11" ht="81.599999999999994" x14ac:dyDescent="0.25">
      <c r="A3456" s="14" t="s">
        <v>6316</v>
      </c>
      <c r="B3456" s="307" t="s">
        <v>9865</v>
      </c>
      <c r="C3456" s="307" t="s">
        <v>9866</v>
      </c>
      <c r="D3456" s="302">
        <v>45166</v>
      </c>
      <c r="E3456" s="302">
        <v>45181</v>
      </c>
      <c r="F3456" s="307" t="s">
        <v>12159</v>
      </c>
      <c r="G3456" s="307" t="s">
        <v>9867</v>
      </c>
      <c r="H3456" s="307" t="s">
        <v>9868</v>
      </c>
      <c r="I3456" s="303">
        <v>35.549999999999997</v>
      </c>
      <c r="J3456" s="304"/>
      <c r="K3456" s="92"/>
    </row>
    <row r="3457" spans="1:11" ht="81.599999999999994" x14ac:dyDescent="0.25">
      <c r="A3457" s="14" t="s">
        <v>6316</v>
      </c>
      <c r="B3457" s="307" t="s">
        <v>9869</v>
      </c>
      <c r="C3457" s="307" t="s">
        <v>9870</v>
      </c>
      <c r="D3457" s="302">
        <v>45147</v>
      </c>
      <c r="E3457" s="302">
        <v>45183</v>
      </c>
      <c r="F3457" s="307" t="s">
        <v>12158</v>
      </c>
      <c r="G3457" s="307"/>
      <c r="H3457" s="307" t="s">
        <v>9871</v>
      </c>
      <c r="I3457" s="303">
        <v>61.18</v>
      </c>
      <c r="J3457" s="304"/>
      <c r="K3457" s="92"/>
    </row>
    <row r="3458" spans="1:11" ht="87" customHeight="1" x14ac:dyDescent="0.25">
      <c r="A3458" s="14" t="s">
        <v>7641</v>
      </c>
      <c r="B3458" s="307" t="s">
        <v>9872</v>
      </c>
      <c r="C3458" s="307" t="s">
        <v>9873</v>
      </c>
      <c r="D3458" s="302">
        <v>45111</v>
      </c>
      <c r="E3458" s="302">
        <v>45175</v>
      </c>
      <c r="F3458" s="307" t="s">
        <v>12157</v>
      </c>
      <c r="G3458" s="307"/>
      <c r="H3458" s="307" t="s">
        <v>9874</v>
      </c>
      <c r="I3458" s="303">
        <v>62.94</v>
      </c>
      <c r="J3458" s="304"/>
      <c r="K3458" s="92"/>
    </row>
    <row r="3459" spans="1:11" ht="81.599999999999994" x14ac:dyDescent="0.25">
      <c r="A3459" s="14" t="s">
        <v>7641</v>
      </c>
      <c r="B3459" s="307" t="s">
        <v>9875</v>
      </c>
      <c r="C3459" s="307" t="s">
        <v>9876</v>
      </c>
      <c r="D3459" s="302">
        <v>45105</v>
      </c>
      <c r="E3459" s="302">
        <v>45175</v>
      </c>
      <c r="F3459" s="307" t="s">
        <v>12156</v>
      </c>
      <c r="G3459" s="307"/>
      <c r="H3459" s="307" t="s">
        <v>9877</v>
      </c>
      <c r="I3459" s="303">
        <v>70</v>
      </c>
      <c r="J3459" s="304"/>
      <c r="K3459" s="92"/>
    </row>
    <row r="3460" spans="1:11" ht="73.95" customHeight="1" x14ac:dyDescent="0.25">
      <c r="A3460" s="14" t="s">
        <v>1906</v>
      </c>
      <c r="B3460" s="14"/>
      <c r="C3460" s="14"/>
      <c r="D3460" s="16"/>
      <c r="E3460" s="16"/>
      <c r="F3460" s="308" t="s">
        <v>9878</v>
      </c>
      <c r="G3460" s="14"/>
      <c r="H3460" s="14"/>
      <c r="I3460" s="15"/>
      <c r="J3460" s="77"/>
      <c r="K3460" s="92"/>
    </row>
    <row r="3461" spans="1:11" ht="30.6" x14ac:dyDescent="0.25">
      <c r="A3461" s="14" t="s">
        <v>1906</v>
      </c>
      <c r="B3461" s="307" t="s">
        <v>9879</v>
      </c>
      <c r="C3461" s="307" t="s">
        <v>9880</v>
      </c>
      <c r="D3461" s="302">
        <v>45183</v>
      </c>
      <c r="E3461" s="302"/>
      <c r="F3461" s="307" t="s">
        <v>9881</v>
      </c>
      <c r="G3461" s="307" t="s">
        <v>9882</v>
      </c>
      <c r="H3461" s="307" t="s">
        <v>9883</v>
      </c>
      <c r="I3461" s="303">
        <v>7952.53</v>
      </c>
      <c r="J3461" s="304">
        <v>5</v>
      </c>
      <c r="K3461" s="92"/>
    </row>
    <row r="3462" spans="1:11" ht="20.399999999999999" x14ac:dyDescent="0.25">
      <c r="A3462" s="14" t="s">
        <v>1906</v>
      </c>
      <c r="B3462" s="307" t="s">
        <v>4335</v>
      </c>
      <c r="C3462" s="307"/>
      <c r="D3462" s="302">
        <v>45183</v>
      </c>
      <c r="E3462" s="302"/>
      <c r="F3462" s="307" t="s">
        <v>9884</v>
      </c>
      <c r="G3462" s="307"/>
      <c r="H3462" s="307" t="s">
        <v>1953</v>
      </c>
      <c r="I3462" s="303">
        <v>20</v>
      </c>
      <c r="J3462" s="304">
        <v>5</v>
      </c>
      <c r="K3462" s="92"/>
    </row>
    <row r="3463" spans="1:11" ht="30.6" x14ac:dyDescent="0.25">
      <c r="A3463" s="14" t="s">
        <v>1906</v>
      </c>
      <c r="B3463" s="307" t="s">
        <v>9885</v>
      </c>
      <c r="C3463" s="307" t="s">
        <v>9886</v>
      </c>
      <c r="D3463" s="302">
        <v>45183</v>
      </c>
      <c r="E3463" s="302"/>
      <c r="F3463" s="307" t="s">
        <v>9887</v>
      </c>
      <c r="G3463" s="307" t="s">
        <v>9888</v>
      </c>
      <c r="H3463" s="307" t="s">
        <v>9889</v>
      </c>
      <c r="I3463" s="303">
        <v>3084</v>
      </c>
      <c r="J3463" s="304">
        <v>5</v>
      </c>
      <c r="K3463" s="92"/>
    </row>
    <row r="3464" spans="1:11" ht="30.6" x14ac:dyDescent="0.25">
      <c r="A3464" s="14" t="s">
        <v>1906</v>
      </c>
      <c r="B3464" s="307" t="s">
        <v>9890</v>
      </c>
      <c r="C3464" s="307" t="s">
        <v>9891</v>
      </c>
      <c r="D3464" s="302">
        <v>45183</v>
      </c>
      <c r="E3464" s="302"/>
      <c r="F3464" s="307" t="s">
        <v>9892</v>
      </c>
      <c r="G3464" s="307" t="s">
        <v>2394</v>
      </c>
      <c r="H3464" s="307" t="s">
        <v>2395</v>
      </c>
      <c r="I3464" s="303">
        <v>7656</v>
      </c>
      <c r="J3464" s="304">
        <v>5</v>
      </c>
      <c r="K3464" s="92"/>
    </row>
    <row r="3465" spans="1:11" ht="51" x14ac:dyDescent="0.25">
      <c r="A3465" s="14" t="s">
        <v>1906</v>
      </c>
      <c r="B3465" s="307" t="s">
        <v>9893</v>
      </c>
      <c r="C3465" s="307" t="s">
        <v>9894</v>
      </c>
      <c r="D3465" s="302">
        <v>45188</v>
      </c>
      <c r="E3465" s="302"/>
      <c r="F3465" s="307" t="s">
        <v>9895</v>
      </c>
      <c r="G3465" s="307" t="s">
        <v>5412</v>
      </c>
      <c r="H3465" s="307" t="s">
        <v>5413</v>
      </c>
      <c r="I3465" s="303">
        <v>564</v>
      </c>
      <c r="J3465" s="304">
        <v>5</v>
      </c>
      <c r="K3465" s="92"/>
    </row>
    <row r="3466" spans="1:11" ht="30.6" x14ac:dyDescent="0.25">
      <c r="A3466" s="14" t="s">
        <v>1906</v>
      </c>
      <c r="B3466" s="307" t="s">
        <v>9896</v>
      </c>
      <c r="C3466" s="307" t="s">
        <v>9897</v>
      </c>
      <c r="D3466" s="302">
        <v>45189</v>
      </c>
      <c r="E3466" s="302"/>
      <c r="F3466" s="307" t="s">
        <v>9898</v>
      </c>
      <c r="G3466" s="307" t="s">
        <v>9899</v>
      </c>
      <c r="H3466" s="307" t="s">
        <v>9900</v>
      </c>
      <c r="I3466" s="303">
        <v>530</v>
      </c>
      <c r="J3466" s="304">
        <v>5</v>
      </c>
      <c r="K3466" s="92"/>
    </row>
    <row r="3467" spans="1:11" ht="30.6" x14ac:dyDescent="0.25">
      <c r="A3467" s="14" t="s">
        <v>1906</v>
      </c>
      <c r="B3467" s="307" t="s">
        <v>9901</v>
      </c>
      <c r="C3467" s="307" t="s">
        <v>9902</v>
      </c>
      <c r="D3467" s="302">
        <v>45190</v>
      </c>
      <c r="E3467" s="302"/>
      <c r="F3467" s="307" t="s">
        <v>9903</v>
      </c>
      <c r="G3467" s="307" t="s">
        <v>9904</v>
      </c>
      <c r="H3467" s="307" t="s">
        <v>9905</v>
      </c>
      <c r="I3467" s="303">
        <v>16.649999999999999</v>
      </c>
      <c r="J3467" s="304">
        <v>5</v>
      </c>
      <c r="K3467" s="92"/>
    </row>
    <row r="3468" spans="1:11" ht="25.2" customHeight="1" x14ac:dyDescent="0.25">
      <c r="A3468" s="14" t="s">
        <v>1906</v>
      </c>
      <c r="B3468" s="14" t="s">
        <v>9906</v>
      </c>
      <c r="C3468" s="14" t="s">
        <v>9907</v>
      </c>
      <c r="D3468" s="16">
        <v>45226</v>
      </c>
      <c r="E3468" s="16"/>
      <c r="F3468" s="14" t="s">
        <v>14132</v>
      </c>
      <c r="G3468" s="14" t="s">
        <v>2043</v>
      </c>
      <c r="H3468" s="14" t="s">
        <v>2044</v>
      </c>
      <c r="I3468" s="15">
        <v>4156.8100000000004</v>
      </c>
      <c r="J3468" s="77">
        <v>3</v>
      </c>
      <c r="K3468" s="92"/>
    </row>
    <row r="3469" spans="1:11" ht="22.95" customHeight="1" x14ac:dyDescent="0.25">
      <c r="A3469" s="14" t="s">
        <v>1906</v>
      </c>
      <c r="B3469" s="14" t="s">
        <v>9906</v>
      </c>
      <c r="C3469" s="14" t="s">
        <v>9907</v>
      </c>
      <c r="D3469" s="16">
        <v>45226</v>
      </c>
      <c r="E3469" s="16"/>
      <c r="F3469" s="14" t="s">
        <v>14132</v>
      </c>
      <c r="G3469" s="14" t="s">
        <v>2043</v>
      </c>
      <c r="H3469" s="14" t="s">
        <v>2044</v>
      </c>
      <c r="I3469" s="15">
        <v>9632.5499999999993</v>
      </c>
      <c r="J3469" s="77">
        <v>5</v>
      </c>
      <c r="K3469" s="92"/>
    </row>
    <row r="3470" spans="1:11" ht="30.6" x14ac:dyDescent="0.25">
      <c r="A3470" s="14" t="s">
        <v>1906</v>
      </c>
      <c r="B3470" s="14" t="s">
        <v>9908</v>
      </c>
      <c r="C3470" s="14" t="s">
        <v>9909</v>
      </c>
      <c r="D3470" s="16">
        <v>45226</v>
      </c>
      <c r="E3470" s="16"/>
      <c r="F3470" s="14" t="s">
        <v>9910</v>
      </c>
      <c r="G3470" s="14" t="s">
        <v>5412</v>
      </c>
      <c r="H3470" s="14" t="s">
        <v>5413</v>
      </c>
      <c r="I3470" s="15">
        <v>2495.1799999999998</v>
      </c>
      <c r="J3470" s="77">
        <v>3</v>
      </c>
      <c r="K3470" s="92"/>
    </row>
    <row r="3471" spans="1:11" ht="30.6" x14ac:dyDescent="0.25">
      <c r="A3471" s="14" t="s">
        <v>1906</v>
      </c>
      <c r="B3471" s="14" t="s">
        <v>9908</v>
      </c>
      <c r="C3471" s="14" t="s">
        <v>9909</v>
      </c>
      <c r="D3471" s="16">
        <v>45226</v>
      </c>
      <c r="E3471" s="16"/>
      <c r="F3471" s="14" t="s">
        <v>9910</v>
      </c>
      <c r="G3471" s="14" t="s">
        <v>5412</v>
      </c>
      <c r="H3471" s="14" t="s">
        <v>5413</v>
      </c>
      <c r="I3471" s="15">
        <v>176.82</v>
      </c>
      <c r="J3471" s="77">
        <v>5</v>
      </c>
      <c r="K3471" s="92"/>
    </row>
    <row r="3472" spans="1:11" ht="30.6" x14ac:dyDescent="0.25">
      <c r="A3472" s="14" t="s">
        <v>1906</v>
      </c>
      <c r="B3472" s="14" t="s">
        <v>9911</v>
      </c>
      <c r="C3472" s="14" t="s">
        <v>9912</v>
      </c>
      <c r="D3472" s="16">
        <v>45226</v>
      </c>
      <c r="E3472" s="16"/>
      <c r="F3472" s="14" t="s">
        <v>9913</v>
      </c>
      <c r="G3472" s="14" t="s">
        <v>5412</v>
      </c>
      <c r="H3472" s="14" t="s">
        <v>5413</v>
      </c>
      <c r="I3472" s="15">
        <v>1336.32</v>
      </c>
      <c r="J3472" s="77">
        <v>5</v>
      </c>
      <c r="K3472" s="92"/>
    </row>
    <row r="3473" spans="1:11" ht="51" x14ac:dyDescent="0.25">
      <c r="A3473" s="14" t="s">
        <v>1906</v>
      </c>
      <c r="B3473" s="14" t="s">
        <v>9508</v>
      </c>
      <c r="C3473" s="14"/>
      <c r="D3473" s="16">
        <v>45208</v>
      </c>
      <c r="E3473" s="16"/>
      <c r="F3473" s="14" t="s">
        <v>14387</v>
      </c>
      <c r="G3473" s="14"/>
      <c r="H3473" s="14" t="s">
        <v>2011</v>
      </c>
      <c r="I3473" s="15">
        <v>16958.61</v>
      </c>
      <c r="J3473" s="77">
        <v>4</v>
      </c>
      <c r="K3473" s="92"/>
    </row>
    <row r="3474" spans="1:11" ht="51" x14ac:dyDescent="0.25">
      <c r="A3474" s="14" t="s">
        <v>1906</v>
      </c>
      <c r="B3474" s="307" t="s">
        <v>9508</v>
      </c>
      <c r="C3474" s="307"/>
      <c r="D3474" s="302">
        <v>45209</v>
      </c>
      <c r="E3474" s="302"/>
      <c r="F3474" s="14" t="s">
        <v>14388</v>
      </c>
      <c r="G3474" s="307"/>
      <c r="H3474" s="307" t="s">
        <v>2009</v>
      </c>
      <c r="I3474" s="303">
        <v>7220.55</v>
      </c>
      <c r="J3474" s="304">
        <v>3</v>
      </c>
      <c r="K3474" s="92"/>
    </row>
    <row r="3475" spans="1:11" ht="51" x14ac:dyDescent="0.25">
      <c r="A3475" s="14" t="s">
        <v>1906</v>
      </c>
      <c r="B3475" s="307" t="s">
        <v>9508</v>
      </c>
      <c r="C3475" s="307"/>
      <c r="D3475" s="302">
        <v>45208</v>
      </c>
      <c r="E3475" s="302"/>
      <c r="F3475" s="14" t="s">
        <v>14389</v>
      </c>
      <c r="G3475" s="307"/>
      <c r="H3475" s="307" t="s">
        <v>9914</v>
      </c>
      <c r="I3475" s="303">
        <v>8879.51</v>
      </c>
      <c r="J3475" s="304">
        <v>5</v>
      </c>
      <c r="K3475" s="92"/>
    </row>
    <row r="3476" spans="1:11" ht="20.399999999999999" x14ac:dyDescent="0.25">
      <c r="A3476" s="14" t="s">
        <v>1906</v>
      </c>
      <c r="B3476" s="307" t="s">
        <v>9915</v>
      </c>
      <c r="C3476" s="307" t="s">
        <v>2885</v>
      </c>
      <c r="D3476" s="302">
        <v>45212</v>
      </c>
      <c r="E3476" s="302"/>
      <c r="F3476" s="14" t="s">
        <v>9916</v>
      </c>
      <c r="G3476" s="307" t="s">
        <v>9917</v>
      </c>
      <c r="H3476" s="307" t="s">
        <v>9918</v>
      </c>
      <c r="I3476" s="303">
        <v>196</v>
      </c>
      <c r="J3476" s="304">
        <v>2</v>
      </c>
      <c r="K3476" s="92"/>
    </row>
    <row r="3477" spans="1:11" ht="13.2" x14ac:dyDescent="0.25">
      <c r="A3477" s="14" t="s">
        <v>1906</v>
      </c>
      <c r="B3477" s="307" t="s">
        <v>9919</v>
      </c>
      <c r="C3477" s="307" t="s">
        <v>9920</v>
      </c>
      <c r="D3477" s="302">
        <v>45216</v>
      </c>
      <c r="E3477" s="302"/>
      <c r="F3477" s="14" t="s">
        <v>9921</v>
      </c>
      <c r="G3477" s="307" t="s">
        <v>2521</v>
      </c>
      <c r="H3477" s="307" t="s">
        <v>2522</v>
      </c>
      <c r="I3477" s="303">
        <v>1050</v>
      </c>
      <c r="J3477" s="304">
        <v>2</v>
      </c>
      <c r="K3477" s="92"/>
    </row>
    <row r="3478" spans="1:11" ht="13.2" x14ac:dyDescent="0.25">
      <c r="A3478" s="14" t="s">
        <v>1906</v>
      </c>
      <c r="B3478" s="307" t="s">
        <v>9922</v>
      </c>
      <c r="C3478" s="307" t="s">
        <v>9923</v>
      </c>
      <c r="D3478" s="302">
        <v>45216</v>
      </c>
      <c r="E3478" s="302"/>
      <c r="F3478" s="14" t="s">
        <v>9924</v>
      </c>
      <c r="G3478" s="307" t="s">
        <v>2521</v>
      </c>
      <c r="H3478" s="307" t="s">
        <v>2522</v>
      </c>
      <c r="I3478" s="303">
        <v>120</v>
      </c>
      <c r="J3478" s="304">
        <v>2</v>
      </c>
      <c r="K3478" s="92"/>
    </row>
    <row r="3479" spans="1:11" ht="30.6" x14ac:dyDescent="0.25">
      <c r="A3479" s="14" t="s">
        <v>1906</v>
      </c>
      <c r="B3479" s="307" t="s">
        <v>9925</v>
      </c>
      <c r="C3479" s="307" t="s">
        <v>9926</v>
      </c>
      <c r="D3479" s="302">
        <v>45212</v>
      </c>
      <c r="E3479" s="302"/>
      <c r="F3479" s="14" t="s">
        <v>9927</v>
      </c>
      <c r="G3479" s="307" t="s">
        <v>7429</v>
      </c>
      <c r="H3479" s="307" t="s">
        <v>7430</v>
      </c>
      <c r="I3479" s="303">
        <v>500</v>
      </c>
      <c r="J3479" s="304">
        <v>3</v>
      </c>
      <c r="K3479" s="92"/>
    </row>
    <row r="3480" spans="1:11" ht="30.6" x14ac:dyDescent="0.25">
      <c r="A3480" s="14" t="s">
        <v>1906</v>
      </c>
      <c r="B3480" s="307" t="s">
        <v>9928</v>
      </c>
      <c r="C3480" s="307" t="s">
        <v>9929</v>
      </c>
      <c r="D3480" s="302">
        <v>45216</v>
      </c>
      <c r="E3480" s="302"/>
      <c r="F3480" s="14" t="s">
        <v>9930</v>
      </c>
      <c r="G3480" s="307" t="s">
        <v>7429</v>
      </c>
      <c r="H3480" s="307" t="s">
        <v>7430</v>
      </c>
      <c r="I3480" s="303">
        <v>625</v>
      </c>
      <c r="J3480" s="304">
        <v>3</v>
      </c>
      <c r="K3480" s="92"/>
    </row>
    <row r="3481" spans="1:11" ht="30.6" x14ac:dyDescent="0.25">
      <c r="A3481" s="14" t="s">
        <v>1906</v>
      </c>
      <c r="B3481" s="307" t="s">
        <v>9931</v>
      </c>
      <c r="C3481" s="307" t="s">
        <v>7389</v>
      </c>
      <c r="D3481" s="302">
        <v>45217</v>
      </c>
      <c r="E3481" s="302"/>
      <c r="F3481" s="14" t="s">
        <v>9932</v>
      </c>
      <c r="G3481" s="307" t="s">
        <v>4542</v>
      </c>
      <c r="H3481" s="307" t="s">
        <v>4543</v>
      </c>
      <c r="I3481" s="303">
        <v>500</v>
      </c>
      <c r="J3481" s="304">
        <v>3</v>
      </c>
      <c r="K3481" s="92"/>
    </row>
    <row r="3482" spans="1:11" ht="30.6" x14ac:dyDescent="0.25">
      <c r="A3482" s="14" t="s">
        <v>1906</v>
      </c>
      <c r="B3482" s="307" t="s">
        <v>9933</v>
      </c>
      <c r="C3482" s="307" t="s">
        <v>3660</v>
      </c>
      <c r="D3482" s="302">
        <v>45218</v>
      </c>
      <c r="E3482" s="302"/>
      <c r="F3482" s="14" t="s">
        <v>9934</v>
      </c>
      <c r="G3482" s="307" t="s">
        <v>5520</v>
      </c>
      <c r="H3482" s="307" t="s">
        <v>5521</v>
      </c>
      <c r="I3482" s="303">
        <v>500</v>
      </c>
      <c r="J3482" s="304">
        <v>3</v>
      </c>
      <c r="K3482" s="92"/>
    </row>
    <row r="3483" spans="1:11" ht="30.6" x14ac:dyDescent="0.25">
      <c r="A3483" s="14" t="s">
        <v>1906</v>
      </c>
      <c r="B3483" s="307" t="s">
        <v>9935</v>
      </c>
      <c r="C3483" s="307" t="s">
        <v>9936</v>
      </c>
      <c r="D3483" s="302">
        <v>45218</v>
      </c>
      <c r="E3483" s="302"/>
      <c r="F3483" s="14" t="s">
        <v>9937</v>
      </c>
      <c r="G3483" s="307" t="s">
        <v>9938</v>
      </c>
      <c r="H3483" s="307" t="s">
        <v>9939</v>
      </c>
      <c r="I3483" s="303">
        <v>500</v>
      </c>
      <c r="J3483" s="304">
        <v>3</v>
      </c>
      <c r="K3483" s="92"/>
    </row>
    <row r="3484" spans="1:11" ht="30.6" x14ac:dyDescent="0.25">
      <c r="A3484" s="14" t="s">
        <v>1906</v>
      </c>
      <c r="B3484" s="307" t="s">
        <v>9940</v>
      </c>
      <c r="C3484" s="307" t="s">
        <v>9381</v>
      </c>
      <c r="D3484" s="302">
        <v>45218</v>
      </c>
      <c r="E3484" s="302"/>
      <c r="F3484" s="14" t="s">
        <v>9941</v>
      </c>
      <c r="G3484" s="307" t="s">
        <v>9942</v>
      </c>
      <c r="H3484" s="307" t="s">
        <v>9943</v>
      </c>
      <c r="I3484" s="303">
        <v>125</v>
      </c>
      <c r="J3484" s="304">
        <v>3</v>
      </c>
      <c r="K3484" s="92"/>
    </row>
    <row r="3485" spans="1:11" ht="30.6" x14ac:dyDescent="0.25">
      <c r="A3485" s="14" t="s">
        <v>1906</v>
      </c>
      <c r="B3485" s="307" t="s">
        <v>9944</v>
      </c>
      <c r="C3485" s="307" t="s">
        <v>9936</v>
      </c>
      <c r="D3485" s="302">
        <v>45224</v>
      </c>
      <c r="E3485" s="302"/>
      <c r="F3485" s="14" t="s">
        <v>9945</v>
      </c>
      <c r="G3485" s="307" t="s">
        <v>9946</v>
      </c>
      <c r="H3485" s="307" t="s">
        <v>9947</v>
      </c>
      <c r="I3485" s="303">
        <v>500</v>
      </c>
      <c r="J3485" s="304">
        <v>3</v>
      </c>
      <c r="K3485" s="92"/>
    </row>
    <row r="3486" spans="1:11" ht="30.6" x14ac:dyDescent="0.25">
      <c r="A3486" s="14" t="s">
        <v>1906</v>
      </c>
      <c r="B3486" s="307" t="s">
        <v>9948</v>
      </c>
      <c r="C3486" s="307" t="s">
        <v>9949</v>
      </c>
      <c r="D3486" s="302">
        <v>45224</v>
      </c>
      <c r="E3486" s="302"/>
      <c r="F3486" s="14" t="s">
        <v>9950</v>
      </c>
      <c r="G3486" s="307" t="s">
        <v>2095</v>
      </c>
      <c r="H3486" s="307" t="s">
        <v>2096</v>
      </c>
      <c r="I3486" s="303">
        <v>750</v>
      </c>
      <c r="J3486" s="304">
        <v>3</v>
      </c>
      <c r="K3486" s="92"/>
    </row>
    <row r="3487" spans="1:11" ht="30.6" x14ac:dyDescent="0.25">
      <c r="A3487" s="14" t="s">
        <v>1906</v>
      </c>
      <c r="B3487" s="307" t="s">
        <v>9951</v>
      </c>
      <c r="C3487" s="307" t="s">
        <v>9952</v>
      </c>
      <c r="D3487" s="302">
        <v>45224</v>
      </c>
      <c r="E3487" s="302"/>
      <c r="F3487" s="14" t="s">
        <v>9953</v>
      </c>
      <c r="G3487" s="307" t="s">
        <v>2095</v>
      </c>
      <c r="H3487" s="307" t="s">
        <v>2096</v>
      </c>
      <c r="I3487" s="303">
        <v>750</v>
      </c>
      <c r="J3487" s="304">
        <v>3</v>
      </c>
      <c r="K3487" s="92"/>
    </row>
    <row r="3488" spans="1:11" ht="30.6" x14ac:dyDescent="0.25">
      <c r="A3488" s="14" t="s">
        <v>1906</v>
      </c>
      <c r="B3488" s="307" t="s">
        <v>9954</v>
      </c>
      <c r="C3488" s="307" t="s">
        <v>9955</v>
      </c>
      <c r="D3488" s="302">
        <v>45224</v>
      </c>
      <c r="E3488" s="302"/>
      <c r="F3488" s="14" t="s">
        <v>9956</v>
      </c>
      <c r="G3488" s="307" t="s">
        <v>2095</v>
      </c>
      <c r="H3488" s="307" t="s">
        <v>2096</v>
      </c>
      <c r="I3488" s="303">
        <v>750</v>
      </c>
      <c r="J3488" s="304">
        <v>3</v>
      </c>
      <c r="K3488" s="92"/>
    </row>
    <row r="3489" spans="1:11" ht="30.6" x14ac:dyDescent="0.25">
      <c r="A3489" s="14" t="s">
        <v>1906</v>
      </c>
      <c r="B3489" s="307" t="s">
        <v>9957</v>
      </c>
      <c r="C3489" s="307" t="s">
        <v>9958</v>
      </c>
      <c r="D3489" s="302">
        <v>45224</v>
      </c>
      <c r="E3489" s="302"/>
      <c r="F3489" s="14" t="s">
        <v>9959</v>
      </c>
      <c r="G3489" s="307" t="s">
        <v>2095</v>
      </c>
      <c r="H3489" s="307" t="s">
        <v>2096</v>
      </c>
      <c r="I3489" s="303">
        <v>750</v>
      </c>
      <c r="J3489" s="304">
        <v>3</v>
      </c>
      <c r="K3489" s="92"/>
    </row>
    <row r="3490" spans="1:11" ht="20.399999999999999" x14ac:dyDescent="0.25">
      <c r="A3490" s="14" t="s">
        <v>1906</v>
      </c>
      <c r="B3490" s="307" t="s">
        <v>9960</v>
      </c>
      <c r="C3490" s="307" t="s">
        <v>4739</v>
      </c>
      <c r="D3490" s="302">
        <v>45212</v>
      </c>
      <c r="E3490" s="302"/>
      <c r="F3490" s="14" t="s">
        <v>9961</v>
      </c>
      <c r="G3490" s="307" t="s">
        <v>7807</v>
      </c>
      <c r="H3490" s="307" t="s">
        <v>7808</v>
      </c>
      <c r="I3490" s="303">
        <v>625</v>
      </c>
      <c r="J3490" s="304">
        <v>5</v>
      </c>
      <c r="K3490" s="92"/>
    </row>
    <row r="3491" spans="1:11" ht="13.2" x14ac:dyDescent="0.25">
      <c r="A3491" s="14" t="s">
        <v>1906</v>
      </c>
      <c r="B3491" s="307" t="s">
        <v>9962</v>
      </c>
      <c r="C3491" s="307" t="s">
        <v>9963</v>
      </c>
      <c r="D3491" s="302">
        <v>45224</v>
      </c>
      <c r="E3491" s="302"/>
      <c r="F3491" s="307" t="s">
        <v>9964</v>
      </c>
      <c r="G3491" s="307" t="s">
        <v>1925</v>
      </c>
      <c r="H3491" s="307" t="s">
        <v>5547</v>
      </c>
      <c r="I3491" s="303">
        <v>223.61</v>
      </c>
      <c r="J3491" s="304">
        <v>4</v>
      </c>
      <c r="K3491" s="92"/>
    </row>
    <row r="3492" spans="1:11" ht="40.799999999999997" x14ac:dyDescent="0.25">
      <c r="A3492" s="14" t="s">
        <v>1906</v>
      </c>
      <c r="B3492" s="307" t="s">
        <v>9965</v>
      </c>
      <c r="C3492" s="307" t="s">
        <v>9966</v>
      </c>
      <c r="D3492" s="302">
        <v>45203</v>
      </c>
      <c r="E3492" s="302"/>
      <c r="F3492" s="307" t="s">
        <v>9967</v>
      </c>
      <c r="G3492" s="307" t="s">
        <v>1996</v>
      </c>
      <c r="H3492" s="307" t="s">
        <v>1997</v>
      </c>
      <c r="I3492" s="303">
        <v>280.38</v>
      </c>
      <c r="J3492" s="304">
        <v>4</v>
      </c>
      <c r="K3492" s="92"/>
    </row>
    <row r="3493" spans="1:11" ht="40.799999999999997" x14ac:dyDescent="0.25">
      <c r="A3493" s="14" t="s">
        <v>1906</v>
      </c>
      <c r="B3493" s="307" t="s">
        <v>9968</v>
      </c>
      <c r="C3493" s="307" t="s">
        <v>9969</v>
      </c>
      <c r="D3493" s="302">
        <v>45218</v>
      </c>
      <c r="E3493" s="302"/>
      <c r="F3493" s="307" t="s">
        <v>9970</v>
      </c>
      <c r="G3493" s="307" t="s">
        <v>1996</v>
      </c>
      <c r="H3493" s="307" t="s">
        <v>1997</v>
      </c>
      <c r="I3493" s="303">
        <v>441.72</v>
      </c>
      <c r="J3493" s="304">
        <v>4</v>
      </c>
      <c r="K3493" s="92"/>
    </row>
    <row r="3494" spans="1:11" ht="30.6" x14ac:dyDescent="0.25">
      <c r="A3494" s="14" t="s">
        <v>1906</v>
      </c>
      <c r="B3494" s="307" t="s">
        <v>9971</v>
      </c>
      <c r="C3494" s="307" t="s">
        <v>9972</v>
      </c>
      <c r="D3494" s="302">
        <v>45210</v>
      </c>
      <c r="E3494" s="302"/>
      <c r="F3494" s="307" t="s">
        <v>9973</v>
      </c>
      <c r="G3494" s="307" t="s">
        <v>2001</v>
      </c>
      <c r="H3494" s="307" t="s">
        <v>2002</v>
      </c>
      <c r="I3494" s="303">
        <v>59.4</v>
      </c>
      <c r="J3494" s="304">
        <v>4</v>
      </c>
      <c r="K3494" s="92"/>
    </row>
    <row r="3495" spans="1:11" ht="20.399999999999999" x14ac:dyDescent="0.25">
      <c r="A3495" s="14" t="s">
        <v>1906</v>
      </c>
      <c r="B3495" s="307" t="s">
        <v>9974</v>
      </c>
      <c r="C3495" s="307" t="s">
        <v>9975</v>
      </c>
      <c r="D3495" s="302">
        <v>45204</v>
      </c>
      <c r="E3495" s="302"/>
      <c r="F3495" s="307" t="s">
        <v>9976</v>
      </c>
      <c r="G3495" s="307" t="s">
        <v>9977</v>
      </c>
      <c r="H3495" s="307" t="s">
        <v>9978</v>
      </c>
      <c r="I3495" s="303">
        <v>60</v>
      </c>
      <c r="J3495" s="304">
        <v>4</v>
      </c>
      <c r="K3495" s="92"/>
    </row>
    <row r="3496" spans="1:11" ht="30.6" x14ac:dyDescent="0.25">
      <c r="A3496" s="14" t="s">
        <v>1906</v>
      </c>
      <c r="B3496" s="307" t="s">
        <v>9979</v>
      </c>
      <c r="C3496" s="307" t="s">
        <v>9980</v>
      </c>
      <c r="D3496" s="302">
        <v>45219</v>
      </c>
      <c r="E3496" s="302"/>
      <c r="F3496" s="307" t="s">
        <v>9981</v>
      </c>
      <c r="G3496" s="307"/>
      <c r="H3496" s="307" t="s">
        <v>9982</v>
      </c>
      <c r="I3496" s="303">
        <v>29.84</v>
      </c>
      <c r="J3496" s="304">
        <v>4</v>
      </c>
      <c r="K3496" s="92"/>
    </row>
    <row r="3497" spans="1:11" ht="30.6" x14ac:dyDescent="0.25">
      <c r="A3497" s="14" t="s">
        <v>1906</v>
      </c>
      <c r="B3497" s="307" t="s">
        <v>9983</v>
      </c>
      <c r="C3497" s="307" t="s">
        <v>9984</v>
      </c>
      <c r="D3497" s="302">
        <v>45219</v>
      </c>
      <c r="E3497" s="302"/>
      <c r="F3497" s="307" t="s">
        <v>9985</v>
      </c>
      <c r="G3497" s="307"/>
      <c r="H3497" s="307" t="s">
        <v>9982</v>
      </c>
      <c r="I3497" s="303">
        <v>29.84</v>
      </c>
      <c r="J3497" s="304">
        <v>4</v>
      </c>
      <c r="K3497" s="92"/>
    </row>
    <row r="3498" spans="1:11" ht="20.399999999999999" x14ac:dyDescent="0.25">
      <c r="A3498" s="14" t="s">
        <v>1906</v>
      </c>
      <c r="B3498" s="307" t="s">
        <v>9986</v>
      </c>
      <c r="C3498" s="307" t="s">
        <v>9987</v>
      </c>
      <c r="D3498" s="302">
        <v>45210</v>
      </c>
      <c r="E3498" s="302"/>
      <c r="F3498" s="307" t="s">
        <v>9988</v>
      </c>
      <c r="G3498" s="307" t="s">
        <v>2056</v>
      </c>
      <c r="H3498" s="307" t="s">
        <v>2057</v>
      </c>
      <c r="I3498" s="303">
        <v>120</v>
      </c>
      <c r="J3498" s="304">
        <v>4</v>
      </c>
      <c r="K3498" s="92"/>
    </row>
    <row r="3499" spans="1:11" ht="20.399999999999999" x14ac:dyDescent="0.25">
      <c r="A3499" s="14" t="s">
        <v>1906</v>
      </c>
      <c r="B3499" s="307" t="s">
        <v>9989</v>
      </c>
      <c r="C3499" s="307" t="s">
        <v>9990</v>
      </c>
      <c r="D3499" s="302">
        <v>45224</v>
      </c>
      <c r="E3499" s="302"/>
      <c r="F3499" s="307" t="s">
        <v>9991</v>
      </c>
      <c r="G3499" s="307" t="s">
        <v>1946</v>
      </c>
      <c r="H3499" s="307" t="s">
        <v>1947</v>
      </c>
      <c r="I3499" s="303">
        <v>33</v>
      </c>
      <c r="J3499" s="304">
        <v>4</v>
      </c>
      <c r="K3499" s="92"/>
    </row>
    <row r="3500" spans="1:11" ht="20.399999999999999" x14ac:dyDescent="0.25">
      <c r="A3500" s="14" t="s">
        <v>1906</v>
      </c>
      <c r="B3500" s="307" t="s">
        <v>9992</v>
      </c>
      <c r="C3500" s="307" t="s">
        <v>9993</v>
      </c>
      <c r="D3500" s="302">
        <v>45204</v>
      </c>
      <c r="E3500" s="302"/>
      <c r="F3500" s="307" t="s">
        <v>9994</v>
      </c>
      <c r="G3500" s="307" t="s">
        <v>1935</v>
      </c>
      <c r="H3500" s="307" t="s">
        <v>1936</v>
      </c>
      <c r="I3500" s="303">
        <v>4945.75</v>
      </c>
      <c r="J3500" s="304">
        <v>4</v>
      </c>
      <c r="K3500" s="92"/>
    </row>
    <row r="3501" spans="1:11" ht="20.399999999999999" x14ac:dyDescent="0.25">
      <c r="A3501" s="14" t="s">
        <v>1906</v>
      </c>
      <c r="B3501" s="307" t="s">
        <v>9995</v>
      </c>
      <c r="C3501" s="307" t="s">
        <v>9996</v>
      </c>
      <c r="D3501" s="302">
        <v>45210</v>
      </c>
      <c r="E3501" s="302"/>
      <c r="F3501" s="307" t="s">
        <v>9997</v>
      </c>
      <c r="G3501" s="307" t="s">
        <v>1980</v>
      </c>
      <c r="H3501" s="307" t="s">
        <v>1981</v>
      </c>
      <c r="I3501" s="303">
        <v>339.62</v>
      </c>
      <c r="J3501" s="304">
        <v>4</v>
      </c>
      <c r="K3501" s="92"/>
    </row>
    <row r="3502" spans="1:11" ht="30.6" x14ac:dyDescent="0.25">
      <c r="A3502" s="14" t="s">
        <v>1906</v>
      </c>
      <c r="B3502" s="307" t="s">
        <v>9998</v>
      </c>
      <c r="C3502" s="307" t="s">
        <v>9999</v>
      </c>
      <c r="D3502" s="302">
        <v>45229</v>
      </c>
      <c r="E3502" s="302"/>
      <c r="F3502" s="307" t="s">
        <v>10000</v>
      </c>
      <c r="G3502" s="307" t="s">
        <v>1930</v>
      </c>
      <c r="H3502" s="307" t="s">
        <v>1931</v>
      </c>
      <c r="I3502" s="303">
        <v>405.9</v>
      </c>
      <c r="J3502" s="304">
        <v>4</v>
      </c>
      <c r="K3502" s="92"/>
    </row>
    <row r="3503" spans="1:11" ht="30.6" x14ac:dyDescent="0.25">
      <c r="A3503" s="14" t="s">
        <v>1906</v>
      </c>
      <c r="B3503" s="307" t="s">
        <v>9998</v>
      </c>
      <c r="C3503" s="307" t="s">
        <v>9999</v>
      </c>
      <c r="D3503" s="302">
        <v>45229</v>
      </c>
      <c r="E3503" s="302"/>
      <c r="F3503" s="307" t="s">
        <v>10000</v>
      </c>
      <c r="G3503" s="307" t="s">
        <v>1930</v>
      </c>
      <c r="H3503" s="307" t="s">
        <v>1931</v>
      </c>
      <c r="I3503" s="15">
        <v>97.57</v>
      </c>
      <c r="J3503" s="77">
        <v>3</v>
      </c>
      <c r="K3503" s="92"/>
    </row>
    <row r="3504" spans="1:11" ht="30.6" x14ac:dyDescent="0.25">
      <c r="A3504" s="14" t="s">
        <v>1906</v>
      </c>
      <c r="B3504" s="307" t="s">
        <v>9998</v>
      </c>
      <c r="C3504" s="307" t="s">
        <v>9999</v>
      </c>
      <c r="D3504" s="302">
        <v>45229</v>
      </c>
      <c r="E3504" s="302"/>
      <c r="F3504" s="307" t="s">
        <v>10000</v>
      </c>
      <c r="G3504" s="307" t="s">
        <v>1930</v>
      </c>
      <c r="H3504" s="307" t="s">
        <v>1931</v>
      </c>
      <c r="I3504" s="15">
        <v>63.38</v>
      </c>
      <c r="J3504" s="77">
        <v>5</v>
      </c>
      <c r="K3504" s="92"/>
    </row>
    <row r="3505" spans="1:11" ht="20.399999999999999" x14ac:dyDescent="0.25">
      <c r="A3505" s="14" t="s">
        <v>1906</v>
      </c>
      <c r="B3505" s="307" t="s">
        <v>10001</v>
      </c>
      <c r="C3505" s="307" t="s">
        <v>10002</v>
      </c>
      <c r="D3505" s="302">
        <v>45216</v>
      </c>
      <c r="E3505" s="302"/>
      <c r="F3505" s="307" t="s">
        <v>10003</v>
      </c>
      <c r="G3505" s="307" t="s">
        <v>2061</v>
      </c>
      <c r="H3505" s="307" t="s">
        <v>2062</v>
      </c>
      <c r="I3505" s="15">
        <v>2065.5</v>
      </c>
      <c r="J3505" s="77">
        <v>4</v>
      </c>
      <c r="K3505" s="92"/>
    </row>
    <row r="3506" spans="1:11" ht="20.399999999999999" x14ac:dyDescent="0.25">
      <c r="A3506" s="14" t="s">
        <v>1906</v>
      </c>
      <c r="B3506" s="307" t="s">
        <v>10004</v>
      </c>
      <c r="C3506" s="307" t="s">
        <v>10005</v>
      </c>
      <c r="D3506" s="302">
        <v>45216</v>
      </c>
      <c r="E3506" s="302"/>
      <c r="F3506" s="307" t="s">
        <v>10006</v>
      </c>
      <c r="G3506" s="307" t="s">
        <v>2074</v>
      </c>
      <c r="H3506" s="307" t="s">
        <v>2075</v>
      </c>
      <c r="I3506" s="15">
        <v>59.7</v>
      </c>
      <c r="J3506" s="77">
        <v>4</v>
      </c>
      <c r="K3506" s="92"/>
    </row>
    <row r="3507" spans="1:11" ht="20.399999999999999" x14ac:dyDescent="0.25">
      <c r="A3507" s="14" t="s">
        <v>1906</v>
      </c>
      <c r="B3507" s="307" t="s">
        <v>10007</v>
      </c>
      <c r="C3507" s="307" t="s">
        <v>10008</v>
      </c>
      <c r="D3507" s="302">
        <v>45202</v>
      </c>
      <c r="E3507" s="302"/>
      <c r="F3507" s="307" t="s">
        <v>10009</v>
      </c>
      <c r="G3507" s="307" t="s">
        <v>10010</v>
      </c>
      <c r="H3507" s="307" t="s">
        <v>10011</v>
      </c>
      <c r="I3507" s="15">
        <v>14.98</v>
      </c>
      <c r="J3507" s="77">
        <v>5</v>
      </c>
      <c r="K3507" s="92"/>
    </row>
    <row r="3508" spans="1:11" ht="20.399999999999999" x14ac:dyDescent="0.25">
      <c r="A3508" s="14" t="s">
        <v>1906</v>
      </c>
      <c r="B3508" s="307" t="s">
        <v>10012</v>
      </c>
      <c r="C3508" s="307" t="s">
        <v>10013</v>
      </c>
      <c r="D3508" s="302">
        <v>45202</v>
      </c>
      <c r="E3508" s="302"/>
      <c r="F3508" s="307" t="s">
        <v>10014</v>
      </c>
      <c r="G3508" s="307" t="s">
        <v>10010</v>
      </c>
      <c r="H3508" s="307" t="s">
        <v>10011</v>
      </c>
      <c r="I3508" s="15">
        <v>18.57</v>
      </c>
      <c r="J3508" s="77">
        <v>5</v>
      </c>
      <c r="K3508" s="92"/>
    </row>
    <row r="3509" spans="1:11" ht="30.6" x14ac:dyDescent="0.25">
      <c r="A3509" s="14" t="s">
        <v>1906</v>
      </c>
      <c r="B3509" s="307" t="s">
        <v>10015</v>
      </c>
      <c r="C3509" s="307" t="s">
        <v>10016</v>
      </c>
      <c r="D3509" s="302">
        <v>45229</v>
      </c>
      <c r="E3509" s="302"/>
      <c r="F3509" s="307" t="s">
        <v>10017</v>
      </c>
      <c r="G3509" s="307" t="s">
        <v>10018</v>
      </c>
      <c r="H3509" s="307" t="s">
        <v>10019</v>
      </c>
      <c r="I3509" s="15">
        <v>8.2799999999999994</v>
      </c>
      <c r="J3509" s="77">
        <v>5</v>
      </c>
      <c r="K3509" s="92"/>
    </row>
    <row r="3510" spans="1:11" ht="20.399999999999999" x14ac:dyDescent="0.25">
      <c r="A3510" s="14" t="s">
        <v>1906</v>
      </c>
      <c r="B3510" s="307" t="s">
        <v>10020</v>
      </c>
      <c r="C3510" s="307" t="s">
        <v>10021</v>
      </c>
      <c r="D3510" s="302">
        <v>45229</v>
      </c>
      <c r="E3510" s="302"/>
      <c r="F3510" s="307" t="s">
        <v>10022</v>
      </c>
      <c r="G3510" s="307" t="s">
        <v>10018</v>
      </c>
      <c r="H3510" s="307" t="s">
        <v>10019</v>
      </c>
      <c r="I3510" s="15">
        <v>7.55</v>
      </c>
      <c r="J3510" s="77">
        <v>5</v>
      </c>
      <c r="K3510" s="92"/>
    </row>
    <row r="3511" spans="1:11" ht="30.6" x14ac:dyDescent="0.25">
      <c r="A3511" s="14" t="s">
        <v>1906</v>
      </c>
      <c r="B3511" s="307" t="s">
        <v>10023</v>
      </c>
      <c r="C3511" s="307" t="s">
        <v>10024</v>
      </c>
      <c r="D3511" s="302">
        <v>45204</v>
      </c>
      <c r="E3511" s="302"/>
      <c r="F3511" s="307" t="s">
        <v>10025</v>
      </c>
      <c r="G3511" s="307" t="s">
        <v>1985</v>
      </c>
      <c r="H3511" s="307" t="s">
        <v>1986</v>
      </c>
      <c r="I3511" s="15">
        <v>434.1</v>
      </c>
      <c r="J3511" s="77">
        <v>4</v>
      </c>
      <c r="K3511" s="92"/>
    </row>
    <row r="3512" spans="1:11" ht="30.6" x14ac:dyDescent="0.25">
      <c r="A3512" s="14" t="s">
        <v>1906</v>
      </c>
      <c r="B3512" s="307" t="s">
        <v>10026</v>
      </c>
      <c r="C3512" s="307" t="s">
        <v>10027</v>
      </c>
      <c r="D3512" s="302">
        <v>45210</v>
      </c>
      <c r="E3512" s="302"/>
      <c r="F3512" s="307" t="s">
        <v>10028</v>
      </c>
      <c r="G3512" s="307" t="s">
        <v>8031</v>
      </c>
      <c r="H3512" s="307" t="s">
        <v>8032</v>
      </c>
      <c r="I3512" s="15">
        <v>360</v>
      </c>
      <c r="J3512" s="77">
        <v>4</v>
      </c>
      <c r="K3512" s="92"/>
    </row>
    <row r="3513" spans="1:11" ht="20.399999999999999" x14ac:dyDescent="0.25">
      <c r="A3513" s="14" t="s">
        <v>1906</v>
      </c>
      <c r="B3513" s="14" t="s">
        <v>10029</v>
      </c>
      <c r="C3513" s="14"/>
      <c r="D3513" s="16">
        <v>45203</v>
      </c>
      <c r="E3513" s="16"/>
      <c r="F3513" s="14" t="s">
        <v>10030</v>
      </c>
      <c r="G3513" s="14"/>
      <c r="H3513" s="14" t="s">
        <v>2005</v>
      </c>
      <c r="I3513" s="15">
        <v>85.8</v>
      </c>
      <c r="J3513" s="77">
        <v>4</v>
      </c>
      <c r="K3513" s="92"/>
    </row>
    <row r="3514" spans="1:11" ht="20.399999999999999" x14ac:dyDescent="0.25">
      <c r="A3514" s="14" t="s">
        <v>1906</v>
      </c>
      <c r="B3514" s="14" t="s">
        <v>10031</v>
      </c>
      <c r="C3514" s="14" t="s">
        <v>10032</v>
      </c>
      <c r="D3514" s="16">
        <v>45208</v>
      </c>
      <c r="E3514" s="16"/>
      <c r="F3514" s="14" t="s">
        <v>10033</v>
      </c>
      <c r="G3514" s="14" t="s">
        <v>5605</v>
      </c>
      <c r="H3514" s="14" t="s">
        <v>5606</v>
      </c>
      <c r="I3514" s="15">
        <v>140.52000000000001</v>
      </c>
      <c r="J3514" s="77">
        <v>4</v>
      </c>
      <c r="K3514" s="92"/>
    </row>
    <row r="3515" spans="1:11" ht="20.399999999999999" x14ac:dyDescent="0.25">
      <c r="A3515" s="14" t="s">
        <v>1906</v>
      </c>
      <c r="B3515" s="14" t="s">
        <v>10034</v>
      </c>
      <c r="C3515" s="14" t="s">
        <v>10035</v>
      </c>
      <c r="D3515" s="16">
        <v>45208</v>
      </c>
      <c r="E3515" s="16"/>
      <c r="F3515" s="14" t="s">
        <v>10036</v>
      </c>
      <c r="G3515" s="14" t="s">
        <v>5605</v>
      </c>
      <c r="H3515" s="14" t="s">
        <v>5606</v>
      </c>
      <c r="I3515" s="15">
        <v>94.71</v>
      </c>
      <c r="J3515" s="77">
        <v>4</v>
      </c>
      <c r="K3515" s="92"/>
    </row>
    <row r="3516" spans="1:11" ht="20.399999999999999" x14ac:dyDescent="0.25">
      <c r="A3516" s="14" t="s">
        <v>1906</v>
      </c>
      <c r="B3516" s="14" t="s">
        <v>10037</v>
      </c>
      <c r="C3516" s="14" t="s">
        <v>10038</v>
      </c>
      <c r="D3516" s="16">
        <v>45218</v>
      </c>
      <c r="E3516" s="16"/>
      <c r="F3516" s="14" t="s">
        <v>10039</v>
      </c>
      <c r="G3516" s="14" t="s">
        <v>10040</v>
      </c>
      <c r="H3516" s="14" t="s">
        <v>10041</v>
      </c>
      <c r="I3516" s="15">
        <v>424.65</v>
      </c>
      <c r="J3516" s="77">
        <v>4</v>
      </c>
      <c r="K3516" s="92"/>
    </row>
    <row r="3517" spans="1:11" ht="13.2" x14ac:dyDescent="0.25">
      <c r="A3517" s="14" t="s">
        <v>1906</v>
      </c>
      <c r="B3517" s="14" t="s">
        <v>14144</v>
      </c>
      <c r="C3517" s="14"/>
      <c r="D3517" s="16">
        <v>45229</v>
      </c>
      <c r="E3517" s="16"/>
      <c r="F3517" s="14" t="s">
        <v>10042</v>
      </c>
      <c r="G3517" s="14"/>
      <c r="H3517" s="14" t="s">
        <v>1938</v>
      </c>
      <c r="I3517" s="15">
        <v>514.79999999999995</v>
      </c>
      <c r="J3517" s="77">
        <v>4</v>
      </c>
      <c r="K3517" s="92"/>
    </row>
    <row r="3518" spans="1:11" ht="13.2" x14ac:dyDescent="0.25">
      <c r="A3518" s="14" t="s">
        <v>1906</v>
      </c>
      <c r="B3518" s="14" t="s">
        <v>14144</v>
      </c>
      <c r="C3518" s="14"/>
      <c r="D3518" s="16">
        <v>45229</v>
      </c>
      <c r="E3518" s="16"/>
      <c r="F3518" s="14" t="s">
        <v>10042</v>
      </c>
      <c r="G3518" s="14"/>
      <c r="H3518" s="14" t="s">
        <v>1938</v>
      </c>
      <c r="I3518" s="15">
        <v>171.6</v>
      </c>
      <c r="J3518" s="77">
        <v>3</v>
      </c>
      <c r="K3518" s="92"/>
    </row>
    <row r="3519" spans="1:11" ht="13.2" x14ac:dyDescent="0.25">
      <c r="A3519" s="14" t="s">
        <v>1906</v>
      </c>
      <c r="B3519" s="14" t="s">
        <v>14144</v>
      </c>
      <c r="C3519" s="14"/>
      <c r="D3519" s="16">
        <v>45229</v>
      </c>
      <c r="E3519" s="16"/>
      <c r="F3519" s="14" t="s">
        <v>10042</v>
      </c>
      <c r="G3519" s="14"/>
      <c r="H3519" s="14" t="s">
        <v>1938</v>
      </c>
      <c r="I3519" s="15">
        <v>257.39999999999998</v>
      </c>
      <c r="J3519" s="77">
        <v>5</v>
      </c>
      <c r="K3519" s="92"/>
    </row>
    <row r="3520" spans="1:11" ht="13.2" x14ac:dyDescent="0.25">
      <c r="A3520" s="14" t="s">
        <v>1906</v>
      </c>
      <c r="B3520" s="14" t="s">
        <v>9508</v>
      </c>
      <c r="C3520" s="14"/>
      <c r="D3520" s="16">
        <v>45230</v>
      </c>
      <c r="E3520" s="16"/>
      <c r="F3520" s="14" t="s">
        <v>10043</v>
      </c>
      <c r="G3520" s="14"/>
      <c r="H3520" s="14" t="s">
        <v>1953</v>
      </c>
      <c r="I3520" s="15">
        <v>22</v>
      </c>
      <c r="J3520" s="77">
        <v>4</v>
      </c>
      <c r="K3520" s="92"/>
    </row>
    <row r="3521" spans="1:11" ht="20.399999999999999" x14ac:dyDescent="0.25">
      <c r="A3521" s="14" t="s">
        <v>1906</v>
      </c>
      <c r="B3521" s="14" t="s">
        <v>10044</v>
      </c>
      <c r="C3521" s="14" t="s">
        <v>10045</v>
      </c>
      <c r="D3521" s="16">
        <v>45201</v>
      </c>
      <c r="E3521" s="16"/>
      <c r="F3521" s="14" t="s">
        <v>10046</v>
      </c>
      <c r="G3521" s="14"/>
      <c r="H3521" s="14" t="s">
        <v>10047</v>
      </c>
      <c r="I3521" s="15">
        <v>111.95</v>
      </c>
      <c r="J3521" s="77">
        <v>3</v>
      </c>
      <c r="K3521" s="92"/>
    </row>
    <row r="3522" spans="1:11" ht="20.399999999999999" x14ac:dyDescent="0.25">
      <c r="A3522" s="14" t="s">
        <v>1906</v>
      </c>
      <c r="B3522" s="14" t="s">
        <v>10048</v>
      </c>
      <c r="C3522" s="14" t="s">
        <v>4073</v>
      </c>
      <c r="D3522" s="16">
        <v>45219</v>
      </c>
      <c r="E3522" s="16"/>
      <c r="F3522" s="14" t="s">
        <v>10049</v>
      </c>
      <c r="G3522" s="14" t="s">
        <v>10050</v>
      </c>
      <c r="H3522" s="14" t="s">
        <v>10051</v>
      </c>
      <c r="I3522" s="15">
        <v>1680</v>
      </c>
      <c r="J3522" s="77">
        <v>5</v>
      </c>
      <c r="K3522" s="92"/>
    </row>
    <row r="3523" spans="1:11" ht="20.399999999999999" x14ac:dyDescent="0.25">
      <c r="A3523" s="14" t="s">
        <v>1906</v>
      </c>
      <c r="B3523" s="14" t="s">
        <v>10052</v>
      </c>
      <c r="C3523" s="14" t="s">
        <v>10053</v>
      </c>
      <c r="D3523" s="16">
        <v>45226</v>
      </c>
      <c r="E3523" s="16"/>
      <c r="F3523" s="14" t="s">
        <v>10054</v>
      </c>
      <c r="G3523" s="14" t="s">
        <v>1957</v>
      </c>
      <c r="H3523" s="14" t="s">
        <v>1958</v>
      </c>
      <c r="I3523" s="15">
        <v>412.33</v>
      </c>
      <c r="J3523" s="77">
        <v>5</v>
      </c>
      <c r="K3523" s="92"/>
    </row>
    <row r="3524" spans="1:11" ht="20.399999999999999" x14ac:dyDescent="0.25">
      <c r="A3524" s="14" t="s">
        <v>1906</v>
      </c>
      <c r="B3524" s="14" t="s">
        <v>10055</v>
      </c>
      <c r="C3524" s="14" t="s">
        <v>10056</v>
      </c>
      <c r="D3524" s="16">
        <v>45224</v>
      </c>
      <c r="E3524" s="16"/>
      <c r="F3524" s="14" t="s">
        <v>10057</v>
      </c>
      <c r="G3524" s="14" t="s">
        <v>5420</v>
      </c>
      <c r="H3524" s="14" t="s">
        <v>2486</v>
      </c>
      <c r="I3524" s="15">
        <v>5</v>
      </c>
      <c r="J3524" s="77">
        <v>5</v>
      </c>
      <c r="K3524" s="92"/>
    </row>
    <row r="3525" spans="1:11" ht="20.399999999999999" x14ac:dyDescent="0.25">
      <c r="A3525" s="14" t="s">
        <v>1906</v>
      </c>
      <c r="B3525" s="14" t="s">
        <v>10058</v>
      </c>
      <c r="C3525" s="14" t="s">
        <v>10059</v>
      </c>
      <c r="D3525" s="16">
        <v>45224</v>
      </c>
      <c r="E3525" s="16"/>
      <c r="F3525" s="14" t="s">
        <v>10060</v>
      </c>
      <c r="G3525" s="14" t="s">
        <v>10061</v>
      </c>
      <c r="H3525" s="14" t="s">
        <v>10062</v>
      </c>
      <c r="I3525" s="15">
        <v>13</v>
      </c>
      <c r="J3525" s="77">
        <v>5</v>
      </c>
      <c r="K3525" s="92"/>
    </row>
    <row r="3526" spans="1:11" ht="41.4" customHeight="1" x14ac:dyDescent="0.25">
      <c r="A3526" s="14" t="s">
        <v>1906</v>
      </c>
      <c r="B3526" s="307" t="s">
        <v>10063</v>
      </c>
      <c r="C3526" s="307" t="s">
        <v>10064</v>
      </c>
      <c r="D3526" s="302">
        <v>45195</v>
      </c>
      <c r="E3526" s="302"/>
      <c r="F3526" s="307" t="s">
        <v>14714</v>
      </c>
      <c r="G3526" s="307" t="s">
        <v>9867</v>
      </c>
      <c r="H3526" s="307" t="s">
        <v>9868</v>
      </c>
      <c r="I3526" s="303">
        <v>289.25</v>
      </c>
      <c r="J3526" s="304">
        <v>2</v>
      </c>
      <c r="K3526" s="92"/>
    </row>
    <row r="3527" spans="1:11" ht="50.4" customHeight="1" x14ac:dyDescent="0.25">
      <c r="A3527" s="14" t="s">
        <v>1906</v>
      </c>
      <c r="B3527" s="321" t="s">
        <v>10065</v>
      </c>
      <c r="C3527" s="321" t="s">
        <v>10066</v>
      </c>
      <c r="D3527" s="322">
        <v>45202</v>
      </c>
      <c r="E3527" s="322"/>
      <c r="F3527" s="321" t="s">
        <v>14254</v>
      </c>
      <c r="G3527" s="321" t="s">
        <v>9867</v>
      </c>
      <c r="H3527" s="321" t="s">
        <v>9868</v>
      </c>
      <c r="I3527" s="323">
        <v>0</v>
      </c>
      <c r="J3527" s="324">
        <v>2</v>
      </c>
      <c r="K3527" s="92"/>
    </row>
    <row r="3528" spans="1:11" ht="95.4" customHeight="1" x14ac:dyDescent="0.25">
      <c r="A3528" s="14" t="s">
        <v>1906</v>
      </c>
      <c r="B3528" s="14"/>
      <c r="C3528" s="14"/>
      <c r="D3528" s="16"/>
      <c r="E3528" s="16"/>
      <c r="F3528" s="305" t="s">
        <v>10067</v>
      </c>
      <c r="G3528" s="14"/>
      <c r="H3528" s="14"/>
      <c r="I3528" s="15"/>
      <c r="J3528" s="77"/>
      <c r="K3528" s="92"/>
    </row>
    <row r="3529" spans="1:11" ht="30.6" x14ac:dyDescent="0.25">
      <c r="A3529" s="14" t="s">
        <v>1906</v>
      </c>
      <c r="B3529" s="14" t="s">
        <v>10068</v>
      </c>
      <c r="C3529" s="14" t="s">
        <v>10069</v>
      </c>
      <c r="D3529" s="16">
        <v>45215</v>
      </c>
      <c r="E3529" s="16"/>
      <c r="F3529" s="14" t="s">
        <v>10070</v>
      </c>
      <c r="G3529" s="14"/>
      <c r="H3529" s="14" t="s">
        <v>10071</v>
      </c>
      <c r="I3529" s="15">
        <v>585</v>
      </c>
      <c r="J3529" s="77">
        <v>3</v>
      </c>
      <c r="K3529" s="92"/>
    </row>
    <row r="3530" spans="1:11" ht="30.6" x14ac:dyDescent="0.25">
      <c r="A3530" s="14" t="s">
        <v>1906</v>
      </c>
      <c r="B3530" s="14" t="s">
        <v>10068</v>
      </c>
      <c r="C3530" s="14" t="s">
        <v>10069</v>
      </c>
      <c r="D3530" s="16">
        <v>45215</v>
      </c>
      <c r="E3530" s="16"/>
      <c r="F3530" s="14" t="s">
        <v>10072</v>
      </c>
      <c r="G3530" s="14"/>
      <c r="H3530" s="14" t="s">
        <v>10071</v>
      </c>
      <c r="I3530" s="15">
        <v>585</v>
      </c>
      <c r="J3530" s="77">
        <v>3</v>
      </c>
      <c r="K3530" s="92"/>
    </row>
    <row r="3531" spans="1:11" ht="30.6" x14ac:dyDescent="0.25">
      <c r="A3531" s="14" t="s">
        <v>1906</v>
      </c>
      <c r="B3531" s="14" t="s">
        <v>10068</v>
      </c>
      <c r="C3531" s="14" t="s">
        <v>10069</v>
      </c>
      <c r="D3531" s="16">
        <v>45215</v>
      </c>
      <c r="E3531" s="16"/>
      <c r="F3531" s="14" t="s">
        <v>10073</v>
      </c>
      <c r="G3531" s="14"/>
      <c r="H3531" s="14" t="s">
        <v>10071</v>
      </c>
      <c r="I3531" s="15">
        <v>390</v>
      </c>
      <c r="J3531" s="77">
        <v>3</v>
      </c>
      <c r="K3531" s="92"/>
    </row>
    <row r="3532" spans="1:11" ht="30.6" x14ac:dyDescent="0.25">
      <c r="A3532" s="14" t="s">
        <v>1906</v>
      </c>
      <c r="B3532" s="14" t="s">
        <v>10068</v>
      </c>
      <c r="C3532" s="14" t="s">
        <v>10069</v>
      </c>
      <c r="D3532" s="16">
        <v>45215</v>
      </c>
      <c r="E3532" s="16"/>
      <c r="F3532" s="14" t="s">
        <v>10074</v>
      </c>
      <c r="G3532" s="14"/>
      <c r="H3532" s="14" t="s">
        <v>10071</v>
      </c>
      <c r="I3532" s="15">
        <v>585</v>
      </c>
      <c r="J3532" s="77">
        <v>3</v>
      </c>
      <c r="K3532" s="92"/>
    </row>
    <row r="3533" spans="1:11" ht="20.399999999999999" x14ac:dyDescent="0.25">
      <c r="A3533" s="14" t="s">
        <v>1906</v>
      </c>
      <c r="B3533" s="14" t="s">
        <v>10068</v>
      </c>
      <c r="C3533" s="14" t="s">
        <v>10069</v>
      </c>
      <c r="D3533" s="16">
        <v>45215</v>
      </c>
      <c r="E3533" s="16"/>
      <c r="F3533" s="14" t="s">
        <v>10075</v>
      </c>
      <c r="G3533" s="14"/>
      <c r="H3533" s="14" t="s">
        <v>10071</v>
      </c>
      <c r="I3533" s="15">
        <v>3250</v>
      </c>
      <c r="J3533" s="77">
        <v>3</v>
      </c>
      <c r="K3533" s="92"/>
    </row>
    <row r="3534" spans="1:11" ht="30.6" x14ac:dyDescent="0.25">
      <c r="A3534" s="14" t="s">
        <v>1906</v>
      </c>
      <c r="B3534" s="14" t="s">
        <v>10076</v>
      </c>
      <c r="C3534" s="14" t="s">
        <v>10077</v>
      </c>
      <c r="D3534" s="16">
        <v>45215</v>
      </c>
      <c r="E3534" s="16"/>
      <c r="F3534" s="14" t="s">
        <v>10078</v>
      </c>
      <c r="G3534" s="14"/>
      <c r="H3534" s="14" t="s">
        <v>10071</v>
      </c>
      <c r="I3534" s="15">
        <v>130</v>
      </c>
      <c r="J3534" s="77">
        <v>3</v>
      </c>
      <c r="K3534" s="92"/>
    </row>
    <row r="3535" spans="1:11" ht="30.6" x14ac:dyDescent="0.25">
      <c r="A3535" s="14" t="s">
        <v>1906</v>
      </c>
      <c r="B3535" s="14" t="s">
        <v>10079</v>
      </c>
      <c r="C3535" s="14" t="s">
        <v>10080</v>
      </c>
      <c r="D3535" s="16">
        <v>45225</v>
      </c>
      <c r="E3535" s="16"/>
      <c r="F3535" s="14" t="s">
        <v>10081</v>
      </c>
      <c r="G3535" s="14" t="s">
        <v>2255</v>
      </c>
      <c r="H3535" s="14" t="s">
        <v>10082</v>
      </c>
      <c r="I3535" s="15">
        <v>240</v>
      </c>
      <c r="J3535" s="77">
        <v>3</v>
      </c>
      <c r="K3535" s="92"/>
    </row>
    <row r="3536" spans="1:11" ht="20.399999999999999" x14ac:dyDescent="0.25">
      <c r="A3536" s="14" t="s">
        <v>1906</v>
      </c>
      <c r="B3536" s="14" t="s">
        <v>9508</v>
      </c>
      <c r="C3536" s="14"/>
      <c r="D3536" s="16">
        <v>45217</v>
      </c>
      <c r="E3536" s="16"/>
      <c r="F3536" s="14" t="s">
        <v>10083</v>
      </c>
      <c r="G3536" s="14"/>
      <c r="H3536" s="14" t="s">
        <v>2237</v>
      </c>
      <c r="I3536" s="15">
        <v>500</v>
      </c>
      <c r="J3536" s="77">
        <v>3</v>
      </c>
      <c r="K3536" s="92"/>
    </row>
    <row r="3537" spans="1:11" ht="40.799999999999997" x14ac:dyDescent="0.25">
      <c r="A3537" s="14" t="s">
        <v>1906</v>
      </c>
      <c r="B3537" s="14" t="s">
        <v>10084</v>
      </c>
      <c r="C3537" s="14" t="s">
        <v>10085</v>
      </c>
      <c r="D3537" s="16">
        <v>45224</v>
      </c>
      <c r="E3537" s="16"/>
      <c r="F3537" s="14" t="s">
        <v>10086</v>
      </c>
      <c r="G3537" s="14"/>
      <c r="H3537" s="14" t="s">
        <v>10087</v>
      </c>
      <c r="I3537" s="15">
        <v>0</v>
      </c>
      <c r="J3537" s="77">
        <v>3</v>
      </c>
      <c r="K3537" s="92"/>
    </row>
    <row r="3538" spans="1:11" ht="40.799999999999997" x14ac:dyDescent="0.25">
      <c r="A3538" s="14" t="s">
        <v>1906</v>
      </c>
      <c r="B3538" s="14" t="s">
        <v>9508</v>
      </c>
      <c r="C3538" s="14"/>
      <c r="D3538" s="16">
        <v>45222</v>
      </c>
      <c r="E3538" s="16"/>
      <c r="F3538" s="14" t="s">
        <v>10088</v>
      </c>
      <c r="G3538" s="14"/>
      <c r="H3538" s="14" t="s">
        <v>2237</v>
      </c>
      <c r="I3538" s="15">
        <v>-460.56</v>
      </c>
      <c r="J3538" s="77">
        <v>3</v>
      </c>
      <c r="K3538" s="92"/>
    </row>
    <row r="3539" spans="1:11" ht="51" x14ac:dyDescent="0.25">
      <c r="A3539" s="14" t="s">
        <v>1906</v>
      </c>
      <c r="B3539" s="14" t="s">
        <v>10089</v>
      </c>
      <c r="C3539" s="14" t="s">
        <v>9952</v>
      </c>
      <c r="D3539" s="16">
        <v>45180</v>
      </c>
      <c r="E3539" s="16">
        <v>45210</v>
      </c>
      <c r="F3539" s="14" t="s">
        <v>10090</v>
      </c>
      <c r="G3539" s="14" t="s">
        <v>3713</v>
      </c>
      <c r="H3539" s="14" t="s">
        <v>3714</v>
      </c>
      <c r="I3539" s="15">
        <v>808.5</v>
      </c>
      <c r="J3539" s="77">
        <v>3</v>
      </c>
      <c r="K3539" s="92"/>
    </row>
    <row r="3540" spans="1:11" ht="40.799999999999997" x14ac:dyDescent="0.25">
      <c r="A3540" s="14" t="s">
        <v>1906</v>
      </c>
      <c r="B3540" s="14" t="s">
        <v>10089</v>
      </c>
      <c r="C3540" s="14" t="s">
        <v>9952</v>
      </c>
      <c r="D3540" s="16">
        <v>45177</v>
      </c>
      <c r="E3540" s="16">
        <v>45210</v>
      </c>
      <c r="F3540" s="14" t="s">
        <v>10091</v>
      </c>
      <c r="G3540" s="14" t="s">
        <v>3713</v>
      </c>
      <c r="H3540" s="14" t="s">
        <v>3714</v>
      </c>
      <c r="I3540" s="15">
        <v>638.82000000000005</v>
      </c>
      <c r="J3540" s="77">
        <v>3</v>
      </c>
      <c r="K3540" s="92"/>
    </row>
    <row r="3541" spans="1:11" ht="40.799999999999997" x14ac:dyDescent="0.25">
      <c r="A3541" s="14" t="s">
        <v>1906</v>
      </c>
      <c r="B3541" s="14" t="s">
        <v>10089</v>
      </c>
      <c r="C3541" s="14" t="s">
        <v>9952</v>
      </c>
      <c r="D3541" s="16">
        <v>45191</v>
      </c>
      <c r="E3541" s="16">
        <v>45210</v>
      </c>
      <c r="F3541" s="14" t="s">
        <v>10092</v>
      </c>
      <c r="G3541" s="14" t="s">
        <v>3713</v>
      </c>
      <c r="H3541" s="14" t="s">
        <v>3714</v>
      </c>
      <c r="I3541" s="15">
        <v>645</v>
      </c>
      <c r="J3541" s="77">
        <v>3</v>
      </c>
      <c r="K3541" s="92"/>
    </row>
    <row r="3542" spans="1:11" ht="40.799999999999997" x14ac:dyDescent="0.25">
      <c r="A3542" s="14" t="s">
        <v>1906</v>
      </c>
      <c r="B3542" s="14" t="s">
        <v>10089</v>
      </c>
      <c r="C3542" s="14" t="s">
        <v>9952</v>
      </c>
      <c r="D3542" s="16">
        <v>45183</v>
      </c>
      <c r="E3542" s="16">
        <v>45210</v>
      </c>
      <c r="F3542" s="14" t="s">
        <v>10093</v>
      </c>
      <c r="G3542" s="14" t="s">
        <v>3713</v>
      </c>
      <c r="H3542" s="14" t="s">
        <v>3714</v>
      </c>
      <c r="I3542" s="15">
        <v>166.08</v>
      </c>
      <c r="J3542" s="77">
        <v>3</v>
      </c>
      <c r="K3542" s="92"/>
    </row>
    <row r="3543" spans="1:11" ht="20.399999999999999" x14ac:dyDescent="0.25">
      <c r="A3543" s="14" t="s">
        <v>1906</v>
      </c>
      <c r="B3543" s="14" t="s">
        <v>10094</v>
      </c>
      <c r="C3543" s="14" t="s">
        <v>10095</v>
      </c>
      <c r="D3543" s="16">
        <v>45216</v>
      </c>
      <c r="E3543" s="16"/>
      <c r="F3543" s="14" t="s">
        <v>10096</v>
      </c>
      <c r="G3543" s="14" t="s">
        <v>2304</v>
      </c>
      <c r="H3543" s="14" t="s">
        <v>2305</v>
      </c>
      <c r="I3543" s="15">
        <v>360</v>
      </c>
      <c r="J3543" s="77">
        <v>3</v>
      </c>
      <c r="K3543" s="92"/>
    </row>
    <row r="3544" spans="1:11" ht="40.799999999999997" x14ac:dyDescent="0.25">
      <c r="A3544" s="14" t="s">
        <v>1906</v>
      </c>
      <c r="B3544" s="14" t="s">
        <v>10097</v>
      </c>
      <c r="C3544" s="14" t="s">
        <v>10098</v>
      </c>
      <c r="D3544" s="16">
        <v>45208</v>
      </c>
      <c r="E3544" s="16"/>
      <c r="F3544" s="14" t="s">
        <v>10099</v>
      </c>
      <c r="G3544" s="14"/>
      <c r="H3544" s="14" t="s">
        <v>3668</v>
      </c>
      <c r="I3544" s="15">
        <v>1311.35</v>
      </c>
      <c r="J3544" s="77">
        <v>3</v>
      </c>
      <c r="K3544" s="92"/>
    </row>
    <row r="3545" spans="1:11" ht="97.2" customHeight="1" x14ac:dyDescent="0.25">
      <c r="A3545" s="14" t="s">
        <v>1906</v>
      </c>
      <c r="B3545" s="14"/>
      <c r="C3545" s="14"/>
      <c r="D3545" s="16"/>
      <c r="E3545" s="16"/>
      <c r="F3545" s="305" t="s">
        <v>10100</v>
      </c>
      <c r="G3545" s="14"/>
      <c r="H3545" s="14"/>
      <c r="I3545" s="15"/>
      <c r="J3545" s="77"/>
      <c r="K3545" s="92"/>
    </row>
    <row r="3546" spans="1:11" ht="20.399999999999999" x14ac:dyDescent="0.25">
      <c r="A3546" s="14" t="s">
        <v>1906</v>
      </c>
      <c r="B3546" s="14" t="s">
        <v>10101</v>
      </c>
      <c r="C3546" s="14" t="s">
        <v>10102</v>
      </c>
      <c r="D3546" s="16">
        <v>45226</v>
      </c>
      <c r="E3546" s="16"/>
      <c r="F3546" s="14" t="s">
        <v>10103</v>
      </c>
      <c r="G3546" s="14" t="s">
        <v>6084</v>
      </c>
      <c r="H3546" s="14" t="s">
        <v>6085</v>
      </c>
      <c r="I3546" s="15">
        <v>8.25</v>
      </c>
      <c r="J3546" s="77">
        <v>3</v>
      </c>
      <c r="K3546" s="92"/>
    </row>
    <row r="3547" spans="1:11" ht="20.399999999999999" x14ac:dyDescent="0.25">
      <c r="A3547" s="14" t="s">
        <v>1906</v>
      </c>
      <c r="B3547" s="14" t="s">
        <v>10104</v>
      </c>
      <c r="C3547" s="14" t="s">
        <v>10105</v>
      </c>
      <c r="D3547" s="16">
        <v>45233</v>
      </c>
      <c r="E3547" s="16"/>
      <c r="F3547" s="14" t="s">
        <v>10106</v>
      </c>
      <c r="G3547" s="14"/>
      <c r="H3547" s="14" t="s">
        <v>3411</v>
      </c>
      <c r="I3547" s="15">
        <v>192.23</v>
      </c>
      <c r="J3547" s="77">
        <v>2</v>
      </c>
      <c r="K3547" s="92"/>
    </row>
    <row r="3548" spans="1:11" ht="30.6" x14ac:dyDescent="0.25">
      <c r="A3548" s="14" t="s">
        <v>1906</v>
      </c>
      <c r="B3548" s="14" t="s">
        <v>10107</v>
      </c>
      <c r="C3548" s="14" t="s">
        <v>10108</v>
      </c>
      <c r="D3548" s="16">
        <v>45245</v>
      </c>
      <c r="E3548" s="16"/>
      <c r="F3548" s="14" t="s">
        <v>10109</v>
      </c>
      <c r="G3548" s="14" t="s">
        <v>10110</v>
      </c>
      <c r="H3548" s="14" t="s">
        <v>10111</v>
      </c>
      <c r="I3548" s="15">
        <v>91.55</v>
      </c>
      <c r="J3548" s="77">
        <v>2</v>
      </c>
      <c r="K3548" s="92"/>
    </row>
    <row r="3549" spans="1:11" ht="30.6" x14ac:dyDescent="0.25">
      <c r="A3549" s="14" t="s">
        <v>1906</v>
      </c>
      <c r="B3549" s="14" t="s">
        <v>10112</v>
      </c>
      <c r="C3549" s="14" t="s">
        <v>3728</v>
      </c>
      <c r="D3549" s="16">
        <v>45257</v>
      </c>
      <c r="E3549" s="16"/>
      <c r="F3549" s="14" t="s">
        <v>10113</v>
      </c>
      <c r="G3549" s="14" t="s">
        <v>5715</v>
      </c>
      <c r="H3549" s="14" t="s">
        <v>5716</v>
      </c>
      <c r="I3549" s="15">
        <v>384</v>
      </c>
      <c r="J3549" s="77">
        <v>2</v>
      </c>
      <c r="K3549" s="92"/>
    </row>
    <row r="3550" spans="1:11" ht="98.4" customHeight="1" x14ac:dyDescent="0.25">
      <c r="A3550" s="14" t="s">
        <v>1906</v>
      </c>
      <c r="B3550"/>
      <c r="C3550"/>
      <c r="D3550" s="16"/>
      <c r="E3550" s="16"/>
      <c r="F3550" s="300" t="s">
        <v>10114</v>
      </c>
      <c r="G3550" s="14"/>
      <c r="H3550" s="14"/>
      <c r="I3550" s="15"/>
      <c r="J3550" s="77"/>
      <c r="K3550" s="92"/>
    </row>
    <row r="3551" spans="1:11" ht="20.399999999999999" x14ac:dyDescent="0.25">
      <c r="A3551" s="14" t="s">
        <v>1906</v>
      </c>
      <c r="B3551" s="14" t="s">
        <v>10115</v>
      </c>
      <c r="C3551" s="14" t="s">
        <v>10116</v>
      </c>
      <c r="D3551" s="16">
        <v>45204</v>
      </c>
      <c r="E3551" s="16"/>
      <c r="F3551" s="14" t="s">
        <v>10117</v>
      </c>
      <c r="G3551" s="14" t="s">
        <v>10118</v>
      </c>
      <c r="H3551" s="14" t="s">
        <v>10119</v>
      </c>
      <c r="I3551" s="15">
        <v>20000</v>
      </c>
      <c r="J3551" s="77">
        <v>3</v>
      </c>
      <c r="K3551" s="92"/>
    </row>
    <row r="3552" spans="1:11" ht="20.399999999999999" x14ac:dyDescent="0.25">
      <c r="A3552" s="14" t="s">
        <v>1906</v>
      </c>
      <c r="B3552" s="14" t="s">
        <v>10120</v>
      </c>
      <c r="C3552" s="14" t="s">
        <v>10121</v>
      </c>
      <c r="D3552" s="16">
        <v>45287</v>
      </c>
      <c r="E3552" s="16"/>
      <c r="F3552" s="14" t="s">
        <v>10122</v>
      </c>
      <c r="G3552" s="14" t="s">
        <v>10118</v>
      </c>
      <c r="H3552" s="14" t="s">
        <v>10119</v>
      </c>
      <c r="I3552" s="15">
        <v>-20000</v>
      </c>
      <c r="J3552" s="77">
        <v>3</v>
      </c>
      <c r="K3552" s="92"/>
    </row>
    <row r="3553" spans="1:17" ht="13.2" x14ac:dyDescent="0.25">
      <c r="A3553" s="14" t="s">
        <v>1906</v>
      </c>
      <c r="B3553" s="14" t="s">
        <v>9508</v>
      </c>
      <c r="C3553" s="14" t="s">
        <v>10115</v>
      </c>
      <c r="D3553" s="16">
        <v>45204</v>
      </c>
      <c r="E3553" s="16"/>
      <c r="F3553" s="14" t="s">
        <v>10123</v>
      </c>
      <c r="G3553" s="14"/>
      <c r="H3553" s="14" t="s">
        <v>1953</v>
      </c>
      <c r="I3553" s="15">
        <v>30</v>
      </c>
      <c r="J3553" s="77">
        <v>3</v>
      </c>
      <c r="K3553" s="92"/>
    </row>
    <row r="3554" spans="1:17" ht="20.399999999999999" x14ac:dyDescent="0.3">
      <c r="A3554" s="14" t="s">
        <v>1906</v>
      </c>
      <c r="B3554" s="14" t="s">
        <v>9508</v>
      </c>
      <c r="C3554" s="14" t="s">
        <v>10115</v>
      </c>
      <c r="D3554" s="16">
        <v>45208</v>
      </c>
      <c r="E3554" s="16"/>
      <c r="F3554" s="14" t="s">
        <v>10124</v>
      </c>
      <c r="G3554" s="14"/>
      <c r="H3554" s="14" t="s">
        <v>1953</v>
      </c>
      <c r="I3554" s="15">
        <v>15</v>
      </c>
      <c r="J3554" s="77">
        <v>3</v>
      </c>
      <c r="K3554" s="92"/>
      <c r="Q3554" s="328"/>
    </row>
    <row r="3555" spans="1:17" ht="91.8" x14ac:dyDescent="0.25">
      <c r="A3555" s="14" t="s">
        <v>1906</v>
      </c>
      <c r="B3555" s="14"/>
      <c r="C3555" s="14"/>
      <c r="D3555" s="16"/>
      <c r="E3555" s="16"/>
      <c r="F3555" s="305" t="s">
        <v>14715</v>
      </c>
      <c r="G3555" s="14"/>
      <c r="H3555" s="14"/>
      <c r="I3555" s="15"/>
      <c r="J3555" s="77"/>
      <c r="K3555" s="92"/>
    </row>
    <row r="3556" spans="1:17" ht="30.6" x14ac:dyDescent="0.25">
      <c r="A3556" s="14" t="s">
        <v>1906</v>
      </c>
      <c r="B3556" s="14" t="s">
        <v>10125</v>
      </c>
      <c r="C3556" s="14" t="s">
        <v>10126</v>
      </c>
      <c r="D3556" s="16">
        <v>45219</v>
      </c>
      <c r="E3556" s="16"/>
      <c r="F3556" s="14" t="s">
        <v>10127</v>
      </c>
      <c r="G3556" s="14" t="s">
        <v>4569</v>
      </c>
      <c r="H3556" s="14" t="s">
        <v>4570</v>
      </c>
      <c r="I3556" s="15">
        <v>225</v>
      </c>
      <c r="J3556" s="77">
        <v>3</v>
      </c>
      <c r="K3556" s="92"/>
    </row>
    <row r="3557" spans="1:17" ht="30.6" x14ac:dyDescent="0.25">
      <c r="A3557" s="14" t="s">
        <v>1906</v>
      </c>
      <c r="B3557" s="14" t="s">
        <v>10128</v>
      </c>
      <c r="C3557" s="14" t="s">
        <v>2743</v>
      </c>
      <c r="D3557" s="16">
        <v>45219</v>
      </c>
      <c r="E3557" s="16"/>
      <c r="F3557" s="14" t="s">
        <v>10129</v>
      </c>
      <c r="G3557" s="14" t="s">
        <v>10130</v>
      </c>
      <c r="H3557" s="14" t="s">
        <v>10131</v>
      </c>
      <c r="I3557" s="15">
        <v>425</v>
      </c>
      <c r="J3557" s="77">
        <v>3</v>
      </c>
      <c r="K3557" s="92"/>
    </row>
    <row r="3558" spans="1:17" ht="20.399999999999999" x14ac:dyDescent="0.25">
      <c r="A3558" s="14" t="s">
        <v>1906</v>
      </c>
      <c r="B3558" s="14" t="s">
        <v>10132</v>
      </c>
      <c r="C3558" s="14" t="s">
        <v>10133</v>
      </c>
      <c r="D3558" s="16">
        <v>45236</v>
      </c>
      <c r="E3558" s="16"/>
      <c r="F3558" s="14" t="s">
        <v>10134</v>
      </c>
      <c r="G3558" s="14" t="s">
        <v>2332</v>
      </c>
      <c r="H3558" s="14" t="s">
        <v>2333</v>
      </c>
      <c r="I3558" s="15">
        <v>429</v>
      </c>
      <c r="J3558" s="77">
        <v>3</v>
      </c>
      <c r="K3558" s="92"/>
    </row>
    <row r="3559" spans="1:17" ht="107.4" customHeight="1" x14ac:dyDescent="0.25">
      <c r="A3559" s="14" t="s">
        <v>1906</v>
      </c>
      <c r="B3559" s="14"/>
      <c r="C3559" s="14"/>
      <c r="D3559" s="16"/>
      <c r="E3559" s="16"/>
      <c r="F3559" s="308" t="s">
        <v>14716</v>
      </c>
      <c r="G3559" s="14"/>
      <c r="H3559" s="14"/>
      <c r="I3559" s="15"/>
      <c r="J3559" s="77"/>
      <c r="K3559" s="92"/>
    </row>
    <row r="3560" spans="1:17" ht="20.399999999999999" x14ac:dyDescent="0.25">
      <c r="A3560" s="14" t="s">
        <v>1906</v>
      </c>
      <c r="B3560" s="14" t="s">
        <v>10135</v>
      </c>
      <c r="C3560" s="14" t="s">
        <v>10136</v>
      </c>
      <c r="D3560" s="16">
        <v>45202</v>
      </c>
      <c r="E3560" s="16"/>
      <c r="F3560" s="14" t="s">
        <v>10137</v>
      </c>
      <c r="G3560" s="14" t="s">
        <v>2043</v>
      </c>
      <c r="H3560" s="14" t="s">
        <v>2044</v>
      </c>
      <c r="I3560" s="15">
        <v>1481.88</v>
      </c>
      <c r="J3560" s="77">
        <v>3</v>
      </c>
      <c r="K3560" s="92"/>
    </row>
    <row r="3561" spans="1:17" ht="20.399999999999999" x14ac:dyDescent="0.25">
      <c r="A3561" s="14" t="s">
        <v>7569</v>
      </c>
      <c r="B3561" s="14" t="s">
        <v>10135</v>
      </c>
      <c r="C3561" s="14" t="s">
        <v>10136</v>
      </c>
      <c r="D3561" s="16">
        <v>45202</v>
      </c>
      <c r="E3561" s="16"/>
      <c r="F3561" s="14" t="s">
        <v>10138</v>
      </c>
      <c r="G3561" s="14" t="s">
        <v>2043</v>
      </c>
      <c r="H3561" s="14" t="s">
        <v>2044</v>
      </c>
      <c r="I3561" s="15">
        <v>223.12</v>
      </c>
      <c r="J3561" s="77"/>
      <c r="K3561" s="92"/>
    </row>
    <row r="3562" spans="1:17" ht="30.6" x14ac:dyDescent="0.25">
      <c r="A3562" s="14" t="s">
        <v>7569</v>
      </c>
      <c r="B3562" s="14" t="s">
        <v>10068</v>
      </c>
      <c r="C3562" s="14" t="s">
        <v>10069</v>
      </c>
      <c r="D3562" s="16">
        <v>45215</v>
      </c>
      <c r="E3562" s="16"/>
      <c r="F3562" s="14" t="s">
        <v>10139</v>
      </c>
      <c r="G3562" s="14"/>
      <c r="H3562" s="14" t="s">
        <v>10071</v>
      </c>
      <c r="I3562" s="15">
        <v>585</v>
      </c>
      <c r="J3562" s="77"/>
      <c r="K3562" s="92"/>
    </row>
    <row r="3563" spans="1:17" ht="81.599999999999994" x14ac:dyDescent="0.25">
      <c r="A3563" s="14" t="s">
        <v>7569</v>
      </c>
      <c r="B3563" s="14" t="s">
        <v>10140</v>
      </c>
      <c r="C3563" s="14" t="s">
        <v>10141</v>
      </c>
      <c r="D3563" s="16">
        <v>45008</v>
      </c>
      <c r="E3563" s="16">
        <v>45208</v>
      </c>
      <c r="F3563" s="14" t="s">
        <v>12187</v>
      </c>
      <c r="G3563" s="14"/>
      <c r="H3563" s="14" t="s">
        <v>10142</v>
      </c>
      <c r="I3563" s="15">
        <v>34.99</v>
      </c>
      <c r="J3563" s="77"/>
      <c r="K3563" s="92"/>
    </row>
    <row r="3564" spans="1:17" ht="91.8" x14ac:dyDescent="0.25">
      <c r="A3564" s="14" t="s">
        <v>7569</v>
      </c>
      <c r="B3564" s="14" t="s">
        <v>10143</v>
      </c>
      <c r="C3564" s="14" t="s">
        <v>10144</v>
      </c>
      <c r="D3564" s="16">
        <v>45086</v>
      </c>
      <c r="E3564" s="16">
        <v>45208</v>
      </c>
      <c r="F3564" s="14" t="s">
        <v>12186</v>
      </c>
      <c r="G3564" s="14" t="s">
        <v>10145</v>
      </c>
      <c r="H3564" s="14" t="s">
        <v>10146</v>
      </c>
      <c r="I3564" s="15">
        <v>22.48</v>
      </c>
      <c r="J3564" s="77"/>
      <c r="K3564" s="92"/>
    </row>
    <row r="3565" spans="1:17" ht="81.599999999999994" x14ac:dyDescent="0.25">
      <c r="A3565" s="14" t="s">
        <v>7569</v>
      </c>
      <c r="B3565" s="14" t="s">
        <v>10147</v>
      </c>
      <c r="C3565" s="14" t="s">
        <v>10148</v>
      </c>
      <c r="D3565" s="16">
        <v>45019</v>
      </c>
      <c r="E3565" s="16">
        <v>45208</v>
      </c>
      <c r="F3565" s="14" t="s">
        <v>12185</v>
      </c>
      <c r="G3565" s="14" t="s">
        <v>9867</v>
      </c>
      <c r="H3565" s="14" t="s">
        <v>9868</v>
      </c>
      <c r="I3565" s="15">
        <v>55.15</v>
      </c>
      <c r="J3565" s="77"/>
      <c r="K3565" s="92"/>
    </row>
    <row r="3566" spans="1:17" ht="81.599999999999994" x14ac:dyDescent="0.25">
      <c r="A3566" s="14" t="s">
        <v>7569</v>
      </c>
      <c r="B3566" s="14" t="s">
        <v>10147</v>
      </c>
      <c r="C3566" s="14" t="s">
        <v>10148</v>
      </c>
      <c r="D3566" s="16">
        <v>44930</v>
      </c>
      <c r="E3566" s="16">
        <v>45208</v>
      </c>
      <c r="F3566" s="14" t="s">
        <v>12184</v>
      </c>
      <c r="G3566" s="14" t="s">
        <v>9867</v>
      </c>
      <c r="H3566" s="14" t="s">
        <v>9868</v>
      </c>
      <c r="I3566" s="15">
        <v>53.9</v>
      </c>
      <c r="J3566" s="77"/>
      <c r="K3566" s="92"/>
    </row>
    <row r="3567" spans="1:17" ht="81.599999999999994" x14ac:dyDescent="0.25">
      <c r="A3567" s="14" t="s">
        <v>7569</v>
      </c>
      <c r="B3567" s="14" t="s">
        <v>10147</v>
      </c>
      <c r="C3567" s="14" t="s">
        <v>10148</v>
      </c>
      <c r="D3567" s="16">
        <v>44952</v>
      </c>
      <c r="E3567" s="16">
        <v>45208</v>
      </c>
      <c r="F3567" s="14" t="s">
        <v>12183</v>
      </c>
      <c r="G3567" s="14" t="s">
        <v>9867</v>
      </c>
      <c r="H3567" s="14" t="s">
        <v>9868</v>
      </c>
      <c r="I3567" s="15">
        <v>41.85</v>
      </c>
      <c r="J3567" s="77"/>
      <c r="K3567" s="92"/>
    </row>
    <row r="3568" spans="1:17" ht="81.599999999999994" x14ac:dyDescent="0.25">
      <c r="A3568" s="14" t="s">
        <v>7569</v>
      </c>
      <c r="B3568" s="14" t="s">
        <v>10149</v>
      </c>
      <c r="C3568" s="14" t="s">
        <v>10150</v>
      </c>
      <c r="D3568" s="16">
        <v>45086</v>
      </c>
      <c r="E3568" s="16">
        <v>45208</v>
      </c>
      <c r="F3568" s="14" t="s">
        <v>12182</v>
      </c>
      <c r="G3568" s="14"/>
      <c r="H3568" s="14" t="s">
        <v>7657</v>
      </c>
      <c r="I3568" s="15">
        <v>38</v>
      </c>
      <c r="J3568" s="77"/>
      <c r="K3568" s="92"/>
    </row>
    <row r="3569" spans="1:11" ht="91.8" x14ac:dyDescent="0.25">
      <c r="A3569" s="14" t="s">
        <v>7569</v>
      </c>
      <c r="B3569" s="14" t="s">
        <v>10151</v>
      </c>
      <c r="C3569" s="14" t="s">
        <v>10152</v>
      </c>
      <c r="D3569" s="16">
        <v>45065</v>
      </c>
      <c r="E3569" s="16">
        <v>45208</v>
      </c>
      <c r="F3569" s="14" t="s">
        <v>12181</v>
      </c>
      <c r="G3569" s="14"/>
      <c r="H3569" s="14" t="s">
        <v>10153</v>
      </c>
      <c r="I3569" s="15">
        <v>158.9</v>
      </c>
      <c r="J3569" s="77"/>
      <c r="K3569" s="92"/>
    </row>
    <row r="3570" spans="1:11" ht="91.8" x14ac:dyDescent="0.25">
      <c r="A3570" s="14" t="s">
        <v>7569</v>
      </c>
      <c r="B3570" s="14" t="s">
        <v>10154</v>
      </c>
      <c r="C3570" s="14" t="s">
        <v>10155</v>
      </c>
      <c r="D3570" s="16">
        <v>45135</v>
      </c>
      <c r="E3570" s="16">
        <v>45211</v>
      </c>
      <c r="F3570" s="14" t="s">
        <v>12180</v>
      </c>
      <c r="G3570" s="14"/>
      <c r="H3570" s="14" t="s">
        <v>10156</v>
      </c>
      <c r="I3570" s="15">
        <v>154</v>
      </c>
      <c r="J3570" s="77"/>
      <c r="K3570" s="92"/>
    </row>
    <row r="3571" spans="1:11" ht="30.6" x14ac:dyDescent="0.25">
      <c r="A3571" s="14" t="s">
        <v>5405</v>
      </c>
      <c r="B3571" s="14" t="s">
        <v>10068</v>
      </c>
      <c r="C3571" s="14" t="s">
        <v>10069</v>
      </c>
      <c r="D3571" s="16">
        <v>45215</v>
      </c>
      <c r="E3571" s="16"/>
      <c r="F3571" s="14" t="s">
        <v>10157</v>
      </c>
      <c r="G3571" s="14"/>
      <c r="H3571" s="14" t="s">
        <v>10071</v>
      </c>
      <c r="I3571" s="15">
        <v>780</v>
      </c>
      <c r="J3571" s="77"/>
      <c r="K3571" s="92"/>
    </row>
    <row r="3572" spans="1:11" ht="81.599999999999994" x14ac:dyDescent="0.25">
      <c r="A3572" s="14" t="s">
        <v>7660</v>
      </c>
      <c r="B3572" s="14" t="s">
        <v>10158</v>
      </c>
      <c r="C3572" s="14" t="s">
        <v>10159</v>
      </c>
      <c r="D3572" s="16">
        <v>45133</v>
      </c>
      <c r="E3572" s="16">
        <v>45212</v>
      </c>
      <c r="F3572" s="14" t="s">
        <v>12179</v>
      </c>
      <c r="G3572" s="14"/>
      <c r="H3572" s="14" t="s">
        <v>10160</v>
      </c>
      <c r="I3572" s="15">
        <v>20.89</v>
      </c>
      <c r="J3572" s="77"/>
      <c r="K3572" s="92"/>
    </row>
    <row r="3573" spans="1:11" ht="81.599999999999994" x14ac:dyDescent="0.25">
      <c r="A3573" s="14" t="s">
        <v>7660</v>
      </c>
      <c r="B3573" s="14" t="s">
        <v>10161</v>
      </c>
      <c r="C3573" s="14" t="s">
        <v>10162</v>
      </c>
      <c r="D3573" s="16">
        <v>45117</v>
      </c>
      <c r="E3573" s="16">
        <v>45212</v>
      </c>
      <c r="F3573" s="14" t="s">
        <v>12178</v>
      </c>
      <c r="G3573" s="14" t="s">
        <v>10163</v>
      </c>
      <c r="H3573" s="14" t="s">
        <v>10164</v>
      </c>
      <c r="I3573" s="15">
        <v>40.840000000000003</v>
      </c>
      <c r="J3573" s="77"/>
      <c r="K3573" s="92"/>
    </row>
    <row r="3574" spans="1:11" ht="81.599999999999994" x14ac:dyDescent="0.25">
      <c r="A3574" s="14" t="s">
        <v>7660</v>
      </c>
      <c r="B3574" s="14" t="s">
        <v>10165</v>
      </c>
      <c r="C3574" s="14" t="s">
        <v>10166</v>
      </c>
      <c r="D3574" s="16">
        <v>45107</v>
      </c>
      <c r="E3574" s="16">
        <v>45212</v>
      </c>
      <c r="F3574" s="14" t="s">
        <v>12177</v>
      </c>
      <c r="G3574" s="14"/>
      <c r="H3574" s="14" t="s">
        <v>7671</v>
      </c>
      <c r="I3574" s="15">
        <v>40.22</v>
      </c>
      <c r="J3574" s="77"/>
      <c r="K3574" s="92"/>
    </row>
    <row r="3575" spans="1:11" ht="81.599999999999994" x14ac:dyDescent="0.25">
      <c r="A3575" s="14" t="s">
        <v>7660</v>
      </c>
      <c r="B3575" s="14" t="s">
        <v>10165</v>
      </c>
      <c r="C3575" s="14" t="s">
        <v>10166</v>
      </c>
      <c r="D3575" s="16">
        <v>45133</v>
      </c>
      <c r="E3575" s="16">
        <v>45212</v>
      </c>
      <c r="F3575" s="14" t="s">
        <v>12176</v>
      </c>
      <c r="G3575" s="14"/>
      <c r="H3575" s="14" t="s">
        <v>7671</v>
      </c>
      <c r="I3575" s="15">
        <v>16.91</v>
      </c>
      <c r="J3575" s="77"/>
      <c r="K3575" s="92"/>
    </row>
    <row r="3576" spans="1:11" ht="81.599999999999994" x14ac:dyDescent="0.25">
      <c r="A3576" s="14" t="s">
        <v>7660</v>
      </c>
      <c r="B3576" s="14" t="s">
        <v>10167</v>
      </c>
      <c r="C3576" s="14" t="s">
        <v>10168</v>
      </c>
      <c r="D3576" s="16">
        <v>45118</v>
      </c>
      <c r="E3576" s="16">
        <v>45212</v>
      </c>
      <c r="F3576" s="14" t="s">
        <v>12161</v>
      </c>
      <c r="G3576" s="14" t="s">
        <v>7663</v>
      </c>
      <c r="H3576" s="14" t="s">
        <v>7664</v>
      </c>
      <c r="I3576" s="15">
        <v>136.07</v>
      </c>
      <c r="J3576" s="77"/>
      <c r="K3576" s="92"/>
    </row>
    <row r="3577" spans="1:11" ht="112.2" x14ac:dyDescent="0.25">
      <c r="A3577" s="14" t="s">
        <v>7660</v>
      </c>
      <c r="B3577" s="14" t="s">
        <v>10169</v>
      </c>
      <c r="C3577" s="14" t="s">
        <v>10170</v>
      </c>
      <c r="D3577" s="16">
        <v>45086</v>
      </c>
      <c r="E3577" s="16">
        <v>45212</v>
      </c>
      <c r="F3577" s="14" t="s">
        <v>12162</v>
      </c>
      <c r="G3577" s="14"/>
      <c r="H3577" s="14" t="s">
        <v>7715</v>
      </c>
      <c r="I3577" s="15">
        <v>43.88</v>
      </c>
      <c r="J3577" s="77"/>
      <c r="K3577" s="92"/>
    </row>
    <row r="3578" spans="1:11" ht="112.2" x14ac:dyDescent="0.25">
      <c r="A3578" s="14" t="s">
        <v>7660</v>
      </c>
      <c r="B3578" s="14" t="s">
        <v>10169</v>
      </c>
      <c r="C3578" s="14" t="s">
        <v>10170</v>
      </c>
      <c r="D3578" s="16">
        <v>45118</v>
      </c>
      <c r="E3578" s="16">
        <v>45212</v>
      </c>
      <c r="F3578" s="14" t="s">
        <v>12163</v>
      </c>
      <c r="G3578" s="14"/>
      <c r="H3578" s="14" t="s">
        <v>7715</v>
      </c>
      <c r="I3578" s="15">
        <v>63.25</v>
      </c>
      <c r="J3578" s="77"/>
      <c r="K3578" s="92"/>
    </row>
    <row r="3579" spans="1:11" ht="102" x14ac:dyDescent="0.25">
      <c r="A3579" s="14" t="s">
        <v>7660</v>
      </c>
      <c r="B3579" s="14" t="s">
        <v>10169</v>
      </c>
      <c r="C3579" s="14" t="s">
        <v>10170</v>
      </c>
      <c r="D3579" s="16">
        <v>45141</v>
      </c>
      <c r="E3579" s="16">
        <v>45212</v>
      </c>
      <c r="F3579" s="14" t="s">
        <v>12164</v>
      </c>
      <c r="G3579" s="14"/>
      <c r="H3579" s="14" t="s">
        <v>7715</v>
      </c>
      <c r="I3579" s="15">
        <v>43.88</v>
      </c>
      <c r="J3579" s="77"/>
      <c r="K3579" s="92"/>
    </row>
    <row r="3580" spans="1:11" ht="91.8" x14ac:dyDescent="0.25">
      <c r="A3580" s="14" t="s">
        <v>7660</v>
      </c>
      <c r="B3580" s="14" t="s">
        <v>10171</v>
      </c>
      <c r="C3580" s="14" t="s">
        <v>10172</v>
      </c>
      <c r="D3580" s="16">
        <v>45117</v>
      </c>
      <c r="E3580" s="16">
        <v>45212</v>
      </c>
      <c r="F3580" s="14" t="s">
        <v>12175</v>
      </c>
      <c r="G3580" s="14" t="s">
        <v>4081</v>
      </c>
      <c r="H3580" s="14" t="s">
        <v>4082</v>
      </c>
      <c r="I3580" s="15">
        <v>90</v>
      </c>
      <c r="J3580" s="77"/>
      <c r="K3580" s="92"/>
    </row>
    <row r="3581" spans="1:11" ht="81.599999999999994" x14ac:dyDescent="0.25">
      <c r="A3581" s="14" t="s">
        <v>7660</v>
      </c>
      <c r="B3581" s="14" t="s">
        <v>10171</v>
      </c>
      <c r="C3581" s="14" t="s">
        <v>10172</v>
      </c>
      <c r="D3581" s="16">
        <v>45141</v>
      </c>
      <c r="E3581" s="16">
        <v>45212</v>
      </c>
      <c r="F3581" s="14" t="s">
        <v>12174</v>
      </c>
      <c r="G3581" s="14" t="s">
        <v>4081</v>
      </c>
      <c r="H3581" s="14" t="s">
        <v>4082</v>
      </c>
      <c r="I3581" s="15">
        <v>90</v>
      </c>
      <c r="J3581" s="77"/>
      <c r="K3581" s="92"/>
    </row>
    <row r="3582" spans="1:11" ht="91.8" x14ac:dyDescent="0.25">
      <c r="A3582" s="14" t="s">
        <v>7660</v>
      </c>
      <c r="B3582" s="14" t="s">
        <v>10173</v>
      </c>
      <c r="C3582" s="14" t="s">
        <v>10174</v>
      </c>
      <c r="D3582" s="16">
        <v>45146</v>
      </c>
      <c r="E3582" s="16">
        <v>45212</v>
      </c>
      <c r="F3582" s="14" t="s">
        <v>12173</v>
      </c>
      <c r="G3582" s="14" t="s">
        <v>10175</v>
      </c>
      <c r="H3582" s="14" t="s">
        <v>10176</v>
      </c>
      <c r="I3582" s="15">
        <v>119.99</v>
      </c>
      <c r="J3582" s="77"/>
      <c r="K3582" s="92"/>
    </row>
    <row r="3583" spans="1:11" ht="81.599999999999994" x14ac:dyDescent="0.25">
      <c r="A3583" s="14" t="s">
        <v>7660</v>
      </c>
      <c r="B3583" s="14" t="s">
        <v>10177</v>
      </c>
      <c r="C3583" s="14" t="s">
        <v>2093</v>
      </c>
      <c r="D3583" s="16">
        <v>45156</v>
      </c>
      <c r="E3583" s="16">
        <v>45212</v>
      </c>
      <c r="F3583" s="14" t="s">
        <v>12172</v>
      </c>
      <c r="G3583" s="14" t="s">
        <v>10178</v>
      </c>
      <c r="H3583" s="14" t="s">
        <v>10179</v>
      </c>
      <c r="I3583" s="15">
        <v>900</v>
      </c>
      <c r="J3583" s="77"/>
      <c r="K3583" s="92"/>
    </row>
    <row r="3584" spans="1:11" ht="91.8" x14ac:dyDescent="0.25">
      <c r="A3584" s="14" t="s">
        <v>6316</v>
      </c>
      <c r="B3584" s="14" t="s">
        <v>10180</v>
      </c>
      <c r="C3584" s="14" t="s">
        <v>10181</v>
      </c>
      <c r="D3584" s="16">
        <v>45189</v>
      </c>
      <c r="E3584" s="16">
        <v>45209</v>
      </c>
      <c r="F3584" s="14" t="s">
        <v>12171</v>
      </c>
      <c r="G3584" s="14" t="s">
        <v>7754</v>
      </c>
      <c r="H3584" s="14" t="s">
        <v>7649</v>
      </c>
      <c r="I3584" s="15">
        <v>9.9</v>
      </c>
      <c r="J3584" s="77"/>
      <c r="K3584" s="92"/>
    </row>
    <row r="3585" spans="1:11" ht="91.8" x14ac:dyDescent="0.25">
      <c r="A3585" s="14" t="s">
        <v>6316</v>
      </c>
      <c r="B3585" s="14" t="s">
        <v>10182</v>
      </c>
      <c r="C3585" s="14" t="s">
        <v>10183</v>
      </c>
      <c r="D3585" s="16">
        <v>45181</v>
      </c>
      <c r="E3585" s="16">
        <v>45209</v>
      </c>
      <c r="F3585" s="14" t="s">
        <v>12170</v>
      </c>
      <c r="G3585" s="14"/>
      <c r="H3585" s="14" t="s">
        <v>7644</v>
      </c>
      <c r="I3585" s="15">
        <v>11.25</v>
      </c>
      <c r="J3585" s="77"/>
      <c r="K3585" s="92"/>
    </row>
    <row r="3586" spans="1:11" ht="81.599999999999994" x14ac:dyDescent="0.25">
      <c r="A3586" s="14" t="s">
        <v>6316</v>
      </c>
      <c r="B3586" s="14" t="s">
        <v>10184</v>
      </c>
      <c r="C3586" s="14" t="s">
        <v>10185</v>
      </c>
      <c r="D3586" s="16">
        <v>45190</v>
      </c>
      <c r="E3586" s="16">
        <v>45209</v>
      </c>
      <c r="F3586" s="14" t="s">
        <v>12169</v>
      </c>
      <c r="G3586" s="14" t="s">
        <v>10186</v>
      </c>
      <c r="H3586" s="14" t="s">
        <v>10187</v>
      </c>
      <c r="I3586" s="15">
        <v>12.49</v>
      </c>
      <c r="J3586" s="77"/>
      <c r="K3586" s="92"/>
    </row>
    <row r="3587" spans="1:11" ht="81.599999999999994" x14ac:dyDescent="0.25">
      <c r="A3587" s="14" t="s">
        <v>6316</v>
      </c>
      <c r="B3587" s="14" t="s">
        <v>10188</v>
      </c>
      <c r="C3587" s="14" t="s">
        <v>10189</v>
      </c>
      <c r="D3587" s="16">
        <v>45052</v>
      </c>
      <c r="E3587" s="16">
        <v>45209</v>
      </c>
      <c r="F3587" s="14" t="s">
        <v>12168</v>
      </c>
      <c r="G3587" s="14" t="s">
        <v>10190</v>
      </c>
      <c r="H3587" s="14" t="s">
        <v>10191</v>
      </c>
      <c r="I3587" s="15">
        <v>17.79</v>
      </c>
      <c r="J3587" s="77"/>
      <c r="K3587" s="92"/>
    </row>
    <row r="3588" spans="1:11" ht="91.8" x14ac:dyDescent="0.25">
      <c r="A3588" s="14" t="s">
        <v>6316</v>
      </c>
      <c r="B3588" s="14" t="s">
        <v>10192</v>
      </c>
      <c r="C3588" s="14" t="s">
        <v>10193</v>
      </c>
      <c r="D3588" s="16">
        <v>45190</v>
      </c>
      <c r="E3588" s="16">
        <v>45209</v>
      </c>
      <c r="F3588" s="14" t="s">
        <v>12167</v>
      </c>
      <c r="G3588" s="14" t="s">
        <v>10194</v>
      </c>
      <c r="H3588" s="14" t="s">
        <v>10195</v>
      </c>
      <c r="I3588" s="15">
        <v>84.25</v>
      </c>
      <c r="J3588" s="77"/>
      <c r="K3588" s="92"/>
    </row>
    <row r="3589" spans="1:11" ht="91.8" x14ac:dyDescent="0.25">
      <c r="A3589" s="14" t="s">
        <v>6316</v>
      </c>
      <c r="B3589" s="14" t="s">
        <v>10196</v>
      </c>
      <c r="C3589" s="14" t="s">
        <v>10197</v>
      </c>
      <c r="D3589" s="16">
        <v>45181</v>
      </c>
      <c r="E3589" s="16">
        <v>45209</v>
      </c>
      <c r="F3589" s="14" t="s">
        <v>12166</v>
      </c>
      <c r="G3589" s="14" t="s">
        <v>10198</v>
      </c>
      <c r="H3589" s="14" t="s">
        <v>10199</v>
      </c>
      <c r="I3589" s="15">
        <v>30.2</v>
      </c>
      <c r="J3589" s="77"/>
      <c r="K3589" s="92"/>
    </row>
    <row r="3590" spans="1:11" ht="81.599999999999994" x14ac:dyDescent="0.25">
      <c r="A3590" s="14" t="s">
        <v>6316</v>
      </c>
      <c r="B3590" s="14" t="s">
        <v>10196</v>
      </c>
      <c r="C3590" s="14" t="s">
        <v>10197</v>
      </c>
      <c r="D3590" s="16">
        <v>45181</v>
      </c>
      <c r="E3590" s="16">
        <v>45209</v>
      </c>
      <c r="F3590" s="14" t="s">
        <v>12165</v>
      </c>
      <c r="G3590" s="14" t="s">
        <v>10198</v>
      </c>
      <c r="H3590" s="14" t="s">
        <v>10199</v>
      </c>
      <c r="I3590" s="15">
        <v>94.36</v>
      </c>
      <c r="J3590" s="77"/>
      <c r="K3590" s="92"/>
    </row>
    <row r="3591" spans="1:11" ht="30.6" x14ac:dyDescent="0.25">
      <c r="A3591" s="14" t="s">
        <v>1906</v>
      </c>
      <c r="B3591" s="14" t="s">
        <v>10200</v>
      </c>
      <c r="C3591" s="14" t="s">
        <v>10201</v>
      </c>
      <c r="D3591" s="16">
        <v>45202</v>
      </c>
      <c r="E3591" s="16"/>
      <c r="F3591" s="14" t="s">
        <v>10202</v>
      </c>
      <c r="G3591" s="14" t="s">
        <v>2255</v>
      </c>
      <c r="H3591" s="14" t="s">
        <v>2256</v>
      </c>
      <c r="I3591" s="15">
        <v>340</v>
      </c>
      <c r="J3591" s="77">
        <v>3</v>
      </c>
      <c r="K3591" s="92"/>
    </row>
    <row r="3592" spans="1:11" ht="20.399999999999999" x14ac:dyDescent="0.25">
      <c r="A3592" s="14" t="s">
        <v>1906</v>
      </c>
      <c r="B3592" s="14" t="s">
        <v>10203</v>
      </c>
      <c r="C3592" s="14" t="s">
        <v>10204</v>
      </c>
      <c r="D3592" s="16">
        <v>45225</v>
      </c>
      <c r="E3592" s="16"/>
      <c r="F3592" s="14" t="s">
        <v>10205</v>
      </c>
      <c r="G3592" s="14" t="s">
        <v>2036</v>
      </c>
      <c r="H3592" s="14" t="s">
        <v>2037</v>
      </c>
      <c r="I3592" s="15">
        <v>180</v>
      </c>
      <c r="J3592" s="77">
        <v>2</v>
      </c>
      <c r="K3592" s="92"/>
    </row>
    <row r="3593" spans="1:11" ht="20.399999999999999" x14ac:dyDescent="0.25">
      <c r="A3593" s="14" t="s">
        <v>1906</v>
      </c>
      <c r="B3593" s="14" t="s">
        <v>10206</v>
      </c>
      <c r="C3593" s="14" t="s">
        <v>10207</v>
      </c>
      <c r="D3593" s="16">
        <v>45229</v>
      </c>
      <c r="E3593" s="16"/>
      <c r="F3593" s="14" t="s">
        <v>10208</v>
      </c>
      <c r="G3593" s="14" t="s">
        <v>4534</v>
      </c>
      <c r="H3593" s="14" t="s">
        <v>4535</v>
      </c>
      <c r="I3593" s="15">
        <v>60.02</v>
      </c>
      <c r="J3593" s="77">
        <v>2</v>
      </c>
      <c r="K3593" s="92"/>
    </row>
    <row r="3594" spans="1:11" ht="91.8" x14ac:dyDescent="0.25">
      <c r="A3594" s="14" t="s">
        <v>1906</v>
      </c>
      <c r="B3594" s="14"/>
      <c r="C3594" s="14"/>
      <c r="D3594" s="16"/>
      <c r="E3594" s="16"/>
      <c r="F3594" s="305" t="s">
        <v>14717</v>
      </c>
      <c r="G3594" s="14"/>
      <c r="H3594" s="14"/>
      <c r="I3594" s="15"/>
      <c r="J3594" s="77"/>
      <c r="K3594" s="92"/>
    </row>
    <row r="3595" spans="1:11" ht="30.6" x14ac:dyDescent="0.25">
      <c r="A3595" s="14" t="s">
        <v>1906</v>
      </c>
      <c r="B3595" s="14" t="s">
        <v>10209</v>
      </c>
      <c r="C3595" s="14" t="s">
        <v>5462</v>
      </c>
      <c r="D3595" s="16">
        <v>45266</v>
      </c>
      <c r="E3595" s="16"/>
      <c r="F3595" s="14" t="s">
        <v>10210</v>
      </c>
      <c r="G3595" s="14" t="s">
        <v>5715</v>
      </c>
      <c r="H3595" s="14" t="s">
        <v>5716</v>
      </c>
      <c r="I3595" s="15">
        <v>384</v>
      </c>
      <c r="J3595" s="77">
        <v>3</v>
      </c>
      <c r="K3595" s="92"/>
    </row>
    <row r="3596" spans="1:11" ht="71.400000000000006" x14ac:dyDescent="0.25">
      <c r="A3596" s="14" t="s">
        <v>1906</v>
      </c>
      <c r="B3596" s="14"/>
      <c r="C3596" s="14"/>
      <c r="D3596" s="16"/>
      <c r="E3596" s="16"/>
      <c r="F3596" s="308" t="s">
        <v>14718</v>
      </c>
      <c r="G3596" s="14"/>
      <c r="H3596" s="14"/>
      <c r="I3596" s="15"/>
      <c r="J3596" s="77"/>
      <c r="K3596" s="92"/>
    </row>
    <row r="3597" spans="1:11" ht="20.399999999999999" x14ac:dyDescent="0.25">
      <c r="A3597" s="14" t="s">
        <v>1906</v>
      </c>
      <c r="B3597" s="14" t="s">
        <v>10211</v>
      </c>
      <c r="C3597" s="14" t="s">
        <v>10212</v>
      </c>
      <c r="D3597" s="16">
        <v>45211</v>
      </c>
      <c r="E3597" s="16"/>
      <c r="F3597" s="14" t="s">
        <v>10213</v>
      </c>
      <c r="G3597" s="14" t="s">
        <v>10214</v>
      </c>
      <c r="H3597" s="14" t="s">
        <v>10215</v>
      </c>
      <c r="I3597" s="15">
        <v>195.75</v>
      </c>
      <c r="J3597" s="77">
        <v>5</v>
      </c>
      <c r="K3597" s="92"/>
    </row>
    <row r="3598" spans="1:11" ht="20.399999999999999" x14ac:dyDescent="0.25">
      <c r="A3598" s="14" t="s">
        <v>1906</v>
      </c>
      <c r="B3598" s="14" t="s">
        <v>10216</v>
      </c>
      <c r="C3598" s="14" t="s">
        <v>10217</v>
      </c>
      <c r="D3598" s="16">
        <v>45237</v>
      </c>
      <c r="E3598" s="16"/>
      <c r="F3598" s="14" t="s">
        <v>10218</v>
      </c>
      <c r="G3598" s="14"/>
      <c r="H3598" s="14" t="s">
        <v>2179</v>
      </c>
      <c r="I3598" s="15">
        <v>162</v>
      </c>
      <c r="J3598" s="77">
        <v>5</v>
      </c>
      <c r="K3598" s="92"/>
    </row>
    <row r="3599" spans="1:11" ht="20.399999999999999" x14ac:dyDescent="0.25">
      <c r="A3599" s="14" t="s">
        <v>1906</v>
      </c>
      <c r="B3599" s="14" t="s">
        <v>10219</v>
      </c>
      <c r="C3599" s="14" t="s">
        <v>10220</v>
      </c>
      <c r="D3599" s="16">
        <v>45237</v>
      </c>
      <c r="E3599" s="16"/>
      <c r="F3599" s="14" t="s">
        <v>10218</v>
      </c>
      <c r="G3599" s="14"/>
      <c r="H3599" s="14" t="s">
        <v>2676</v>
      </c>
      <c r="I3599" s="15">
        <v>162</v>
      </c>
      <c r="J3599" s="77">
        <v>5</v>
      </c>
      <c r="K3599" s="92"/>
    </row>
    <row r="3600" spans="1:11" ht="20.399999999999999" x14ac:dyDescent="0.25">
      <c r="A3600" s="14" t="s">
        <v>1906</v>
      </c>
      <c r="B3600" s="14" t="s">
        <v>10221</v>
      </c>
      <c r="C3600" s="14" t="s">
        <v>10222</v>
      </c>
      <c r="D3600" s="16">
        <v>45237</v>
      </c>
      <c r="E3600" s="16"/>
      <c r="F3600" s="14" t="s">
        <v>10218</v>
      </c>
      <c r="G3600" s="14"/>
      <c r="H3600" s="14" t="s">
        <v>2667</v>
      </c>
      <c r="I3600" s="15">
        <v>162</v>
      </c>
      <c r="J3600" s="77">
        <v>5</v>
      </c>
      <c r="K3600" s="92"/>
    </row>
    <row r="3601" spans="1:11" ht="20.399999999999999" x14ac:dyDescent="0.25">
      <c r="A3601" s="14" t="s">
        <v>1906</v>
      </c>
      <c r="B3601" s="14" t="s">
        <v>10223</v>
      </c>
      <c r="C3601" s="14" t="s">
        <v>10224</v>
      </c>
      <c r="D3601" s="16">
        <v>45237</v>
      </c>
      <c r="E3601" s="16"/>
      <c r="F3601" s="14" t="s">
        <v>10218</v>
      </c>
      <c r="G3601" s="14"/>
      <c r="H3601" s="14" t="s">
        <v>2202</v>
      </c>
      <c r="I3601" s="15">
        <v>123</v>
      </c>
      <c r="J3601" s="77">
        <v>5</v>
      </c>
      <c r="K3601" s="92"/>
    </row>
    <row r="3602" spans="1:11" ht="20.399999999999999" x14ac:dyDescent="0.25">
      <c r="A3602" s="14" t="s">
        <v>1906</v>
      </c>
      <c r="B3602" s="14" t="s">
        <v>10225</v>
      </c>
      <c r="C3602" s="14" t="s">
        <v>10226</v>
      </c>
      <c r="D3602" s="16">
        <v>45237</v>
      </c>
      <c r="E3602" s="16"/>
      <c r="F3602" s="14" t="s">
        <v>10218</v>
      </c>
      <c r="G3602" s="14"/>
      <c r="H3602" s="14" t="s">
        <v>2176</v>
      </c>
      <c r="I3602" s="15">
        <v>123</v>
      </c>
      <c r="J3602" s="77">
        <v>5</v>
      </c>
      <c r="K3602" s="92"/>
    </row>
    <row r="3603" spans="1:11" ht="20.399999999999999" x14ac:dyDescent="0.25">
      <c r="A3603" s="14" t="s">
        <v>1906</v>
      </c>
      <c r="B3603" s="14" t="s">
        <v>10227</v>
      </c>
      <c r="C3603" s="14" t="s">
        <v>10228</v>
      </c>
      <c r="D3603" s="16">
        <v>45237</v>
      </c>
      <c r="E3603" s="16"/>
      <c r="F3603" s="14" t="s">
        <v>10218</v>
      </c>
      <c r="G3603" s="14"/>
      <c r="H3603" s="14" t="s">
        <v>2673</v>
      </c>
      <c r="I3603" s="15">
        <v>123</v>
      </c>
      <c r="J3603" s="77">
        <v>5</v>
      </c>
      <c r="K3603" s="92"/>
    </row>
    <row r="3604" spans="1:11" ht="71.400000000000006" x14ac:dyDescent="0.25">
      <c r="A3604" s="14" t="s">
        <v>1906</v>
      </c>
      <c r="B3604" s="14"/>
      <c r="C3604" s="14"/>
      <c r="D3604" s="16"/>
      <c r="E3604" s="16"/>
      <c r="F3604" s="305" t="s">
        <v>14719</v>
      </c>
      <c r="G3604" s="14"/>
      <c r="H3604" s="14"/>
      <c r="I3604" s="15"/>
      <c r="J3604" s="77"/>
      <c r="K3604" s="92"/>
    </row>
    <row r="3605" spans="1:11" ht="30.6" x14ac:dyDescent="0.25">
      <c r="A3605" s="14" t="s">
        <v>1906</v>
      </c>
      <c r="B3605" s="14" t="s">
        <v>10229</v>
      </c>
      <c r="C3605" s="14" t="s">
        <v>10230</v>
      </c>
      <c r="D3605" s="16">
        <v>45237</v>
      </c>
      <c r="E3605" s="16"/>
      <c r="F3605" s="14" t="s">
        <v>10231</v>
      </c>
      <c r="G3605" s="14"/>
      <c r="H3605" s="14" t="s">
        <v>2205</v>
      </c>
      <c r="I3605" s="15">
        <v>109</v>
      </c>
      <c r="J3605" s="77">
        <v>5</v>
      </c>
      <c r="K3605" s="92"/>
    </row>
    <row r="3606" spans="1:11" ht="30.6" x14ac:dyDescent="0.25">
      <c r="A3606" s="14" t="s">
        <v>1906</v>
      </c>
      <c r="B3606" s="14" t="s">
        <v>10232</v>
      </c>
      <c r="C3606" s="14" t="s">
        <v>10233</v>
      </c>
      <c r="D3606" s="16">
        <v>45237</v>
      </c>
      <c r="E3606" s="16"/>
      <c r="F3606" s="14" t="s">
        <v>10231</v>
      </c>
      <c r="G3606" s="14"/>
      <c r="H3606" s="14" t="s">
        <v>3411</v>
      </c>
      <c r="I3606" s="15">
        <v>109</v>
      </c>
      <c r="J3606" s="77">
        <v>5</v>
      </c>
      <c r="K3606" s="92"/>
    </row>
    <row r="3607" spans="1:11" ht="30.6" x14ac:dyDescent="0.25">
      <c r="A3607" s="14" t="s">
        <v>1906</v>
      </c>
      <c r="B3607" s="14" t="s">
        <v>10234</v>
      </c>
      <c r="C3607" s="14" t="s">
        <v>10235</v>
      </c>
      <c r="D3607" s="16">
        <v>45237</v>
      </c>
      <c r="E3607" s="16"/>
      <c r="F3607" s="14" t="s">
        <v>10231</v>
      </c>
      <c r="G3607" s="14"/>
      <c r="H3607" s="14" t="s">
        <v>2692</v>
      </c>
      <c r="I3607" s="15">
        <v>109</v>
      </c>
      <c r="J3607" s="77">
        <v>5</v>
      </c>
      <c r="K3607" s="92"/>
    </row>
    <row r="3608" spans="1:11" ht="30.6" x14ac:dyDescent="0.25">
      <c r="A3608" s="14" t="s">
        <v>1906</v>
      </c>
      <c r="B3608" s="14" t="s">
        <v>10236</v>
      </c>
      <c r="C3608" s="14" t="s">
        <v>10237</v>
      </c>
      <c r="D3608" s="16">
        <v>45237</v>
      </c>
      <c r="E3608" s="16"/>
      <c r="F3608" s="14" t="s">
        <v>10231</v>
      </c>
      <c r="G3608" s="14"/>
      <c r="H3608" s="14" t="s">
        <v>2657</v>
      </c>
      <c r="I3608" s="15">
        <v>109</v>
      </c>
      <c r="J3608" s="77">
        <v>5</v>
      </c>
      <c r="K3608" s="92"/>
    </row>
    <row r="3609" spans="1:11" ht="71.400000000000006" x14ac:dyDescent="0.25">
      <c r="A3609" s="14" t="s">
        <v>1906</v>
      </c>
      <c r="B3609" s="14"/>
      <c r="C3609" s="14"/>
      <c r="D3609" s="16"/>
      <c r="E3609" s="16"/>
      <c r="F3609" s="305" t="s">
        <v>14720</v>
      </c>
      <c r="G3609" s="14"/>
      <c r="H3609" s="14"/>
      <c r="I3609" s="15"/>
      <c r="J3609" s="77"/>
      <c r="K3609" s="92"/>
    </row>
    <row r="3610" spans="1:11" ht="30.6" x14ac:dyDescent="0.25">
      <c r="A3610" s="14" t="s">
        <v>1906</v>
      </c>
      <c r="B3610" s="14" t="s">
        <v>10238</v>
      </c>
      <c r="C3610" s="14" t="s">
        <v>10239</v>
      </c>
      <c r="D3610" s="16">
        <v>45237</v>
      </c>
      <c r="E3610" s="16"/>
      <c r="F3610" s="14" t="s">
        <v>10240</v>
      </c>
      <c r="G3610" s="14"/>
      <c r="H3610" s="14" t="s">
        <v>2670</v>
      </c>
      <c r="I3610" s="15">
        <v>109</v>
      </c>
      <c r="J3610" s="77">
        <v>5</v>
      </c>
      <c r="K3610" s="92"/>
    </row>
    <row r="3611" spans="1:11" ht="30.6" x14ac:dyDescent="0.25">
      <c r="A3611" s="14" t="s">
        <v>1906</v>
      </c>
      <c r="B3611" s="14" t="s">
        <v>10241</v>
      </c>
      <c r="C3611" s="14" t="s">
        <v>10242</v>
      </c>
      <c r="D3611" s="16">
        <v>45237</v>
      </c>
      <c r="E3611" s="16"/>
      <c r="F3611" s="14" t="s">
        <v>10240</v>
      </c>
      <c r="G3611" s="14"/>
      <c r="H3611" s="14" t="s">
        <v>2667</v>
      </c>
      <c r="I3611" s="15">
        <v>109</v>
      </c>
      <c r="J3611" s="77">
        <v>5</v>
      </c>
      <c r="K3611" s="92"/>
    </row>
    <row r="3612" spans="1:11" ht="71.400000000000006" x14ac:dyDescent="0.25">
      <c r="A3612" s="14" t="s">
        <v>1906</v>
      </c>
      <c r="B3612" s="14"/>
      <c r="C3612" s="14"/>
      <c r="D3612" s="16"/>
      <c r="E3612" s="16"/>
      <c r="F3612" s="305" t="s">
        <v>14721</v>
      </c>
      <c r="G3612" s="14"/>
      <c r="H3612" s="14"/>
      <c r="I3612" s="15"/>
      <c r="J3612" s="77"/>
      <c r="K3612" s="92"/>
    </row>
    <row r="3613" spans="1:11" ht="30.6" x14ac:dyDescent="0.25">
      <c r="A3613" s="14" t="s">
        <v>1906</v>
      </c>
      <c r="B3613" s="14" t="s">
        <v>10243</v>
      </c>
      <c r="C3613" s="14" t="s">
        <v>10244</v>
      </c>
      <c r="D3613" s="16">
        <v>45237</v>
      </c>
      <c r="E3613" s="16"/>
      <c r="F3613" s="14" t="s">
        <v>10245</v>
      </c>
      <c r="G3613" s="14"/>
      <c r="H3613" s="14" t="s">
        <v>2676</v>
      </c>
      <c r="I3613" s="15">
        <v>109</v>
      </c>
      <c r="J3613" s="77">
        <v>5</v>
      </c>
      <c r="K3613" s="92"/>
    </row>
    <row r="3614" spans="1:11" ht="30.6" x14ac:dyDescent="0.25">
      <c r="A3614" s="14" t="s">
        <v>1906</v>
      </c>
      <c r="B3614" s="14" t="s">
        <v>10246</v>
      </c>
      <c r="C3614" s="14" t="s">
        <v>10247</v>
      </c>
      <c r="D3614" s="16">
        <v>45237</v>
      </c>
      <c r="E3614" s="16"/>
      <c r="F3614" s="14" t="s">
        <v>10245</v>
      </c>
      <c r="G3614" s="14"/>
      <c r="H3614" s="14" t="s">
        <v>2179</v>
      </c>
      <c r="I3614" s="15">
        <v>109</v>
      </c>
      <c r="J3614" s="77">
        <v>5</v>
      </c>
      <c r="K3614" s="92"/>
    </row>
    <row r="3615" spans="1:11" ht="71.400000000000006" x14ac:dyDescent="0.25">
      <c r="A3615" s="14" t="s">
        <v>1906</v>
      </c>
      <c r="B3615" s="14"/>
      <c r="C3615" s="14"/>
      <c r="D3615" s="16"/>
      <c r="E3615" s="16"/>
      <c r="F3615" s="308" t="s">
        <v>14722</v>
      </c>
      <c r="G3615" s="14"/>
      <c r="H3615" s="14"/>
      <c r="I3615" s="15"/>
      <c r="J3615" s="77"/>
      <c r="K3615" s="92"/>
    </row>
    <row r="3616" spans="1:11" ht="20.399999999999999" x14ac:dyDescent="0.25">
      <c r="A3616" s="14" t="s">
        <v>1906</v>
      </c>
      <c r="B3616" s="14" t="s">
        <v>10248</v>
      </c>
      <c r="C3616" s="14" t="s">
        <v>10249</v>
      </c>
      <c r="D3616" s="16">
        <v>45267</v>
      </c>
      <c r="E3616" s="16"/>
      <c r="F3616" s="14" t="s">
        <v>10250</v>
      </c>
      <c r="G3616" s="14"/>
      <c r="H3616" s="14" t="s">
        <v>2676</v>
      </c>
      <c r="I3616" s="15">
        <v>109</v>
      </c>
      <c r="J3616" s="77">
        <v>5</v>
      </c>
      <c r="K3616" s="92"/>
    </row>
    <row r="3617" spans="1:11" ht="20.399999999999999" x14ac:dyDescent="0.25">
      <c r="A3617" s="14" t="s">
        <v>1906</v>
      </c>
      <c r="B3617" s="14" t="s">
        <v>10251</v>
      </c>
      <c r="C3617" s="14" t="s">
        <v>10252</v>
      </c>
      <c r="D3617" s="16">
        <v>45267</v>
      </c>
      <c r="E3617" s="16"/>
      <c r="F3617" s="14" t="s">
        <v>10250</v>
      </c>
      <c r="G3617" s="14"/>
      <c r="H3617" s="14" t="s">
        <v>2559</v>
      </c>
      <c r="I3617" s="15">
        <v>109</v>
      </c>
      <c r="J3617" s="77">
        <v>5</v>
      </c>
      <c r="K3617" s="92"/>
    </row>
    <row r="3618" spans="1:11" ht="76.2" customHeight="1" x14ac:dyDescent="0.25">
      <c r="A3618" s="14" t="s">
        <v>1906</v>
      </c>
      <c r="B3618" s="14"/>
      <c r="C3618" s="14"/>
      <c r="D3618" s="16"/>
      <c r="E3618" s="16"/>
      <c r="F3618" s="305" t="s">
        <v>14723</v>
      </c>
      <c r="G3618" s="14"/>
      <c r="H3618" s="14"/>
      <c r="I3618" s="15"/>
      <c r="J3618" s="77"/>
      <c r="K3618" s="92"/>
    </row>
    <row r="3619" spans="1:11" ht="20.399999999999999" x14ac:dyDescent="0.25">
      <c r="A3619" s="14" t="s">
        <v>1906</v>
      </c>
      <c r="B3619" s="14" t="s">
        <v>10253</v>
      </c>
      <c r="C3619" s="14" t="s">
        <v>10254</v>
      </c>
      <c r="D3619" s="16">
        <v>45272</v>
      </c>
      <c r="E3619" s="16"/>
      <c r="F3619" s="14" t="s">
        <v>10255</v>
      </c>
      <c r="G3619" s="14"/>
      <c r="H3619" s="14" t="s">
        <v>2692</v>
      </c>
      <c r="I3619" s="15">
        <v>162</v>
      </c>
      <c r="J3619" s="77">
        <v>5</v>
      </c>
      <c r="K3619" s="92"/>
    </row>
    <row r="3620" spans="1:11" ht="20.399999999999999" x14ac:dyDescent="0.25">
      <c r="A3620" s="14" t="s">
        <v>1906</v>
      </c>
      <c r="B3620" s="14" t="s">
        <v>10256</v>
      </c>
      <c r="C3620" s="14" t="s">
        <v>10257</v>
      </c>
      <c r="D3620" s="16">
        <v>45272</v>
      </c>
      <c r="E3620" s="16"/>
      <c r="F3620" s="14" t="s">
        <v>10255</v>
      </c>
      <c r="G3620" s="14"/>
      <c r="H3620" s="14" t="s">
        <v>2205</v>
      </c>
      <c r="I3620" s="15">
        <v>162</v>
      </c>
      <c r="J3620" s="77">
        <v>5</v>
      </c>
      <c r="K3620" s="92"/>
    </row>
    <row r="3621" spans="1:11" ht="71.400000000000006" x14ac:dyDescent="0.25">
      <c r="A3621" s="14" t="s">
        <v>1906</v>
      </c>
      <c r="B3621" s="14"/>
      <c r="C3621" s="14"/>
      <c r="D3621" s="16"/>
      <c r="E3621" s="16"/>
      <c r="F3621" s="305" t="s">
        <v>14724</v>
      </c>
      <c r="G3621" s="14"/>
      <c r="H3621" s="14"/>
      <c r="I3621" s="15"/>
      <c r="J3621" s="77"/>
      <c r="K3621" s="92"/>
    </row>
    <row r="3622" spans="1:11" ht="20.399999999999999" x14ac:dyDescent="0.25">
      <c r="A3622" s="14" t="s">
        <v>1906</v>
      </c>
      <c r="B3622" s="14" t="s">
        <v>10258</v>
      </c>
      <c r="C3622" s="14" t="s">
        <v>10259</v>
      </c>
      <c r="D3622" s="16">
        <v>45273</v>
      </c>
      <c r="E3622" s="16"/>
      <c r="F3622" s="14" t="s">
        <v>10260</v>
      </c>
      <c r="G3622" s="14"/>
      <c r="H3622" s="14" t="s">
        <v>2670</v>
      </c>
      <c r="I3622" s="15">
        <v>109</v>
      </c>
      <c r="J3622" s="77">
        <v>5</v>
      </c>
      <c r="K3622" s="92"/>
    </row>
    <row r="3623" spans="1:11" ht="20.399999999999999" x14ac:dyDescent="0.25">
      <c r="A3623" s="14" t="s">
        <v>1906</v>
      </c>
      <c r="B3623" s="14" t="s">
        <v>10261</v>
      </c>
      <c r="C3623" s="14" t="s">
        <v>10262</v>
      </c>
      <c r="D3623" s="16">
        <v>45273</v>
      </c>
      <c r="E3623" s="16"/>
      <c r="F3623" s="14" t="s">
        <v>10260</v>
      </c>
      <c r="G3623" s="14"/>
      <c r="H3623" s="14" t="s">
        <v>2663</v>
      </c>
      <c r="I3623" s="15">
        <v>109</v>
      </c>
      <c r="J3623" s="77">
        <v>5</v>
      </c>
      <c r="K3623" s="92"/>
    </row>
    <row r="3624" spans="1:11" ht="76.2" customHeight="1" x14ac:dyDescent="0.25">
      <c r="A3624" s="14" t="s">
        <v>1906</v>
      </c>
      <c r="B3624" s="14"/>
      <c r="C3624" s="14"/>
      <c r="D3624" s="16"/>
      <c r="E3624" s="16"/>
      <c r="F3624" s="305" t="s">
        <v>14725</v>
      </c>
      <c r="G3624" s="14"/>
      <c r="H3624" s="14"/>
      <c r="I3624" s="15"/>
      <c r="J3624" s="77"/>
      <c r="K3624" s="92"/>
    </row>
    <row r="3625" spans="1:11" ht="20.399999999999999" x14ac:dyDescent="0.25">
      <c r="A3625" s="14" t="s">
        <v>1906</v>
      </c>
      <c r="B3625" s="14" t="s">
        <v>13182</v>
      </c>
      <c r="C3625" s="14" t="s">
        <v>13183</v>
      </c>
      <c r="D3625" s="16">
        <v>45313</v>
      </c>
      <c r="E3625" s="16"/>
      <c r="F3625" s="14" t="s">
        <v>13184</v>
      </c>
      <c r="G3625" s="14"/>
      <c r="H3625" s="14" t="s">
        <v>2654</v>
      </c>
      <c r="I3625" s="15">
        <v>109</v>
      </c>
      <c r="J3625" s="77">
        <v>5</v>
      </c>
      <c r="K3625" s="92"/>
    </row>
    <row r="3626" spans="1:11" ht="20.399999999999999" x14ac:dyDescent="0.25">
      <c r="A3626" s="14" t="s">
        <v>1906</v>
      </c>
      <c r="B3626" s="14" t="s">
        <v>13185</v>
      </c>
      <c r="C3626" s="14" t="s">
        <v>13186</v>
      </c>
      <c r="D3626" s="16">
        <v>45313</v>
      </c>
      <c r="E3626" s="16"/>
      <c r="F3626" s="14" t="s">
        <v>13184</v>
      </c>
      <c r="G3626" s="14"/>
      <c r="H3626" s="14" t="s">
        <v>2660</v>
      </c>
      <c r="I3626" s="15">
        <v>109</v>
      </c>
      <c r="J3626" s="77">
        <v>5</v>
      </c>
      <c r="K3626" s="92"/>
    </row>
    <row r="3627" spans="1:11" ht="71.400000000000006" x14ac:dyDescent="0.25">
      <c r="A3627" s="14" t="s">
        <v>1906</v>
      </c>
      <c r="B3627" s="14"/>
      <c r="C3627" s="14"/>
      <c r="D3627" s="16"/>
      <c r="E3627" s="16"/>
      <c r="F3627" s="305" t="s">
        <v>14726</v>
      </c>
      <c r="G3627" s="14"/>
      <c r="H3627" s="14"/>
      <c r="I3627" s="15"/>
      <c r="J3627" s="77"/>
      <c r="K3627" s="92"/>
    </row>
    <row r="3628" spans="1:11" ht="20.399999999999999" x14ac:dyDescent="0.25">
      <c r="A3628" s="14" t="s">
        <v>1906</v>
      </c>
      <c r="B3628" s="14" t="s">
        <v>10263</v>
      </c>
      <c r="C3628" s="14" t="s">
        <v>10264</v>
      </c>
      <c r="D3628" s="16">
        <v>45252</v>
      </c>
      <c r="E3628" s="16"/>
      <c r="F3628" s="14" t="s">
        <v>10265</v>
      </c>
      <c r="G3628" s="14"/>
      <c r="H3628" s="14" t="s">
        <v>2670</v>
      </c>
      <c r="I3628" s="15">
        <v>109</v>
      </c>
      <c r="J3628" s="77">
        <v>5</v>
      </c>
      <c r="K3628" s="92"/>
    </row>
    <row r="3629" spans="1:11" ht="20.399999999999999" x14ac:dyDescent="0.25">
      <c r="A3629" s="14" t="s">
        <v>1906</v>
      </c>
      <c r="B3629" s="14" t="s">
        <v>10266</v>
      </c>
      <c r="C3629" s="14" t="s">
        <v>10267</v>
      </c>
      <c r="D3629" s="16">
        <v>45252</v>
      </c>
      <c r="E3629" s="16"/>
      <c r="F3629" s="14" t="s">
        <v>10265</v>
      </c>
      <c r="G3629" s="14"/>
      <c r="H3629" s="14" t="s">
        <v>2676</v>
      </c>
      <c r="I3629" s="15">
        <v>109</v>
      </c>
      <c r="J3629" s="77">
        <v>5</v>
      </c>
      <c r="K3629" s="92"/>
    </row>
    <row r="3630" spans="1:11" ht="71.400000000000006" x14ac:dyDescent="0.25">
      <c r="A3630" s="14" t="s">
        <v>1906</v>
      </c>
      <c r="B3630" s="14"/>
      <c r="C3630" s="14"/>
      <c r="D3630" s="16"/>
      <c r="E3630" s="16"/>
      <c r="F3630" s="305" t="s">
        <v>14727</v>
      </c>
      <c r="G3630" s="14"/>
      <c r="H3630" s="14"/>
      <c r="I3630" s="15"/>
      <c r="J3630" s="77"/>
      <c r="K3630" s="92"/>
    </row>
    <row r="3631" spans="1:11" ht="20.399999999999999" x14ac:dyDescent="0.25">
      <c r="A3631" s="14" t="s">
        <v>1906</v>
      </c>
      <c r="B3631" s="14" t="s">
        <v>10268</v>
      </c>
      <c r="C3631" s="14" t="s">
        <v>10269</v>
      </c>
      <c r="D3631" s="16">
        <v>45267</v>
      </c>
      <c r="E3631" s="16"/>
      <c r="F3631" s="14" t="s">
        <v>10270</v>
      </c>
      <c r="G3631" s="14"/>
      <c r="H3631" s="14" t="s">
        <v>2667</v>
      </c>
      <c r="I3631" s="15">
        <v>109</v>
      </c>
      <c r="J3631" s="77">
        <v>5</v>
      </c>
      <c r="K3631" s="92"/>
    </row>
    <row r="3632" spans="1:11" ht="20.399999999999999" x14ac:dyDescent="0.25">
      <c r="A3632" s="14" t="s">
        <v>1906</v>
      </c>
      <c r="B3632" s="14" t="s">
        <v>10271</v>
      </c>
      <c r="C3632" s="14" t="s">
        <v>10272</v>
      </c>
      <c r="D3632" s="16">
        <v>45267</v>
      </c>
      <c r="E3632" s="16"/>
      <c r="F3632" s="14" t="s">
        <v>10270</v>
      </c>
      <c r="G3632" s="14"/>
      <c r="H3632" s="14" t="s">
        <v>2676</v>
      </c>
      <c r="I3632" s="15">
        <v>109</v>
      </c>
      <c r="J3632" s="77">
        <v>5</v>
      </c>
      <c r="K3632" s="92"/>
    </row>
    <row r="3633" spans="1:11" ht="71.400000000000006" x14ac:dyDescent="0.25">
      <c r="A3633" s="14" t="s">
        <v>1906</v>
      </c>
      <c r="B3633" s="14"/>
      <c r="C3633" s="14"/>
      <c r="D3633" s="16"/>
      <c r="E3633" s="16"/>
      <c r="F3633" s="305" t="s">
        <v>14728</v>
      </c>
      <c r="G3633" s="14"/>
      <c r="H3633" s="14"/>
      <c r="I3633" s="15"/>
      <c r="J3633" s="77"/>
      <c r="K3633" s="92"/>
    </row>
    <row r="3634" spans="1:11" ht="20.399999999999999" x14ac:dyDescent="0.25">
      <c r="A3634" s="14" t="s">
        <v>1906</v>
      </c>
      <c r="B3634" s="14" t="s">
        <v>10273</v>
      </c>
      <c r="C3634" s="14" t="s">
        <v>10274</v>
      </c>
      <c r="D3634" s="16">
        <v>45252</v>
      </c>
      <c r="E3634" s="16"/>
      <c r="F3634" s="14" t="s">
        <v>10275</v>
      </c>
      <c r="G3634" s="14"/>
      <c r="H3634" s="14" t="s">
        <v>2205</v>
      </c>
      <c r="I3634" s="15">
        <v>123</v>
      </c>
      <c r="J3634" s="77">
        <v>5</v>
      </c>
      <c r="K3634" s="92"/>
    </row>
    <row r="3635" spans="1:11" ht="20.399999999999999" x14ac:dyDescent="0.25">
      <c r="A3635" s="14" t="s">
        <v>1906</v>
      </c>
      <c r="B3635" s="14" t="s">
        <v>10276</v>
      </c>
      <c r="C3635" s="14" t="s">
        <v>10277</v>
      </c>
      <c r="D3635" s="16">
        <v>45252</v>
      </c>
      <c r="E3635" s="16"/>
      <c r="F3635" s="14" t="s">
        <v>10275</v>
      </c>
      <c r="G3635" s="14"/>
      <c r="H3635" s="14" t="s">
        <v>2657</v>
      </c>
      <c r="I3635" s="15">
        <v>123</v>
      </c>
      <c r="J3635" s="77">
        <v>5</v>
      </c>
      <c r="K3635" s="92"/>
    </row>
    <row r="3636" spans="1:11" ht="20.399999999999999" x14ac:dyDescent="0.25">
      <c r="A3636" s="14" t="s">
        <v>1906</v>
      </c>
      <c r="B3636" s="14" t="s">
        <v>10278</v>
      </c>
      <c r="C3636" s="14" t="s">
        <v>10279</v>
      </c>
      <c r="D3636" s="16">
        <v>45252</v>
      </c>
      <c r="E3636" s="16"/>
      <c r="F3636" s="14" t="s">
        <v>10275</v>
      </c>
      <c r="G3636" s="14"/>
      <c r="H3636" s="14" t="s">
        <v>2692</v>
      </c>
      <c r="I3636" s="15">
        <v>123</v>
      </c>
      <c r="J3636" s="77">
        <v>5</v>
      </c>
      <c r="K3636" s="92"/>
    </row>
    <row r="3637" spans="1:11" ht="71.400000000000006" x14ac:dyDescent="0.25">
      <c r="A3637" s="14" t="s">
        <v>1906</v>
      </c>
      <c r="B3637" s="14"/>
      <c r="C3637" s="14"/>
      <c r="D3637" s="16"/>
      <c r="E3637" s="16"/>
      <c r="F3637" s="305" t="s">
        <v>14729</v>
      </c>
      <c r="G3637" s="14"/>
      <c r="H3637" s="14"/>
      <c r="I3637" s="15"/>
      <c r="J3637" s="77"/>
      <c r="K3637" s="92"/>
    </row>
    <row r="3638" spans="1:11" ht="20.399999999999999" x14ac:dyDescent="0.25">
      <c r="A3638" s="14" t="s">
        <v>1906</v>
      </c>
      <c r="B3638" s="14" t="s">
        <v>10280</v>
      </c>
      <c r="C3638" s="14" t="s">
        <v>10281</v>
      </c>
      <c r="D3638" s="16">
        <v>45254</v>
      </c>
      <c r="E3638" s="16"/>
      <c r="F3638" s="14" t="s">
        <v>10282</v>
      </c>
      <c r="G3638" s="14" t="s">
        <v>2168</v>
      </c>
      <c r="H3638" s="14" t="s">
        <v>2169</v>
      </c>
      <c r="I3638" s="15">
        <v>52.5</v>
      </c>
      <c r="J3638" s="77">
        <v>5</v>
      </c>
      <c r="K3638" s="92"/>
    </row>
    <row r="3639" spans="1:11" ht="30.6" x14ac:dyDescent="0.25">
      <c r="A3639" s="14" t="s">
        <v>1906</v>
      </c>
      <c r="B3639" s="14" t="s">
        <v>10283</v>
      </c>
      <c r="C3639" s="14" t="s">
        <v>10284</v>
      </c>
      <c r="D3639" s="16">
        <v>45272</v>
      </c>
      <c r="E3639" s="16"/>
      <c r="F3639" s="14" t="s">
        <v>10285</v>
      </c>
      <c r="G3639" s="14"/>
      <c r="H3639" s="14" t="s">
        <v>2205</v>
      </c>
      <c r="I3639" s="15">
        <v>162</v>
      </c>
      <c r="J3639" s="77">
        <v>5</v>
      </c>
      <c r="K3639" s="92"/>
    </row>
    <row r="3640" spans="1:11" ht="30.6" x14ac:dyDescent="0.25">
      <c r="A3640" s="14" t="s">
        <v>1906</v>
      </c>
      <c r="B3640" s="14" t="s">
        <v>10286</v>
      </c>
      <c r="C3640" s="14" t="s">
        <v>10287</v>
      </c>
      <c r="D3640" s="16">
        <v>45272</v>
      </c>
      <c r="E3640" s="16"/>
      <c r="F3640" s="14" t="s">
        <v>10285</v>
      </c>
      <c r="G3640" s="14"/>
      <c r="H3640" s="14" t="s">
        <v>2692</v>
      </c>
      <c r="I3640" s="15">
        <v>162</v>
      </c>
      <c r="J3640" s="77">
        <v>5</v>
      </c>
      <c r="K3640" s="92"/>
    </row>
    <row r="3641" spans="1:11" ht="30.6" x14ac:dyDescent="0.25">
      <c r="A3641" s="14" t="s">
        <v>1906</v>
      </c>
      <c r="B3641" s="14" t="s">
        <v>10288</v>
      </c>
      <c r="C3641" s="14" t="s">
        <v>10289</v>
      </c>
      <c r="D3641" s="16">
        <v>45272</v>
      </c>
      <c r="E3641" s="16"/>
      <c r="F3641" s="14" t="s">
        <v>10285</v>
      </c>
      <c r="G3641" s="14"/>
      <c r="H3641" s="14" t="s">
        <v>2695</v>
      </c>
      <c r="I3641" s="15">
        <v>162</v>
      </c>
      <c r="J3641" s="77">
        <v>5</v>
      </c>
      <c r="K3641" s="92"/>
    </row>
    <row r="3642" spans="1:11" ht="30.6" x14ac:dyDescent="0.25">
      <c r="A3642" s="14" t="s">
        <v>1906</v>
      </c>
      <c r="B3642" s="14" t="s">
        <v>10290</v>
      </c>
      <c r="C3642" s="14" t="s">
        <v>10291</v>
      </c>
      <c r="D3642" s="16">
        <v>45272</v>
      </c>
      <c r="E3642" s="16"/>
      <c r="F3642" s="14" t="s">
        <v>10285</v>
      </c>
      <c r="G3642" s="14"/>
      <c r="H3642" s="14" t="s">
        <v>2657</v>
      </c>
      <c r="I3642" s="15">
        <v>162</v>
      </c>
      <c r="J3642" s="77">
        <v>5</v>
      </c>
      <c r="K3642" s="92"/>
    </row>
    <row r="3643" spans="1:11" ht="71.400000000000006" x14ac:dyDescent="0.25">
      <c r="A3643" s="14" t="s">
        <v>1906</v>
      </c>
      <c r="B3643" s="14"/>
      <c r="C3643" s="14"/>
      <c r="D3643" s="16"/>
      <c r="E3643" s="16"/>
      <c r="F3643" s="305" t="s">
        <v>14730</v>
      </c>
      <c r="G3643" s="14"/>
      <c r="H3643" s="14"/>
      <c r="I3643" s="15"/>
      <c r="J3643" s="77"/>
      <c r="K3643" s="92"/>
    </row>
    <row r="3644" spans="1:11" ht="20.399999999999999" x14ac:dyDescent="0.25">
      <c r="A3644" s="14" t="s">
        <v>1906</v>
      </c>
      <c r="B3644" s="14" t="s">
        <v>10292</v>
      </c>
      <c r="C3644" s="14" t="s">
        <v>10293</v>
      </c>
      <c r="D3644" s="16">
        <v>45267</v>
      </c>
      <c r="E3644" s="16"/>
      <c r="F3644" s="14" t="s">
        <v>10294</v>
      </c>
      <c r="G3644" s="14"/>
      <c r="H3644" s="14" t="s">
        <v>2692</v>
      </c>
      <c r="I3644" s="15">
        <v>123</v>
      </c>
      <c r="J3644" s="77">
        <v>5</v>
      </c>
      <c r="K3644" s="92"/>
    </row>
    <row r="3645" spans="1:11" ht="20.399999999999999" x14ac:dyDescent="0.25">
      <c r="A3645" s="14" t="s">
        <v>1906</v>
      </c>
      <c r="B3645" s="14" t="s">
        <v>10295</v>
      </c>
      <c r="C3645" s="14" t="s">
        <v>10296</v>
      </c>
      <c r="D3645" s="16">
        <v>45267</v>
      </c>
      <c r="E3645" s="16"/>
      <c r="F3645" s="14" t="s">
        <v>10294</v>
      </c>
      <c r="G3645" s="14"/>
      <c r="H3645" s="14" t="s">
        <v>2657</v>
      </c>
      <c r="I3645" s="15">
        <v>123</v>
      </c>
      <c r="J3645" s="77">
        <v>5</v>
      </c>
      <c r="K3645" s="92"/>
    </row>
    <row r="3646" spans="1:11" ht="20.399999999999999" x14ac:dyDescent="0.25">
      <c r="A3646" s="14" t="s">
        <v>1906</v>
      </c>
      <c r="B3646" s="14" t="s">
        <v>10297</v>
      </c>
      <c r="C3646" s="14" t="s">
        <v>10298</v>
      </c>
      <c r="D3646" s="16">
        <v>45267</v>
      </c>
      <c r="E3646" s="16"/>
      <c r="F3646" s="14" t="s">
        <v>10294</v>
      </c>
      <c r="G3646" s="14"/>
      <c r="H3646" s="14" t="s">
        <v>2695</v>
      </c>
      <c r="I3646" s="15">
        <v>123</v>
      </c>
      <c r="J3646" s="77">
        <v>5</v>
      </c>
      <c r="K3646" s="92"/>
    </row>
    <row r="3647" spans="1:11" ht="71.400000000000006" x14ac:dyDescent="0.25">
      <c r="A3647" s="14" t="s">
        <v>1906</v>
      </c>
      <c r="B3647" s="14"/>
      <c r="C3647" s="14"/>
      <c r="D3647" s="16"/>
      <c r="E3647" s="16"/>
      <c r="F3647" s="305" t="s">
        <v>14731</v>
      </c>
      <c r="G3647" s="14"/>
      <c r="H3647" s="14"/>
      <c r="I3647" s="15"/>
      <c r="J3647" s="77"/>
      <c r="K3647" s="92"/>
    </row>
    <row r="3648" spans="1:11" ht="30.6" x14ac:dyDescent="0.25">
      <c r="A3648" s="14" t="s">
        <v>1906</v>
      </c>
      <c r="B3648" s="14" t="s">
        <v>10299</v>
      </c>
      <c r="C3648" s="14" t="s">
        <v>10300</v>
      </c>
      <c r="D3648" s="16">
        <v>45252</v>
      </c>
      <c r="E3648" s="16"/>
      <c r="F3648" s="14" t="s">
        <v>10301</v>
      </c>
      <c r="G3648" s="14"/>
      <c r="H3648" s="14" t="s">
        <v>2663</v>
      </c>
      <c r="I3648" s="15">
        <v>91</v>
      </c>
      <c r="J3648" s="77">
        <v>5</v>
      </c>
      <c r="K3648" s="92"/>
    </row>
    <row r="3649" spans="1:11" ht="30.6" x14ac:dyDescent="0.25">
      <c r="A3649" s="14" t="s">
        <v>1906</v>
      </c>
      <c r="B3649" s="14" t="s">
        <v>10302</v>
      </c>
      <c r="C3649" s="14" t="s">
        <v>10303</v>
      </c>
      <c r="D3649" s="16">
        <v>45252</v>
      </c>
      <c r="E3649" s="16"/>
      <c r="F3649" s="14" t="s">
        <v>10301</v>
      </c>
      <c r="G3649" s="14"/>
      <c r="H3649" s="14" t="s">
        <v>2179</v>
      </c>
      <c r="I3649" s="15">
        <v>91</v>
      </c>
      <c r="J3649" s="77">
        <v>5</v>
      </c>
      <c r="K3649" s="92"/>
    </row>
    <row r="3650" spans="1:11" ht="30.6" x14ac:dyDescent="0.25">
      <c r="A3650" s="14" t="s">
        <v>1906</v>
      </c>
      <c r="B3650" s="14" t="s">
        <v>10304</v>
      </c>
      <c r="C3650" s="14" t="s">
        <v>10305</v>
      </c>
      <c r="D3650" s="16">
        <v>45252</v>
      </c>
      <c r="E3650" s="16"/>
      <c r="F3650" s="14" t="s">
        <v>10301</v>
      </c>
      <c r="G3650" s="14"/>
      <c r="H3650" s="14" t="s">
        <v>2727</v>
      </c>
      <c r="I3650" s="15">
        <v>91</v>
      </c>
      <c r="J3650" s="77">
        <v>5</v>
      </c>
      <c r="K3650" s="92"/>
    </row>
    <row r="3651" spans="1:11" ht="71.400000000000006" x14ac:dyDescent="0.25">
      <c r="A3651" s="14" t="s">
        <v>1906</v>
      </c>
      <c r="B3651" s="14"/>
      <c r="C3651" s="14"/>
      <c r="D3651" s="16"/>
      <c r="E3651" s="16"/>
      <c r="F3651" s="305" t="s">
        <v>14732</v>
      </c>
      <c r="G3651" s="14"/>
      <c r="H3651" s="14"/>
      <c r="I3651" s="15"/>
      <c r="J3651" s="77"/>
      <c r="K3651" s="92"/>
    </row>
    <row r="3652" spans="1:11" ht="20.399999999999999" x14ac:dyDescent="0.25">
      <c r="A3652" s="14" t="s">
        <v>1906</v>
      </c>
      <c r="B3652" s="14" t="s">
        <v>10306</v>
      </c>
      <c r="C3652" s="14" t="s">
        <v>10307</v>
      </c>
      <c r="D3652" s="16">
        <v>45267</v>
      </c>
      <c r="E3652" s="16"/>
      <c r="F3652" s="14" t="s">
        <v>10308</v>
      </c>
      <c r="G3652" s="14"/>
      <c r="H3652" s="14" t="s">
        <v>2673</v>
      </c>
      <c r="I3652" s="15">
        <v>109</v>
      </c>
      <c r="J3652" s="77">
        <v>5</v>
      </c>
      <c r="K3652" s="92"/>
    </row>
    <row r="3653" spans="1:11" ht="20.399999999999999" x14ac:dyDescent="0.25">
      <c r="A3653" s="14" t="s">
        <v>1906</v>
      </c>
      <c r="B3653" s="14" t="s">
        <v>10309</v>
      </c>
      <c r="C3653" s="14" t="s">
        <v>10310</v>
      </c>
      <c r="D3653" s="16">
        <v>45267</v>
      </c>
      <c r="E3653" s="16"/>
      <c r="F3653" s="14" t="s">
        <v>10308</v>
      </c>
      <c r="G3653" s="14"/>
      <c r="H3653" s="14" t="s">
        <v>2670</v>
      </c>
      <c r="I3653" s="15">
        <v>109</v>
      </c>
      <c r="J3653" s="77">
        <v>5</v>
      </c>
      <c r="K3653" s="92"/>
    </row>
    <row r="3654" spans="1:11" ht="71.400000000000006" x14ac:dyDescent="0.25">
      <c r="A3654" s="14" t="s">
        <v>1906</v>
      </c>
      <c r="B3654" s="14"/>
      <c r="C3654" s="14"/>
      <c r="D3654" s="16"/>
      <c r="E3654" s="16"/>
      <c r="F3654" s="305" t="s">
        <v>14733</v>
      </c>
      <c r="G3654" s="14"/>
      <c r="H3654" s="14"/>
      <c r="I3654" s="15"/>
      <c r="J3654" s="77"/>
      <c r="K3654" s="92"/>
    </row>
    <row r="3655" spans="1:11" ht="20.399999999999999" x14ac:dyDescent="0.25">
      <c r="A3655" s="14" t="s">
        <v>1906</v>
      </c>
      <c r="B3655" s="14" t="s">
        <v>10311</v>
      </c>
      <c r="C3655" s="14" t="s">
        <v>10312</v>
      </c>
      <c r="D3655" s="16">
        <v>45278</v>
      </c>
      <c r="E3655" s="16"/>
      <c r="F3655" s="14" t="s">
        <v>10313</v>
      </c>
      <c r="G3655" s="14" t="s">
        <v>6472</v>
      </c>
      <c r="H3655" s="14" t="s">
        <v>6473</v>
      </c>
      <c r="I3655" s="15">
        <v>45</v>
      </c>
      <c r="J3655" s="77">
        <v>5</v>
      </c>
      <c r="K3655" s="92"/>
    </row>
    <row r="3656" spans="1:11" ht="20.399999999999999" x14ac:dyDescent="0.25">
      <c r="A3656" s="14" t="s">
        <v>1906</v>
      </c>
      <c r="B3656" s="14" t="s">
        <v>10314</v>
      </c>
      <c r="C3656" s="14" t="s">
        <v>10315</v>
      </c>
      <c r="D3656" s="16">
        <v>45281</v>
      </c>
      <c r="E3656" s="16"/>
      <c r="F3656" s="14" t="s">
        <v>10316</v>
      </c>
      <c r="G3656" s="14"/>
      <c r="H3656" s="14" t="s">
        <v>2695</v>
      </c>
      <c r="I3656" s="15">
        <v>123</v>
      </c>
      <c r="J3656" s="77">
        <v>5</v>
      </c>
      <c r="K3656" s="92"/>
    </row>
    <row r="3657" spans="1:11" ht="20.399999999999999" x14ac:dyDescent="0.25">
      <c r="A3657" s="14" t="s">
        <v>1906</v>
      </c>
      <c r="B3657" s="14" t="s">
        <v>10317</v>
      </c>
      <c r="C3657" s="14" t="s">
        <v>10318</v>
      </c>
      <c r="D3657" s="16">
        <v>45281</v>
      </c>
      <c r="E3657" s="16"/>
      <c r="F3657" s="14" t="s">
        <v>10316</v>
      </c>
      <c r="G3657" s="14"/>
      <c r="H3657" s="14" t="s">
        <v>3411</v>
      </c>
      <c r="I3657" s="15">
        <v>123</v>
      </c>
      <c r="J3657" s="77">
        <v>5</v>
      </c>
      <c r="K3657" s="92"/>
    </row>
    <row r="3658" spans="1:11" ht="20.399999999999999" x14ac:dyDescent="0.25">
      <c r="A3658" s="14" t="s">
        <v>1906</v>
      </c>
      <c r="B3658" s="14" t="s">
        <v>10319</v>
      </c>
      <c r="C3658" s="14" t="s">
        <v>10320</v>
      </c>
      <c r="D3658" s="16">
        <v>45281</v>
      </c>
      <c r="E3658" s="16"/>
      <c r="F3658" s="14" t="s">
        <v>10316</v>
      </c>
      <c r="G3658" s="14"/>
      <c r="H3658" s="14" t="s">
        <v>2657</v>
      </c>
      <c r="I3658" s="15">
        <v>123</v>
      </c>
      <c r="J3658" s="77">
        <v>5</v>
      </c>
      <c r="K3658" s="92"/>
    </row>
    <row r="3659" spans="1:11" ht="71.400000000000006" x14ac:dyDescent="0.25">
      <c r="A3659" s="14" t="s">
        <v>1906</v>
      </c>
      <c r="B3659" s="14"/>
      <c r="C3659" s="14"/>
      <c r="D3659" s="16"/>
      <c r="E3659" s="16"/>
      <c r="F3659" s="305" t="s">
        <v>14734</v>
      </c>
      <c r="G3659" s="14"/>
      <c r="H3659" s="14"/>
      <c r="I3659" s="15"/>
      <c r="J3659" s="77"/>
      <c r="K3659" s="92"/>
    </row>
    <row r="3660" spans="1:11" ht="20.399999999999999" x14ac:dyDescent="0.25">
      <c r="A3660" s="14" t="s">
        <v>1906</v>
      </c>
      <c r="B3660" s="14" t="s">
        <v>10321</v>
      </c>
      <c r="C3660" s="14" t="s">
        <v>10322</v>
      </c>
      <c r="D3660" s="16">
        <v>45280</v>
      </c>
      <c r="E3660" s="16"/>
      <c r="F3660" s="14" t="s">
        <v>10323</v>
      </c>
      <c r="G3660" s="14"/>
      <c r="H3660" s="14" t="s">
        <v>2676</v>
      </c>
      <c r="I3660" s="15">
        <v>109</v>
      </c>
      <c r="J3660" s="77">
        <v>5</v>
      </c>
      <c r="K3660" s="92"/>
    </row>
    <row r="3661" spans="1:11" ht="20.399999999999999" x14ac:dyDescent="0.25">
      <c r="A3661" s="14" t="s">
        <v>1906</v>
      </c>
      <c r="B3661" s="14" t="s">
        <v>10324</v>
      </c>
      <c r="C3661" s="14" t="s">
        <v>10325</v>
      </c>
      <c r="D3661" s="16">
        <v>45280</v>
      </c>
      <c r="E3661" s="16"/>
      <c r="F3661" s="14" t="s">
        <v>10323</v>
      </c>
      <c r="G3661" s="14"/>
      <c r="H3661" s="14" t="s">
        <v>2670</v>
      </c>
      <c r="I3661" s="15">
        <v>109</v>
      </c>
      <c r="J3661" s="77">
        <v>5</v>
      </c>
      <c r="K3661" s="92"/>
    </row>
    <row r="3662" spans="1:11" ht="71.400000000000006" x14ac:dyDescent="0.25">
      <c r="A3662" s="14" t="s">
        <v>1906</v>
      </c>
      <c r="B3662" s="14"/>
      <c r="C3662" s="14"/>
      <c r="D3662" s="16"/>
      <c r="E3662" s="16"/>
      <c r="F3662" s="305" t="s">
        <v>14735</v>
      </c>
      <c r="G3662" s="14"/>
      <c r="H3662" s="14"/>
      <c r="I3662" s="15"/>
      <c r="J3662" s="77"/>
      <c r="K3662" s="92"/>
    </row>
    <row r="3663" spans="1:11" ht="20.399999999999999" x14ac:dyDescent="0.25">
      <c r="A3663" s="14" t="s">
        <v>1906</v>
      </c>
      <c r="B3663" s="14" t="s">
        <v>10326</v>
      </c>
      <c r="C3663" s="14" t="s">
        <v>10327</v>
      </c>
      <c r="D3663" s="16">
        <v>45280</v>
      </c>
      <c r="E3663" s="16"/>
      <c r="F3663" s="14" t="s">
        <v>10328</v>
      </c>
      <c r="G3663" s="14"/>
      <c r="H3663" s="14" t="s">
        <v>3838</v>
      </c>
      <c r="I3663" s="15">
        <v>109</v>
      </c>
      <c r="J3663" s="77">
        <v>5</v>
      </c>
      <c r="K3663" s="92"/>
    </row>
    <row r="3664" spans="1:11" ht="20.399999999999999" x14ac:dyDescent="0.25">
      <c r="A3664" s="14" t="s">
        <v>1906</v>
      </c>
      <c r="B3664" s="14" t="s">
        <v>10329</v>
      </c>
      <c r="C3664" s="14" t="s">
        <v>10330</v>
      </c>
      <c r="D3664" s="16">
        <v>45280</v>
      </c>
      <c r="E3664" s="16"/>
      <c r="F3664" s="14" t="s">
        <v>10328</v>
      </c>
      <c r="G3664" s="14"/>
      <c r="H3664" s="14" t="s">
        <v>2667</v>
      </c>
      <c r="I3664" s="15">
        <v>109</v>
      </c>
      <c r="J3664" s="77">
        <v>5</v>
      </c>
      <c r="K3664" s="92"/>
    </row>
    <row r="3665" spans="1:11" ht="71.400000000000006" x14ac:dyDescent="0.25">
      <c r="A3665" s="14" t="s">
        <v>1906</v>
      </c>
      <c r="B3665" s="14"/>
      <c r="C3665" s="14"/>
      <c r="D3665" s="16"/>
      <c r="E3665" s="16"/>
      <c r="F3665" s="308" t="s">
        <v>10331</v>
      </c>
      <c r="G3665" s="14"/>
      <c r="H3665" s="14"/>
      <c r="I3665" s="15"/>
      <c r="J3665" s="77"/>
      <c r="K3665" s="92"/>
    </row>
    <row r="3666" spans="1:11" ht="30.6" x14ac:dyDescent="0.25">
      <c r="A3666" s="14" t="s">
        <v>1906</v>
      </c>
      <c r="B3666" s="14" t="s">
        <v>10332</v>
      </c>
      <c r="C3666" s="14" t="s">
        <v>10333</v>
      </c>
      <c r="D3666" s="16">
        <v>45210</v>
      </c>
      <c r="E3666" s="16"/>
      <c r="F3666" s="14" t="s">
        <v>10334</v>
      </c>
      <c r="G3666" s="14"/>
      <c r="H3666" s="14" t="s">
        <v>10335</v>
      </c>
      <c r="I3666" s="15">
        <v>55</v>
      </c>
      <c r="J3666" s="77">
        <v>5</v>
      </c>
      <c r="K3666" s="92"/>
    </row>
    <row r="3667" spans="1:11" ht="30.6" x14ac:dyDescent="0.25">
      <c r="A3667" s="14" t="s">
        <v>1906</v>
      </c>
      <c r="B3667" s="14" t="s">
        <v>10336</v>
      </c>
      <c r="C3667" s="14" t="s">
        <v>10337</v>
      </c>
      <c r="D3667" s="16">
        <v>45210</v>
      </c>
      <c r="E3667" s="16"/>
      <c r="F3667" s="14" t="s">
        <v>10334</v>
      </c>
      <c r="G3667" s="14"/>
      <c r="H3667" s="14" t="s">
        <v>5897</v>
      </c>
      <c r="I3667" s="15">
        <v>55</v>
      </c>
      <c r="J3667" s="77">
        <v>5</v>
      </c>
      <c r="K3667" s="92"/>
    </row>
    <row r="3668" spans="1:11" ht="30.6" x14ac:dyDescent="0.25">
      <c r="A3668" s="14" t="s">
        <v>1906</v>
      </c>
      <c r="B3668" s="14" t="s">
        <v>10338</v>
      </c>
      <c r="C3668" s="14" t="s">
        <v>10339</v>
      </c>
      <c r="D3668" s="16">
        <v>45210</v>
      </c>
      <c r="E3668" s="16"/>
      <c r="F3668" s="14" t="s">
        <v>10334</v>
      </c>
      <c r="G3668" s="14"/>
      <c r="H3668" s="14" t="s">
        <v>3571</v>
      </c>
      <c r="I3668" s="15">
        <v>55</v>
      </c>
      <c r="J3668" s="77">
        <v>5</v>
      </c>
      <c r="K3668" s="92"/>
    </row>
    <row r="3669" spans="1:11" ht="30.6" x14ac:dyDescent="0.25">
      <c r="A3669" s="14" t="s">
        <v>1906</v>
      </c>
      <c r="B3669" s="14" t="s">
        <v>10340</v>
      </c>
      <c r="C3669" s="14" t="s">
        <v>10341</v>
      </c>
      <c r="D3669" s="16">
        <v>45210</v>
      </c>
      <c r="E3669" s="16"/>
      <c r="F3669" s="14" t="s">
        <v>10334</v>
      </c>
      <c r="G3669" s="14"/>
      <c r="H3669" s="14" t="s">
        <v>3577</v>
      </c>
      <c r="I3669" s="15">
        <v>55</v>
      </c>
      <c r="J3669" s="77">
        <v>5</v>
      </c>
      <c r="K3669" s="92"/>
    </row>
    <row r="3670" spans="1:11" ht="30.6" x14ac:dyDescent="0.25">
      <c r="A3670" s="14" t="s">
        <v>1906</v>
      </c>
      <c r="B3670" s="14" t="s">
        <v>10342</v>
      </c>
      <c r="C3670" s="14" t="s">
        <v>10343</v>
      </c>
      <c r="D3670" s="16">
        <v>45210</v>
      </c>
      <c r="E3670" s="16"/>
      <c r="F3670" s="14" t="s">
        <v>10334</v>
      </c>
      <c r="G3670" s="14"/>
      <c r="H3670" s="14" t="s">
        <v>10344</v>
      </c>
      <c r="I3670" s="15">
        <v>55</v>
      </c>
      <c r="J3670" s="77">
        <v>5</v>
      </c>
      <c r="K3670" s="92"/>
    </row>
    <row r="3671" spans="1:11" ht="30.6" x14ac:dyDescent="0.25">
      <c r="A3671" s="14" t="s">
        <v>1906</v>
      </c>
      <c r="B3671" s="14" t="s">
        <v>10345</v>
      </c>
      <c r="C3671" s="14" t="s">
        <v>10346</v>
      </c>
      <c r="D3671" s="16">
        <v>45210</v>
      </c>
      <c r="E3671" s="16"/>
      <c r="F3671" s="14" t="s">
        <v>10334</v>
      </c>
      <c r="G3671" s="14"/>
      <c r="H3671" s="14" t="s">
        <v>5881</v>
      </c>
      <c r="I3671" s="15">
        <v>55</v>
      </c>
      <c r="J3671" s="77">
        <v>5</v>
      </c>
      <c r="K3671" s="92"/>
    </row>
    <row r="3672" spans="1:11" ht="30.6" x14ac:dyDescent="0.25">
      <c r="A3672" s="14" t="s">
        <v>1906</v>
      </c>
      <c r="B3672" s="14" t="s">
        <v>10347</v>
      </c>
      <c r="C3672" s="14" t="s">
        <v>10348</v>
      </c>
      <c r="D3672" s="16">
        <v>45210</v>
      </c>
      <c r="E3672" s="16"/>
      <c r="F3672" s="14" t="s">
        <v>10334</v>
      </c>
      <c r="G3672" s="14"/>
      <c r="H3672" s="14" t="s">
        <v>5900</v>
      </c>
      <c r="I3672" s="15">
        <v>55</v>
      </c>
      <c r="J3672" s="77">
        <v>5</v>
      </c>
      <c r="K3672" s="92"/>
    </row>
    <row r="3673" spans="1:11" ht="30.6" x14ac:dyDescent="0.25">
      <c r="A3673" s="14" t="s">
        <v>1906</v>
      </c>
      <c r="B3673" s="14" t="s">
        <v>10349</v>
      </c>
      <c r="C3673" s="14" t="s">
        <v>10350</v>
      </c>
      <c r="D3673" s="16">
        <v>45210</v>
      </c>
      <c r="E3673" s="16"/>
      <c r="F3673" s="14" t="s">
        <v>10334</v>
      </c>
      <c r="G3673" s="14"/>
      <c r="H3673" s="14" t="s">
        <v>10351</v>
      </c>
      <c r="I3673" s="15">
        <v>55</v>
      </c>
      <c r="J3673" s="77">
        <v>5</v>
      </c>
      <c r="K3673" s="92"/>
    </row>
    <row r="3674" spans="1:11" ht="30.6" x14ac:dyDescent="0.25">
      <c r="A3674" s="14" t="s">
        <v>1906</v>
      </c>
      <c r="B3674" s="14" t="s">
        <v>10352</v>
      </c>
      <c r="C3674" s="14" t="s">
        <v>10353</v>
      </c>
      <c r="D3674" s="16">
        <v>45210</v>
      </c>
      <c r="E3674" s="16"/>
      <c r="F3674" s="14" t="s">
        <v>10334</v>
      </c>
      <c r="G3674" s="14"/>
      <c r="H3674" s="14" t="s">
        <v>5906</v>
      </c>
      <c r="I3674" s="15">
        <v>55</v>
      </c>
      <c r="J3674" s="77">
        <v>5</v>
      </c>
      <c r="K3674" s="92"/>
    </row>
    <row r="3675" spans="1:11" ht="30.6" x14ac:dyDescent="0.25">
      <c r="A3675" s="14" t="s">
        <v>1906</v>
      </c>
      <c r="B3675" s="14" t="s">
        <v>10354</v>
      </c>
      <c r="C3675" s="14" t="s">
        <v>10355</v>
      </c>
      <c r="D3675" s="16">
        <v>45210</v>
      </c>
      <c r="E3675" s="16"/>
      <c r="F3675" s="14" t="s">
        <v>10334</v>
      </c>
      <c r="G3675" s="14"/>
      <c r="H3675" s="14" t="s">
        <v>5909</v>
      </c>
      <c r="I3675" s="15">
        <v>55</v>
      </c>
      <c r="J3675" s="77">
        <v>5</v>
      </c>
      <c r="K3675" s="92"/>
    </row>
    <row r="3676" spans="1:11" ht="30.6" x14ac:dyDescent="0.25">
      <c r="A3676" s="14" t="s">
        <v>1906</v>
      </c>
      <c r="B3676" s="14" t="s">
        <v>10356</v>
      </c>
      <c r="C3676" s="14" t="s">
        <v>10357</v>
      </c>
      <c r="D3676" s="16">
        <v>45210</v>
      </c>
      <c r="E3676" s="16"/>
      <c r="F3676" s="14" t="s">
        <v>10334</v>
      </c>
      <c r="G3676" s="14"/>
      <c r="H3676" s="14" t="s">
        <v>5914</v>
      </c>
      <c r="I3676" s="15">
        <v>55</v>
      </c>
      <c r="J3676" s="77">
        <v>5</v>
      </c>
      <c r="K3676" s="92"/>
    </row>
    <row r="3677" spans="1:11" ht="30.6" x14ac:dyDescent="0.25">
      <c r="A3677" s="14" t="s">
        <v>1906</v>
      </c>
      <c r="B3677" s="14" t="s">
        <v>10358</v>
      </c>
      <c r="C3677" s="14" t="s">
        <v>10359</v>
      </c>
      <c r="D3677" s="16">
        <v>45210</v>
      </c>
      <c r="E3677" s="16"/>
      <c r="F3677" s="14" t="s">
        <v>10334</v>
      </c>
      <c r="G3677" s="14"/>
      <c r="H3677" s="14" t="s">
        <v>5929</v>
      </c>
      <c r="I3677" s="15">
        <v>55</v>
      </c>
      <c r="J3677" s="77">
        <v>5</v>
      </c>
      <c r="K3677" s="92"/>
    </row>
    <row r="3678" spans="1:11" ht="30.6" x14ac:dyDescent="0.25">
      <c r="A3678" s="14" t="s">
        <v>1906</v>
      </c>
      <c r="B3678" s="14" t="s">
        <v>10360</v>
      </c>
      <c r="C3678" s="14" t="s">
        <v>10361</v>
      </c>
      <c r="D3678" s="16">
        <v>45210</v>
      </c>
      <c r="E3678" s="16"/>
      <c r="F3678" s="14" t="s">
        <v>10334</v>
      </c>
      <c r="G3678" s="14"/>
      <c r="H3678" s="14" t="s">
        <v>10362</v>
      </c>
      <c r="I3678" s="15">
        <v>55</v>
      </c>
      <c r="J3678" s="77">
        <v>5</v>
      </c>
      <c r="K3678" s="92"/>
    </row>
    <row r="3679" spans="1:11" ht="30.6" x14ac:dyDescent="0.25">
      <c r="A3679" s="14" t="s">
        <v>1906</v>
      </c>
      <c r="B3679" s="14" t="s">
        <v>10363</v>
      </c>
      <c r="C3679" s="14" t="s">
        <v>10364</v>
      </c>
      <c r="D3679" s="16">
        <v>45210</v>
      </c>
      <c r="E3679" s="16"/>
      <c r="F3679" s="14" t="s">
        <v>10334</v>
      </c>
      <c r="G3679" s="14"/>
      <c r="H3679" s="14" t="s">
        <v>3625</v>
      </c>
      <c r="I3679" s="15">
        <v>55</v>
      </c>
      <c r="J3679" s="77">
        <v>5</v>
      </c>
      <c r="K3679" s="92"/>
    </row>
    <row r="3680" spans="1:11" ht="30.6" x14ac:dyDescent="0.25">
      <c r="A3680" s="14" t="s">
        <v>1906</v>
      </c>
      <c r="B3680" s="14" t="s">
        <v>10365</v>
      </c>
      <c r="C3680" s="14" t="s">
        <v>10366</v>
      </c>
      <c r="D3680" s="16">
        <v>45210</v>
      </c>
      <c r="E3680" s="16"/>
      <c r="F3680" s="14" t="s">
        <v>10334</v>
      </c>
      <c r="G3680" s="14"/>
      <c r="H3680" s="14" t="s">
        <v>5894</v>
      </c>
      <c r="I3680" s="15">
        <v>55</v>
      </c>
      <c r="J3680" s="77">
        <v>5</v>
      </c>
      <c r="K3680" s="92"/>
    </row>
    <row r="3681" spans="1:11" ht="30.6" x14ac:dyDescent="0.25">
      <c r="A3681" s="14" t="s">
        <v>1906</v>
      </c>
      <c r="B3681" s="14" t="s">
        <v>10367</v>
      </c>
      <c r="C3681" s="14" t="s">
        <v>10368</v>
      </c>
      <c r="D3681" s="16">
        <v>45210</v>
      </c>
      <c r="E3681" s="16"/>
      <c r="F3681" s="14" t="s">
        <v>10334</v>
      </c>
      <c r="G3681" s="14"/>
      <c r="H3681" s="14" t="s">
        <v>10369</v>
      </c>
      <c r="I3681" s="15">
        <v>55</v>
      </c>
      <c r="J3681" s="77">
        <v>5</v>
      </c>
      <c r="K3681" s="92"/>
    </row>
    <row r="3682" spans="1:11" ht="30.6" x14ac:dyDescent="0.25">
      <c r="A3682" s="14" t="s">
        <v>1906</v>
      </c>
      <c r="B3682" s="14" t="s">
        <v>10370</v>
      </c>
      <c r="C3682" s="14" t="s">
        <v>10371</v>
      </c>
      <c r="D3682" s="16">
        <v>45210</v>
      </c>
      <c r="E3682" s="16"/>
      <c r="F3682" s="14" t="s">
        <v>10334</v>
      </c>
      <c r="G3682" s="14"/>
      <c r="H3682" s="14" t="s">
        <v>10372</v>
      </c>
      <c r="I3682" s="15">
        <v>55</v>
      </c>
      <c r="J3682" s="77">
        <v>5</v>
      </c>
      <c r="K3682" s="92"/>
    </row>
    <row r="3683" spans="1:11" ht="30.6" x14ac:dyDescent="0.25">
      <c r="A3683" s="14" t="s">
        <v>1906</v>
      </c>
      <c r="B3683" s="14" t="s">
        <v>10373</v>
      </c>
      <c r="C3683" s="14" t="s">
        <v>10374</v>
      </c>
      <c r="D3683" s="16">
        <v>45210</v>
      </c>
      <c r="E3683" s="16"/>
      <c r="F3683" s="14" t="s">
        <v>10334</v>
      </c>
      <c r="G3683" s="14"/>
      <c r="H3683" s="14" t="s">
        <v>5989</v>
      </c>
      <c r="I3683" s="15">
        <v>55</v>
      </c>
      <c r="J3683" s="77">
        <v>5</v>
      </c>
      <c r="K3683" s="92"/>
    </row>
    <row r="3684" spans="1:11" ht="30.6" x14ac:dyDescent="0.25">
      <c r="A3684" s="14" t="s">
        <v>1906</v>
      </c>
      <c r="B3684" s="14" t="s">
        <v>10375</v>
      </c>
      <c r="C3684" s="14" t="s">
        <v>10376</v>
      </c>
      <c r="D3684" s="16">
        <v>45210</v>
      </c>
      <c r="E3684" s="16"/>
      <c r="F3684" s="14" t="s">
        <v>10334</v>
      </c>
      <c r="G3684" s="14"/>
      <c r="H3684" s="14" t="s">
        <v>4694</v>
      </c>
      <c r="I3684" s="15">
        <v>70</v>
      </c>
      <c r="J3684" s="77">
        <v>5</v>
      </c>
      <c r="K3684" s="92"/>
    </row>
    <row r="3685" spans="1:11" ht="30.6" x14ac:dyDescent="0.25">
      <c r="A3685" s="14" t="s">
        <v>1906</v>
      </c>
      <c r="B3685" s="14" t="s">
        <v>10377</v>
      </c>
      <c r="C3685" s="14" t="s">
        <v>10378</v>
      </c>
      <c r="D3685" s="16">
        <v>45210</v>
      </c>
      <c r="E3685" s="16"/>
      <c r="F3685" s="14" t="s">
        <v>10334</v>
      </c>
      <c r="G3685" s="14"/>
      <c r="H3685" s="14" t="s">
        <v>10379</v>
      </c>
      <c r="I3685" s="15">
        <v>70</v>
      </c>
      <c r="J3685" s="77">
        <v>5</v>
      </c>
      <c r="K3685" s="92"/>
    </row>
    <row r="3686" spans="1:11" ht="30.6" x14ac:dyDescent="0.25">
      <c r="A3686" s="14" t="s">
        <v>1906</v>
      </c>
      <c r="B3686" s="14" t="s">
        <v>10380</v>
      </c>
      <c r="C3686" s="14" t="s">
        <v>10381</v>
      </c>
      <c r="D3686" s="16">
        <v>45210</v>
      </c>
      <c r="E3686" s="16"/>
      <c r="F3686" s="14" t="s">
        <v>10334</v>
      </c>
      <c r="G3686" s="14"/>
      <c r="H3686" s="14" t="s">
        <v>2453</v>
      </c>
      <c r="I3686" s="15">
        <v>70</v>
      </c>
      <c r="J3686" s="77">
        <v>5</v>
      </c>
      <c r="K3686" s="92"/>
    </row>
    <row r="3687" spans="1:11" ht="30.6" x14ac:dyDescent="0.25">
      <c r="A3687" s="14" t="s">
        <v>1906</v>
      </c>
      <c r="B3687" s="14" t="s">
        <v>10382</v>
      </c>
      <c r="C3687" s="14" t="s">
        <v>10383</v>
      </c>
      <c r="D3687" s="16">
        <v>45210</v>
      </c>
      <c r="E3687" s="16"/>
      <c r="F3687" s="14" t="s">
        <v>10334</v>
      </c>
      <c r="G3687" s="14"/>
      <c r="H3687" s="14" t="s">
        <v>5380</v>
      </c>
      <c r="I3687" s="15">
        <v>87</v>
      </c>
      <c r="J3687" s="77">
        <v>5</v>
      </c>
      <c r="K3687" s="92"/>
    </row>
    <row r="3688" spans="1:11" ht="30.6" x14ac:dyDescent="0.25">
      <c r="A3688" s="14" t="s">
        <v>1906</v>
      </c>
      <c r="B3688" s="14" t="s">
        <v>10384</v>
      </c>
      <c r="C3688" s="14" t="s">
        <v>10385</v>
      </c>
      <c r="D3688" s="16">
        <v>45210</v>
      </c>
      <c r="E3688" s="16"/>
      <c r="F3688" s="14" t="s">
        <v>10334</v>
      </c>
      <c r="G3688" s="14"/>
      <c r="H3688" s="14" t="s">
        <v>10386</v>
      </c>
      <c r="I3688" s="15">
        <v>87</v>
      </c>
      <c r="J3688" s="77">
        <v>5</v>
      </c>
      <c r="K3688" s="92"/>
    </row>
    <row r="3689" spans="1:11" ht="30.6" x14ac:dyDescent="0.25">
      <c r="A3689" s="14" t="s">
        <v>1906</v>
      </c>
      <c r="B3689" s="14" t="s">
        <v>10387</v>
      </c>
      <c r="C3689" s="14" t="s">
        <v>10388</v>
      </c>
      <c r="D3689" s="16">
        <v>45230</v>
      </c>
      <c r="E3689" s="16"/>
      <c r="F3689" s="14" t="s">
        <v>10389</v>
      </c>
      <c r="G3689" s="14" t="s">
        <v>10390</v>
      </c>
      <c r="H3689" s="14" t="s">
        <v>10391</v>
      </c>
      <c r="I3689" s="15">
        <v>400</v>
      </c>
      <c r="J3689" s="77">
        <v>5</v>
      </c>
      <c r="K3689" s="92"/>
    </row>
    <row r="3690" spans="1:11" ht="51" x14ac:dyDescent="0.25">
      <c r="A3690" s="14" t="s">
        <v>1906</v>
      </c>
      <c r="B3690" s="14" t="s">
        <v>10387</v>
      </c>
      <c r="C3690" s="14" t="s">
        <v>10388</v>
      </c>
      <c r="D3690" s="16">
        <v>45199</v>
      </c>
      <c r="E3690" s="16">
        <v>45230</v>
      </c>
      <c r="F3690" s="14" t="s">
        <v>12188</v>
      </c>
      <c r="G3690" s="14" t="s">
        <v>10390</v>
      </c>
      <c r="H3690" s="14" t="s">
        <v>10391</v>
      </c>
      <c r="I3690" s="15">
        <v>80</v>
      </c>
      <c r="J3690" s="77">
        <v>5</v>
      </c>
      <c r="K3690" s="92"/>
    </row>
    <row r="3691" spans="1:11" ht="61.2" x14ac:dyDescent="0.25">
      <c r="A3691" s="14" t="s">
        <v>1906</v>
      </c>
      <c r="B3691" s="14" t="s">
        <v>10387</v>
      </c>
      <c r="C3691" s="14" t="s">
        <v>10388</v>
      </c>
      <c r="D3691" s="16">
        <v>45199</v>
      </c>
      <c r="E3691" s="16">
        <v>45230</v>
      </c>
      <c r="F3691" s="14" t="s">
        <v>12189</v>
      </c>
      <c r="G3691" s="14" t="s">
        <v>10390</v>
      </c>
      <c r="H3691" s="14" t="s">
        <v>10391</v>
      </c>
      <c r="I3691" s="15">
        <v>10</v>
      </c>
      <c r="J3691" s="77">
        <v>5</v>
      </c>
      <c r="K3691" s="92"/>
    </row>
    <row r="3692" spans="1:11" ht="20.399999999999999" x14ac:dyDescent="0.25">
      <c r="A3692" s="14" t="s">
        <v>1906</v>
      </c>
      <c r="B3692" s="14" t="s">
        <v>10392</v>
      </c>
      <c r="C3692" s="14" t="s">
        <v>9800</v>
      </c>
      <c r="D3692" s="16">
        <v>45216</v>
      </c>
      <c r="E3692" s="16"/>
      <c r="F3692" s="14" t="s">
        <v>10393</v>
      </c>
      <c r="G3692" s="14" t="s">
        <v>10394</v>
      </c>
      <c r="H3692" s="14" t="s">
        <v>10395</v>
      </c>
      <c r="I3692" s="15">
        <v>1712.5</v>
      </c>
      <c r="J3692" s="77">
        <v>5</v>
      </c>
      <c r="K3692" s="92"/>
    </row>
    <row r="3693" spans="1:11" ht="76.8" customHeight="1" x14ac:dyDescent="0.25">
      <c r="A3693" s="14" t="s">
        <v>1906</v>
      </c>
      <c r="B3693" s="14"/>
      <c r="C3693" s="14"/>
      <c r="D3693" s="16"/>
      <c r="E3693" s="16"/>
      <c r="F3693" s="308" t="s">
        <v>10396</v>
      </c>
      <c r="G3693" s="14"/>
      <c r="H3693" s="14"/>
      <c r="I3693" s="15"/>
      <c r="J3693" s="77"/>
      <c r="K3693" s="92"/>
    </row>
    <row r="3694" spans="1:11" ht="20.399999999999999" x14ac:dyDescent="0.25">
      <c r="A3694" s="14" t="s">
        <v>1906</v>
      </c>
      <c r="B3694" s="14" t="s">
        <v>10397</v>
      </c>
      <c r="C3694" s="14" t="s">
        <v>9338</v>
      </c>
      <c r="D3694" s="16">
        <v>45246</v>
      </c>
      <c r="E3694" s="16"/>
      <c r="F3694" s="14" t="s">
        <v>10398</v>
      </c>
      <c r="G3694" s="14" t="s">
        <v>10399</v>
      </c>
      <c r="H3694" s="14" t="s">
        <v>10400</v>
      </c>
      <c r="I3694" s="15">
        <v>24.8</v>
      </c>
      <c r="J3694" s="77">
        <v>5</v>
      </c>
      <c r="K3694" s="92"/>
    </row>
    <row r="3695" spans="1:11" ht="30.6" x14ac:dyDescent="0.25">
      <c r="A3695" s="14" t="s">
        <v>1906</v>
      </c>
      <c r="B3695" s="14" t="s">
        <v>10401</v>
      </c>
      <c r="C3695" s="14" t="s">
        <v>300</v>
      </c>
      <c r="D3695" s="16">
        <v>45253</v>
      </c>
      <c r="E3695" s="16"/>
      <c r="F3695" s="14" t="s">
        <v>10402</v>
      </c>
      <c r="G3695" s="14" t="s">
        <v>10390</v>
      </c>
      <c r="H3695" s="14" t="s">
        <v>10391</v>
      </c>
      <c r="I3695" s="15">
        <v>400</v>
      </c>
      <c r="J3695" s="77">
        <v>5</v>
      </c>
      <c r="K3695" s="92"/>
    </row>
    <row r="3696" spans="1:11" ht="20.399999999999999" x14ac:dyDescent="0.25">
      <c r="A3696" s="14" t="s">
        <v>1906</v>
      </c>
      <c r="B3696" s="14" t="s">
        <v>10403</v>
      </c>
      <c r="C3696" s="14" t="s">
        <v>8101</v>
      </c>
      <c r="D3696" s="16">
        <v>45278</v>
      </c>
      <c r="E3696" s="16"/>
      <c r="F3696" s="14" t="s">
        <v>10404</v>
      </c>
      <c r="G3696" s="14" t="s">
        <v>10394</v>
      </c>
      <c r="H3696" s="14" t="s">
        <v>10395</v>
      </c>
      <c r="I3696" s="15">
        <v>1712.5</v>
      </c>
      <c r="J3696" s="77">
        <v>5</v>
      </c>
      <c r="K3696" s="92"/>
    </row>
    <row r="3697" spans="1:11" ht="61.2" x14ac:dyDescent="0.25">
      <c r="A3697" s="14" t="s">
        <v>1906</v>
      </c>
      <c r="B3697" s="14" t="s">
        <v>10401</v>
      </c>
      <c r="C3697" s="14" t="s">
        <v>300</v>
      </c>
      <c r="D3697" s="16">
        <v>45240</v>
      </c>
      <c r="E3697" s="16">
        <v>45253</v>
      </c>
      <c r="F3697" s="14" t="s">
        <v>12190</v>
      </c>
      <c r="G3697" s="14" t="s">
        <v>10390</v>
      </c>
      <c r="H3697" s="14" t="s">
        <v>10391</v>
      </c>
      <c r="I3697" s="15">
        <v>75</v>
      </c>
      <c r="J3697" s="77">
        <v>5</v>
      </c>
      <c r="K3697" s="92"/>
    </row>
    <row r="3698" spans="1:11" ht="74.400000000000006" customHeight="1" x14ac:dyDescent="0.25">
      <c r="A3698" s="14" t="s">
        <v>1906</v>
      </c>
      <c r="B3698" s="14" t="s">
        <v>10401</v>
      </c>
      <c r="C3698" s="14" t="s">
        <v>300</v>
      </c>
      <c r="D3698" s="16">
        <v>45240</v>
      </c>
      <c r="E3698" s="16">
        <v>45253</v>
      </c>
      <c r="F3698" s="14" t="s">
        <v>12191</v>
      </c>
      <c r="G3698" s="14" t="s">
        <v>10390</v>
      </c>
      <c r="H3698" s="14" t="s">
        <v>10391</v>
      </c>
      <c r="I3698" s="15">
        <v>5</v>
      </c>
      <c r="J3698" s="77">
        <v>5</v>
      </c>
      <c r="K3698" s="92"/>
    </row>
    <row r="3699" spans="1:11" ht="61.2" x14ac:dyDescent="0.25">
      <c r="A3699" s="14" t="s">
        <v>1906</v>
      </c>
      <c r="B3699" s="14" t="s">
        <v>10401</v>
      </c>
      <c r="C3699" s="14" t="s">
        <v>300</v>
      </c>
      <c r="D3699" s="16">
        <v>45240</v>
      </c>
      <c r="E3699" s="16">
        <v>45253</v>
      </c>
      <c r="F3699" s="14" t="s">
        <v>12192</v>
      </c>
      <c r="G3699" s="14" t="s">
        <v>10390</v>
      </c>
      <c r="H3699" s="14" t="s">
        <v>10391</v>
      </c>
      <c r="I3699" s="15">
        <v>8.3000000000000007</v>
      </c>
      <c r="J3699" s="77">
        <v>5</v>
      </c>
      <c r="K3699" s="92"/>
    </row>
    <row r="3700" spans="1:11" ht="30.6" x14ac:dyDescent="0.25">
      <c r="A3700" s="14" t="s">
        <v>1906</v>
      </c>
      <c r="B3700" s="14" t="s">
        <v>10405</v>
      </c>
      <c r="C3700" s="14" t="s">
        <v>10406</v>
      </c>
      <c r="D3700" s="16">
        <v>45254</v>
      </c>
      <c r="E3700" s="16"/>
      <c r="F3700" s="14" t="s">
        <v>10407</v>
      </c>
      <c r="G3700" s="14"/>
      <c r="H3700" s="14" t="s">
        <v>10379</v>
      </c>
      <c r="I3700" s="15">
        <v>70</v>
      </c>
      <c r="J3700" s="77">
        <v>5</v>
      </c>
      <c r="K3700" s="92"/>
    </row>
    <row r="3701" spans="1:11" ht="30.6" x14ac:dyDescent="0.25">
      <c r="A3701" s="14" t="s">
        <v>1906</v>
      </c>
      <c r="B3701" s="14" t="s">
        <v>10408</v>
      </c>
      <c r="C3701" s="14" t="s">
        <v>10409</v>
      </c>
      <c r="D3701" s="16">
        <v>45254</v>
      </c>
      <c r="E3701" s="16"/>
      <c r="F3701" s="14" t="s">
        <v>10407</v>
      </c>
      <c r="G3701" s="14"/>
      <c r="H3701" s="14" t="s">
        <v>3547</v>
      </c>
      <c r="I3701" s="15">
        <v>55</v>
      </c>
      <c r="J3701" s="77">
        <v>5</v>
      </c>
      <c r="K3701" s="92"/>
    </row>
    <row r="3702" spans="1:11" ht="30.6" x14ac:dyDescent="0.25">
      <c r="A3702" s="14" t="s">
        <v>1906</v>
      </c>
      <c r="B3702" s="14" t="s">
        <v>10410</v>
      </c>
      <c r="C3702" s="14" t="s">
        <v>10411</v>
      </c>
      <c r="D3702" s="16">
        <v>45254</v>
      </c>
      <c r="E3702" s="16"/>
      <c r="F3702" s="14" t="s">
        <v>10407</v>
      </c>
      <c r="G3702" s="14"/>
      <c r="H3702" s="14" t="s">
        <v>5897</v>
      </c>
      <c r="I3702" s="15">
        <v>55</v>
      </c>
      <c r="J3702" s="77">
        <v>5</v>
      </c>
      <c r="K3702" s="92"/>
    </row>
    <row r="3703" spans="1:11" ht="30.6" x14ac:dyDescent="0.25">
      <c r="A3703" s="14" t="s">
        <v>1906</v>
      </c>
      <c r="B3703" s="14" t="s">
        <v>10412</v>
      </c>
      <c r="C3703" s="14" t="s">
        <v>10413</v>
      </c>
      <c r="D3703" s="16">
        <v>45254</v>
      </c>
      <c r="E3703" s="16"/>
      <c r="F3703" s="14" t="s">
        <v>10407</v>
      </c>
      <c r="G3703" s="14"/>
      <c r="H3703" s="14" t="s">
        <v>3631</v>
      </c>
      <c r="I3703" s="15">
        <v>55</v>
      </c>
      <c r="J3703" s="77">
        <v>5</v>
      </c>
      <c r="K3703" s="92"/>
    </row>
    <row r="3704" spans="1:11" ht="30.6" x14ac:dyDescent="0.25">
      <c r="A3704" s="14" t="s">
        <v>1906</v>
      </c>
      <c r="B3704" s="14" t="s">
        <v>10414</v>
      </c>
      <c r="C3704" s="14" t="s">
        <v>10415</v>
      </c>
      <c r="D3704" s="16">
        <v>45254</v>
      </c>
      <c r="E3704" s="16"/>
      <c r="F3704" s="14" t="s">
        <v>10407</v>
      </c>
      <c r="G3704" s="14"/>
      <c r="H3704" s="14" t="s">
        <v>10344</v>
      </c>
      <c r="I3704" s="15">
        <v>55</v>
      </c>
      <c r="J3704" s="77">
        <v>5</v>
      </c>
      <c r="K3704" s="92"/>
    </row>
    <row r="3705" spans="1:11" ht="30.6" x14ac:dyDescent="0.25">
      <c r="A3705" s="14" t="s">
        <v>1906</v>
      </c>
      <c r="B3705" s="14" t="s">
        <v>10416</v>
      </c>
      <c r="C3705" s="14" t="s">
        <v>10417</v>
      </c>
      <c r="D3705" s="16">
        <v>45254</v>
      </c>
      <c r="E3705" s="16"/>
      <c r="F3705" s="14" t="s">
        <v>10407</v>
      </c>
      <c r="G3705" s="14"/>
      <c r="H3705" s="14" t="s">
        <v>5900</v>
      </c>
      <c r="I3705" s="15">
        <v>55</v>
      </c>
      <c r="J3705" s="77">
        <v>5</v>
      </c>
      <c r="K3705" s="92"/>
    </row>
    <row r="3706" spans="1:11" ht="30.6" x14ac:dyDescent="0.25">
      <c r="A3706" s="14" t="s">
        <v>1906</v>
      </c>
      <c r="B3706" s="14" t="s">
        <v>10418</v>
      </c>
      <c r="C3706" s="14" t="s">
        <v>10419</v>
      </c>
      <c r="D3706" s="16">
        <v>45254</v>
      </c>
      <c r="E3706" s="16"/>
      <c r="F3706" s="14" t="s">
        <v>10407</v>
      </c>
      <c r="G3706" s="14"/>
      <c r="H3706" s="14" t="s">
        <v>9717</v>
      </c>
      <c r="I3706" s="15">
        <v>55</v>
      </c>
      <c r="J3706" s="77">
        <v>5</v>
      </c>
      <c r="K3706" s="92"/>
    </row>
    <row r="3707" spans="1:11" ht="30.6" x14ac:dyDescent="0.25">
      <c r="A3707" s="14" t="s">
        <v>1906</v>
      </c>
      <c r="B3707" s="14" t="s">
        <v>10420</v>
      </c>
      <c r="C3707" s="14" t="s">
        <v>10421</v>
      </c>
      <c r="D3707" s="16">
        <v>45254</v>
      </c>
      <c r="E3707" s="16"/>
      <c r="F3707" s="14" t="s">
        <v>10407</v>
      </c>
      <c r="G3707" s="14"/>
      <c r="H3707" s="14" t="s">
        <v>10422</v>
      </c>
      <c r="I3707" s="15">
        <v>55</v>
      </c>
      <c r="J3707" s="77">
        <v>5</v>
      </c>
      <c r="K3707" s="92"/>
    </row>
    <row r="3708" spans="1:11" ht="30.6" x14ac:dyDescent="0.25">
      <c r="A3708" s="14" t="s">
        <v>1906</v>
      </c>
      <c r="B3708" s="14" t="s">
        <v>10423</v>
      </c>
      <c r="C3708" s="14" t="s">
        <v>10424</v>
      </c>
      <c r="D3708" s="16">
        <v>45254</v>
      </c>
      <c r="E3708" s="16"/>
      <c r="F3708" s="14" t="s">
        <v>10407</v>
      </c>
      <c r="G3708" s="14"/>
      <c r="H3708" s="14" t="s">
        <v>5909</v>
      </c>
      <c r="I3708" s="15">
        <v>55</v>
      </c>
      <c r="J3708" s="77">
        <v>5</v>
      </c>
      <c r="K3708" s="92"/>
    </row>
    <row r="3709" spans="1:11" ht="30.6" x14ac:dyDescent="0.25">
      <c r="A3709" s="14" t="s">
        <v>1906</v>
      </c>
      <c r="B3709" s="14" t="s">
        <v>10425</v>
      </c>
      <c r="C3709" s="14" t="s">
        <v>10426</v>
      </c>
      <c r="D3709" s="16">
        <v>45254</v>
      </c>
      <c r="E3709" s="16"/>
      <c r="F3709" s="14" t="s">
        <v>10407</v>
      </c>
      <c r="G3709" s="14"/>
      <c r="H3709" s="14" t="s">
        <v>3553</v>
      </c>
      <c r="I3709" s="15">
        <v>55</v>
      </c>
      <c r="J3709" s="77">
        <v>5</v>
      </c>
      <c r="K3709" s="92"/>
    </row>
    <row r="3710" spans="1:11" ht="30.6" x14ac:dyDescent="0.25">
      <c r="A3710" s="14" t="s">
        <v>1906</v>
      </c>
      <c r="B3710" s="14" t="s">
        <v>10427</v>
      </c>
      <c r="C3710" s="14" t="s">
        <v>10428</v>
      </c>
      <c r="D3710" s="16">
        <v>45254</v>
      </c>
      <c r="E3710" s="16"/>
      <c r="F3710" s="14" t="s">
        <v>10407</v>
      </c>
      <c r="G3710" s="14"/>
      <c r="H3710" s="14" t="s">
        <v>5929</v>
      </c>
      <c r="I3710" s="15">
        <v>55</v>
      </c>
      <c r="J3710" s="77">
        <v>5</v>
      </c>
      <c r="K3710" s="92"/>
    </row>
    <row r="3711" spans="1:11" ht="30.6" x14ac:dyDescent="0.25">
      <c r="A3711" s="14" t="s">
        <v>1906</v>
      </c>
      <c r="B3711" s="14" t="s">
        <v>10429</v>
      </c>
      <c r="C3711" s="14" t="s">
        <v>10430</v>
      </c>
      <c r="D3711" s="16">
        <v>45254</v>
      </c>
      <c r="E3711" s="16"/>
      <c r="F3711" s="14" t="s">
        <v>10407</v>
      </c>
      <c r="G3711" s="14"/>
      <c r="H3711" s="14" t="s">
        <v>5921</v>
      </c>
      <c r="I3711" s="15">
        <v>55</v>
      </c>
      <c r="J3711" s="77">
        <v>5</v>
      </c>
      <c r="K3711" s="92"/>
    </row>
    <row r="3712" spans="1:11" ht="30.6" x14ac:dyDescent="0.25">
      <c r="A3712" s="14" t="s">
        <v>1906</v>
      </c>
      <c r="B3712" s="14" t="s">
        <v>10431</v>
      </c>
      <c r="C3712" s="14" t="s">
        <v>10432</v>
      </c>
      <c r="D3712" s="16">
        <v>45254</v>
      </c>
      <c r="E3712" s="16"/>
      <c r="F3712" s="14" t="s">
        <v>10407</v>
      </c>
      <c r="G3712" s="14"/>
      <c r="H3712" s="14" t="s">
        <v>3583</v>
      </c>
      <c r="I3712" s="15">
        <v>55</v>
      </c>
      <c r="J3712" s="77">
        <v>5</v>
      </c>
      <c r="K3712" s="92"/>
    </row>
    <row r="3713" spans="1:11" ht="30.6" x14ac:dyDescent="0.25">
      <c r="A3713" s="14" t="s">
        <v>1906</v>
      </c>
      <c r="B3713" s="14" t="s">
        <v>10433</v>
      </c>
      <c r="C3713" s="14" t="s">
        <v>10434</v>
      </c>
      <c r="D3713" s="16">
        <v>45254</v>
      </c>
      <c r="E3713" s="16"/>
      <c r="F3713" s="14" t="s">
        <v>10407</v>
      </c>
      <c r="G3713" s="14"/>
      <c r="H3713" s="14" t="s">
        <v>3622</v>
      </c>
      <c r="I3713" s="15">
        <v>55</v>
      </c>
      <c r="J3713" s="77">
        <v>5</v>
      </c>
      <c r="K3713" s="92"/>
    </row>
    <row r="3714" spans="1:11" ht="30.6" x14ac:dyDescent="0.25">
      <c r="A3714" s="14" t="s">
        <v>1906</v>
      </c>
      <c r="B3714" s="14" t="s">
        <v>10435</v>
      </c>
      <c r="C3714" s="14" t="s">
        <v>10436</v>
      </c>
      <c r="D3714" s="16">
        <v>45254</v>
      </c>
      <c r="E3714" s="16"/>
      <c r="F3714" s="14" t="s">
        <v>10407</v>
      </c>
      <c r="G3714" s="14"/>
      <c r="H3714" s="14" t="s">
        <v>10369</v>
      </c>
      <c r="I3714" s="15">
        <v>55</v>
      </c>
      <c r="J3714" s="77">
        <v>5</v>
      </c>
      <c r="K3714" s="92"/>
    </row>
    <row r="3715" spans="1:11" ht="30.6" x14ac:dyDescent="0.25">
      <c r="A3715" s="14" t="s">
        <v>1906</v>
      </c>
      <c r="B3715" s="14" t="s">
        <v>10437</v>
      </c>
      <c r="C3715" s="14" t="s">
        <v>10438</v>
      </c>
      <c r="D3715" s="16">
        <v>45254</v>
      </c>
      <c r="E3715" s="16"/>
      <c r="F3715" s="14" t="s">
        <v>10407</v>
      </c>
      <c r="G3715" s="14"/>
      <c r="H3715" s="14" t="s">
        <v>10362</v>
      </c>
      <c r="I3715" s="15">
        <v>55</v>
      </c>
      <c r="J3715" s="77">
        <v>5</v>
      </c>
      <c r="K3715" s="92"/>
    </row>
    <row r="3716" spans="1:11" ht="30.6" x14ac:dyDescent="0.25">
      <c r="A3716" s="14" t="s">
        <v>1906</v>
      </c>
      <c r="B3716" s="14" t="s">
        <v>10439</v>
      </c>
      <c r="C3716" s="14" t="s">
        <v>10440</v>
      </c>
      <c r="D3716" s="16">
        <v>45254</v>
      </c>
      <c r="E3716" s="16"/>
      <c r="F3716" s="14" t="s">
        <v>10407</v>
      </c>
      <c r="G3716" s="14"/>
      <c r="H3716" s="14" t="s">
        <v>5989</v>
      </c>
      <c r="I3716" s="15">
        <v>55</v>
      </c>
      <c r="J3716" s="77">
        <v>5</v>
      </c>
      <c r="K3716" s="92"/>
    </row>
    <row r="3717" spans="1:11" ht="30.6" x14ac:dyDescent="0.25">
      <c r="A3717" s="14" t="s">
        <v>1906</v>
      </c>
      <c r="B3717" s="14" t="s">
        <v>10441</v>
      </c>
      <c r="C3717" s="14" t="s">
        <v>10442</v>
      </c>
      <c r="D3717" s="16">
        <v>45254</v>
      </c>
      <c r="E3717" s="16"/>
      <c r="F3717" s="14" t="s">
        <v>10407</v>
      </c>
      <c r="G3717" s="14"/>
      <c r="H3717" s="14" t="s">
        <v>5914</v>
      </c>
      <c r="I3717" s="15">
        <v>70</v>
      </c>
      <c r="J3717" s="77">
        <v>5</v>
      </c>
      <c r="K3717" s="92"/>
    </row>
    <row r="3718" spans="1:11" ht="30.6" x14ac:dyDescent="0.25">
      <c r="A3718" s="14" t="s">
        <v>1906</v>
      </c>
      <c r="B3718" s="14" t="s">
        <v>10443</v>
      </c>
      <c r="C3718" s="14" t="s">
        <v>10444</v>
      </c>
      <c r="D3718" s="16">
        <v>45254</v>
      </c>
      <c r="E3718" s="16"/>
      <c r="F3718" s="14" t="s">
        <v>10407</v>
      </c>
      <c r="G3718" s="14"/>
      <c r="H3718" s="14" t="s">
        <v>4694</v>
      </c>
      <c r="I3718" s="15">
        <v>70</v>
      </c>
      <c r="J3718" s="77">
        <v>5</v>
      </c>
      <c r="K3718" s="92"/>
    </row>
    <row r="3719" spans="1:11" ht="30.6" x14ac:dyDescent="0.25">
      <c r="A3719" s="14" t="s">
        <v>1906</v>
      </c>
      <c r="B3719" s="14" t="s">
        <v>10445</v>
      </c>
      <c r="C3719" s="14" t="s">
        <v>10446</v>
      </c>
      <c r="D3719" s="16">
        <v>45254</v>
      </c>
      <c r="E3719" s="16"/>
      <c r="F3719" s="14" t="s">
        <v>10407</v>
      </c>
      <c r="G3719" s="14"/>
      <c r="H3719" s="14" t="s">
        <v>10386</v>
      </c>
      <c r="I3719" s="15">
        <v>87</v>
      </c>
      <c r="J3719" s="77">
        <v>5</v>
      </c>
      <c r="K3719" s="92"/>
    </row>
    <row r="3720" spans="1:11" ht="30.6" x14ac:dyDescent="0.25">
      <c r="A3720" s="14" t="s">
        <v>1906</v>
      </c>
      <c r="B3720" s="14" t="s">
        <v>10447</v>
      </c>
      <c r="C3720" s="14" t="s">
        <v>10448</v>
      </c>
      <c r="D3720" s="16">
        <v>45254</v>
      </c>
      <c r="E3720" s="16"/>
      <c r="F3720" s="14" t="s">
        <v>10407</v>
      </c>
      <c r="G3720" s="14"/>
      <c r="H3720" s="14" t="s">
        <v>5380</v>
      </c>
      <c r="I3720" s="15">
        <v>87</v>
      </c>
      <c r="J3720" s="77">
        <v>5</v>
      </c>
      <c r="K3720" s="92"/>
    </row>
    <row r="3721" spans="1:11" ht="91.8" x14ac:dyDescent="0.25">
      <c r="A3721" s="14" t="s">
        <v>1906</v>
      </c>
      <c r="B3721" s="14"/>
      <c r="C3721" s="14"/>
      <c r="D3721" s="16"/>
      <c r="E3721" s="16"/>
      <c r="F3721" s="308" t="s">
        <v>14736</v>
      </c>
      <c r="G3721" s="14"/>
      <c r="H3721" s="14"/>
      <c r="I3721" s="15"/>
      <c r="J3721" s="77"/>
      <c r="K3721" s="92"/>
    </row>
    <row r="3722" spans="1:11" ht="30.6" x14ac:dyDescent="0.25">
      <c r="A3722" s="14" t="s">
        <v>1906</v>
      </c>
      <c r="B3722" s="14" t="s">
        <v>10449</v>
      </c>
      <c r="C3722" s="14" t="s">
        <v>10450</v>
      </c>
      <c r="D3722" s="16">
        <v>45224</v>
      </c>
      <c r="E3722" s="16"/>
      <c r="F3722" s="14" t="s">
        <v>10451</v>
      </c>
      <c r="G3722" s="14" t="s">
        <v>4534</v>
      </c>
      <c r="H3722" s="14" t="s">
        <v>4535</v>
      </c>
      <c r="I3722" s="15">
        <v>272.72000000000003</v>
      </c>
      <c r="J3722" s="77">
        <v>2</v>
      </c>
      <c r="K3722" s="92"/>
    </row>
    <row r="3723" spans="1:11" ht="91.8" x14ac:dyDescent="0.25">
      <c r="A3723" s="14" t="s">
        <v>1906</v>
      </c>
      <c r="B3723" s="14"/>
      <c r="C3723" s="14"/>
      <c r="D3723" s="16"/>
      <c r="E3723" s="16"/>
      <c r="F3723" s="305" t="s">
        <v>14737</v>
      </c>
      <c r="G3723" s="14"/>
      <c r="H3723" s="14"/>
      <c r="I3723" s="15"/>
      <c r="J3723" s="77"/>
      <c r="K3723" s="92"/>
    </row>
    <row r="3724" spans="1:11" ht="30.6" x14ac:dyDescent="0.25">
      <c r="A3724" s="14" t="s">
        <v>1906</v>
      </c>
      <c r="B3724" s="14" t="s">
        <v>10452</v>
      </c>
      <c r="C3724" s="14" t="s">
        <v>10453</v>
      </c>
      <c r="D3724" s="16">
        <v>45218</v>
      </c>
      <c r="E3724" s="16"/>
      <c r="F3724" s="14" t="s">
        <v>10454</v>
      </c>
      <c r="G3724" s="14"/>
      <c r="H3724" s="14" t="s">
        <v>6856</v>
      </c>
      <c r="I3724" s="15">
        <v>2410</v>
      </c>
      <c r="J3724" s="77">
        <v>3</v>
      </c>
      <c r="K3724" s="92"/>
    </row>
    <row r="3725" spans="1:11" ht="40.799999999999997" x14ac:dyDescent="0.25">
      <c r="A3725" s="14" t="s">
        <v>1906</v>
      </c>
      <c r="B3725" s="14" t="s">
        <v>10456</v>
      </c>
      <c r="C3725" s="14" t="s">
        <v>10457</v>
      </c>
      <c r="D3725" s="16">
        <v>45275</v>
      </c>
      <c r="E3725" s="16"/>
      <c r="F3725" s="14" t="s">
        <v>14251</v>
      </c>
      <c r="G3725" s="14"/>
      <c r="H3725" s="14" t="s">
        <v>6856</v>
      </c>
      <c r="I3725" s="15">
        <v>0</v>
      </c>
      <c r="J3725" s="77">
        <v>3</v>
      </c>
      <c r="K3725" s="92"/>
    </row>
    <row r="3726" spans="1:11" ht="30.6" x14ac:dyDescent="0.25">
      <c r="A3726" s="14" t="s">
        <v>8122</v>
      </c>
      <c r="B3726" s="14" t="s">
        <v>10452</v>
      </c>
      <c r="C3726" s="14" t="s">
        <v>10453</v>
      </c>
      <c r="D3726" s="16">
        <v>45218</v>
      </c>
      <c r="E3726" s="16"/>
      <c r="F3726" s="14" t="s">
        <v>10455</v>
      </c>
      <c r="G3726" s="14"/>
      <c r="H3726" s="14" t="s">
        <v>6856</v>
      </c>
      <c r="I3726" s="15">
        <v>720</v>
      </c>
      <c r="J3726" s="77"/>
      <c r="K3726" s="92"/>
    </row>
    <row r="3727" spans="1:11" ht="40.799999999999997" x14ac:dyDescent="0.25">
      <c r="A3727" s="14" t="s">
        <v>8122</v>
      </c>
      <c r="B3727" s="14" t="s">
        <v>10456</v>
      </c>
      <c r="C3727" s="14" t="s">
        <v>10457</v>
      </c>
      <c r="D3727" s="16">
        <v>45275</v>
      </c>
      <c r="E3727" s="16"/>
      <c r="F3727" s="14" t="s">
        <v>14250</v>
      </c>
      <c r="G3727" s="14"/>
      <c r="H3727" s="14" t="s">
        <v>6856</v>
      </c>
      <c r="I3727" s="15">
        <v>0</v>
      </c>
      <c r="J3727" s="77"/>
      <c r="K3727" s="92"/>
    </row>
    <row r="3728" spans="1:11" ht="91.8" x14ac:dyDescent="0.25">
      <c r="A3728" s="14" t="s">
        <v>1906</v>
      </c>
      <c r="B3728" s="14"/>
      <c r="C3728" s="14"/>
      <c r="D3728" s="16"/>
      <c r="E3728" s="16"/>
      <c r="F3728" s="305" t="s">
        <v>14738</v>
      </c>
      <c r="G3728" s="14"/>
      <c r="H3728" s="14"/>
      <c r="I3728" s="15"/>
      <c r="J3728" s="77"/>
      <c r="K3728" s="92"/>
    </row>
    <row r="3729" spans="1:11" ht="30.6" x14ac:dyDescent="0.25">
      <c r="A3729" s="14" t="s">
        <v>1906</v>
      </c>
      <c r="B3729" s="14" t="s">
        <v>10458</v>
      </c>
      <c r="C3729" s="14" t="s">
        <v>7389</v>
      </c>
      <c r="D3729" s="16">
        <v>45219</v>
      </c>
      <c r="E3729" s="16"/>
      <c r="F3729" s="14" t="s">
        <v>10459</v>
      </c>
      <c r="G3729" s="14" t="s">
        <v>7437</v>
      </c>
      <c r="H3729" s="14" t="s">
        <v>7438</v>
      </c>
      <c r="I3729" s="15">
        <v>442</v>
      </c>
      <c r="J3729" s="77">
        <v>2</v>
      </c>
      <c r="K3729" s="92"/>
    </row>
    <row r="3730" spans="1:11" ht="30.6" x14ac:dyDescent="0.25">
      <c r="A3730" s="14" t="s">
        <v>1906</v>
      </c>
      <c r="B3730" s="14" t="s">
        <v>10460</v>
      </c>
      <c r="C3730" s="14" t="s">
        <v>10461</v>
      </c>
      <c r="D3730" s="16">
        <v>45219</v>
      </c>
      <c r="E3730" s="16"/>
      <c r="F3730" s="14" t="s">
        <v>10462</v>
      </c>
      <c r="G3730" s="14" t="s">
        <v>10463</v>
      </c>
      <c r="H3730" s="14" t="s">
        <v>10464</v>
      </c>
      <c r="I3730" s="15">
        <v>160</v>
      </c>
      <c r="J3730" s="77">
        <v>2</v>
      </c>
      <c r="K3730" s="92"/>
    </row>
    <row r="3731" spans="1:11" ht="30.6" x14ac:dyDescent="0.25">
      <c r="A3731" s="14" t="s">
        <v>1906</v>
      </c>
      <c r="B3731" s="14" t="s">
        <v>10465</v>
      </c>
      <c r="C3731" s="14" t="s">
        <v>10466</v>
      </c>
      <c r="D3731" s="16">
        <v>45219</v>
      </c>
      <c r="E3731" s="16"/>
      <c r="F3731" s="14" t="s">
        <v>10467</v>
      </c>
      <c r="G3731" s="14" t="s">
        <v>4534</v>
      </c>
      <c r="H3731" s="14" t="s">
        <v>4535</v>
      </c>
      <c r="I3731" s="15">
        <v>272.72000000000003</v>
      </c>
      <c r="J3731" s="77">
        <v>2</v>
      </c>
      <c r="K3731" s="92"/>
    </row>
    <row r="3732" spans="1:11" ht="71.400000000000006" x14ac:dyDescent="0.25">
      <c r="A3732" s="14" t="s">
        <v>1906</v>
      </c>
      <c r="B3732" s="14" t="s">
        <v>10468</v>
      </c>
      <c r="C3732" s="14" t="s">
        <v>4739</v>
      </c>
      <c r="D3732" s="16">
        <v>44998</v>
      </c>
      <c r="E3732" s="16">
        <v>45218</v>
      </c>
      <c r="F3732" s="14" t="s">
        <v>12193</v>
      </c>
      <c r="G3732" s="14" t="s">
        <v>3713</v>
      </c>
      <c r="H3732" s="14" t="s">
        <v>3714</v>
      </c>
      <c r="I3732" s="15">
        <v>400</v>
      </c>
      <c r="J3732" s="77">
        <v>2</v>
      </c>
      <c r="K3732" s="92"/>
    </row>
    <row r="3733" spans="1:11" ht="71.400000000000006" x14ac:dyDescent="0.25">
      <c r="A3733" s="14" t="s">
        <v>1906</v>
      </c>
      <c r="B3733" s="14" t="s">
        <v>10468</v>
      </c>
      <c r="C3733" s="14" t="s">
        <v>4739</v>
      </c>
      <c r="D3733" s="16">
        <v>45022</v>
      </c>
      <c r="E3733" s="16">
        <v>45218</v>
      </c>
      <c r="F3733" s="14" t="s">
        <v>12194</v>
      </c>
      <c r="G3733" s="14" t="s">
        <v>3713</v>
      </c>
      <c r="H3733" s="14" t="s">
        <v>3714</v>
      </c>
      <c r="I3733" s="15">
        <v>400</v>
      </c>
      <c r="J3733" s="77">
        <v>2</v>
      </c>
      <c r="K3733" s="92"/>
    </row>
    <row r="3734" spans="1:11" ht="71.400000000000006" x14ac:dyDescent="0.25">
      <c r="A3734" s="14" t="s">
        <v>1906</v>
      </c>
      <c r="B3734" s="14" t="s">
        <v>10468</v>
      </c>
      <c r="C3734" s="14" t="s">
        <v>4739</v>
      </c>
      <c r="D3734" s="16">
        <v>45051</v>
      </c>
      <c r="E3734" s="16">
        <v>45218</v>
      </c>
      <c r="F3734" s="14" t="s">
        <v>12335</v>
      </c>
      <c r="G3734" s="14" t="s">
        <v>3713</v>
      </c>
      <c r="H3734" s="14" t="s">
        <v>3714</v>
      </c>
      <c r="I3734" s="15">
        <v>550</v>
      </c>
      <c r="J3734" s="77">
        <v>2</v>
      </c>
      <c r="K3734" s="92"/>
    </row>
    <row r="3735" spans="1:11" ht="61.2" x14ac:dyDescent="0.25">
      <c r="A3735" s="14" t="s">
        <v>1906</v>
      </c>
      <c r="B3735" s="14" t="s">
        <v>10468</v>
      </c>
      <c r="C3735" s="14" t="s">
        <v>4739</v>
      </c>
      <c r="D3735" s="16">
        <v>45075</v>
      </c>
      <c r="E3735" s="16">
        <v>45218</v>
      </c>
      <c r="F3735" s="14" t="s">
        <v>10469</v>
      </c>
      <c r="G3735" s="14" t="s">
        <v>3713</v>
      </c>
      <c r="H3735" s="14" t="s">
        <v>3714</v>
      </c>
      <c r="I3735" s="15">
        <v>723.56</v>
      </c>
      <c r="J3735" s="77">
        <v>2</v>
      </c>
      <c r="K3735" s="92"/>
    </row>
    <row r="3736" spans="1:11" ht="71.400000000000006" x14ac:dyDescent="0.25">
      <c r="A3736" s="14" t="s">
        <v>1906</v>
      </c>
      <c r="B3736" s="14" t="s">
        <v>10468</v>
      </c>
      <c r="C3736" s="14" t="s">
        <v>4739</v>
      </c>
      <c r="D3736" s="16">
        <v>45024</v>
      </c>
      <c r="E3736" s="16">
        <v>45218</v>
      </c>
      <c r="F3736" s="14" t="s">
        <v>10470</v>
      </c>
      <c r="G3736" s="14" t="s">
        <v>3713</v>
      </c>
      <c r="H3736" s="14" t="s">
        <v>3714</v>
      </c>
      <c r="I3736" s="15">
        <v>116.5</v>
      </c>
      <c r="J3736" s="77">
        <v>2</v>
      </c>
      <c r="K3736" s="92"/>
    </row>
    <row r="3737" spans="1:11" ht="61.2" x14ac:dyDescent="0.25">
      <c r="A3737" s="14" t="s">
        <v>1906</v>
      </c>
      <c r="B3737" s="14" t="s">
        <v>10468</v>
      </c>
      <c r="C3737" s="14" t="s">
        <v>4739</v>
      </c>
      <c r="D3737" s="16">
        <v>45042</v>
      </c>
      <c r="E3737" s="16">
        <v>45218</v>
      </c>
      <c r="F3737" s="14" t="s">
        <v>10471</v>
      </c>
      <c r="G3737" s="14" t="s">
        <v>3713</v>
      </c>
      <c r="H3737" s="14" t="s">
        <v>3714</v>
      </c>
      <c r="I3737" s="15">
        <v>48</v>
      </c>
      <c r="J3737" s="77">
        <v>2</v>
      </c>
      <c r="K3737" s="92"/>
    </row>
    <row r="3738" spans="1:11" ht="61.95" customHeight="1" x14ac:dyDescent="0.25">
      <c r="A3738" s="14" t="s">
        <v>1906</v>
      </c>
      <c r="B3738" s="14" t="s">
        <v>10468</v>
      </c>
      <c r="C3738" s="14" t="s">
        <v>4739</v>
      </c>
      <c r="D3738" s="16">
        <v>45042</v>
      </c>
      <c r="E3738" s="16">
        <v>45218</v>
      </c>
      <c r="F3738" s="14" t="s">
        <v>10472</v>
      </c>
      <c r="G3738" s="14" t="s">
        <v>3713</v>
      </c>
      <c r="H3738" s="14" t="s">
        <v>3714</v>
      </c>
      <c r="I3738" s="15">
        <v>370</v>
      </c>
      <c r="J3738" s="77">
        <v>2</v>
      </c>
      <c r="K3738" s="92"/>
    </row>
    <row r="3739" spans="1:11" ht="51" x14ac:dyDescent="0.25">
      <c r="A3739" s="14" t="s">
        <v>1906</v>
      </c>
      <c r="B3739" s="14" t="s">
        <v>10468</v>
      </c>
      <c r="C3739" s="14" t="s">
        <v>4739</v>
      </c>
      <c r="D3739" s="16">
        <v>45125</v>
      </c>
      <c r="E3739" s="16">
        <v>45218</v>
      </c>
      <c r="F3739" s="14" t="s">
        <v>12347</v>
      </c>
      <c r="G3739" s="14" t="s">
        <v>3713</v>
      </c>
      <c r="H3739" s="14" t="s">
        <v>3714</v>
      </c>
      <c r="I3739" s="15">
        <v>788</v>
      </c>
      <c r="J3739" s="77">
        <v>2</v>
      </c>
      <c r="K3739" s="92"/>
    </row>
    <row r="3740" spans="1:11" ht="71.400000000000006" x14ac:dyDescent="0.25">
      <c r="A3740" s="14" t="s">
        <v>1906</v>
      </c>
      <c r="B3740" s="14" t="s">
        <v>10468</v>
      </c>
      <c r="C3740" s="14" t="s">
        <v>4739</v>
      </c>
      <c r="D3740" s="16">
        <v>45092</v>
      </c>
      <c r="E3740" s="16">
        <v>45218</v>
      </c>
      <c r="F3740" s="14" t="s">
        <v>12195</v>
      </c>
      <c r="G3740" s="14" t="s">
        <v>3713</v>
      </c>
      <c r="H3740" s="14" t="s">
        <v>3714</v>
      </c>
      <c r="I3740" s="15">
        <v>400</v>
      </c>
      <c r="J3740" s="77">
        <v>2</v>
      </c>
      <c r="K3740" s="92"/>
    </row>
    <row r="3741" spans="1:11" ht="61.2" x14ac:dyDescent="0.25">
      <c r="A3741" s="14" t="s">
        <v>1906</v>
      </c>
      <c r="B3741" s="14" t="s">
        <v>10468</v>
      </c>
      <c r="C3741" s="14" t="s">
        <v>4739</v>
      </c>
      <c r="D3741" s="16">
        <v>45000</v>
      </c>
      <c r="E3741" s="16">
        <v>45218</v>
      </c>
      <c r="F3741" s="14" t="s">
        <v>12196</v>
      </c>
      <c r="G3741" s="14" t="s">
        <v>3713</v>
      </c>
      <c r="H3741" s="14" t="s">
        <v>3714</v>
      </c>
      <c r="I3741" s="15">
        <v>92.1</v>
      </c>
      <c r="J3741" s="77">
        <v>2</v>
      </c>
      <c r="K3741" s="92"/>
    </row>
    <row r="3742" spans="1:11" ht="61.2" x14ac:dyDescent="0.25">
      <c r="A3742" s="14" t="s">
        <v>1906</v>
      </c>
      <c r="B3742" s="14" t="s">
        <v>10468</v>
      </c>
      <c r="C3742" s="14" t="s">
        <v>4739</v>
      </c>
      <c r="D3742" s="16">
        <v>45110</v>
      </c>
      <c r="E3742" s="16">
        <v>45218</v>
      </c>
      <c r="F3742" s="14" t="s">
        <v>10473</v>
      </c>
      <c r="G3742" s="14" t="s">
        <v>3713</v>
      </c>
      <c r="H3742" s="14" t="s">
        <v>3714</v>
      </c>
      <c r="I3742" s="15">
        <v>493.66</v>
      </c>
      <c r="J3742" s="77">
        <v>2</v>
      </c>
      <c r="K3742" s="92"/>
    </row>
    <row r="3743" spans="1:11" ht="61.2" x14ac:dyDescent="0.25">
      <c r="A3743" s="14" t="s">
        <v>1906</v>
      </c>
      <c r="B3743" s="14" t="s">
        <v>10468</v>
      </c>
      <c r="C3743" s="14" t="s">
        <v>4739</v>
      </c>
      <c r="D3743" s="16">
        <v>45145</v>
      </c>
      <c r="E3743" s="16">
        <v>45218</v>
      </c>
      <c r="F3743" s="14" t="s">
        <v>10474</v>
      </c>
      <c r="G3743" s="14" t="s">
        <v>3713</v>
      </c>
      <c r="H3743" s="14" t="s">
        <v>3714</v>
      </c>
      <c r="I3743" s="15">
        <v>196.59</v>
      </c>
      <c r="J3743" s="77">
        <v>2</v>
      </c>
      <c r="K3743" s="92"/>
    </row>
    <row r="3744" spans="1:11" ht="66.599999999999994" customHeight="1" x14ac:dyDescent="0.25">
      <c r="A3744" s="14" t="s">
        <v>1906</v>
      </c>
      <c r="B3744" s="14" t="s">
        <v>10475</v>
      </c>
      <c r="C3744" s="14" t="s">
        <v>10476</v>
      </c>
      <c r="D3744" s="16">
        <v>44985</v>
      </c>
      <c r="E3744" s="16">
        <v>45218</v>
      </c>
      <c r="F3744" s="14" t="s">
        <v>12197</v>
      </c>
      <c r="G3744" s="14" t="s">
        <v>3662</v>
      </c>
      <c r="H3744" s="14" t="s">
        <v>3663</v>
      </c>
      <c r="I3744" s="15">
        <v>400</v>
      </c>
      <c r="J3744" s="77">
        <v>2</v>
      </c>
      <c r="K3744" s="92"/>
    </row>
    <row r="3745" spans="1:11" ht="65.400000000000006" customHeight="1" x14ac:dyDescent="0.25">
      <c r="A3745" s="14" t="s">
        <v>1906</v>
      </c>
      <c r="B3745" s="14" t="s">
        <v>10475</v>
      </c>
      <c r="C3745" s="14" t="s">
        <v>10476</v>
      </c>
      <c r="D3745" s="16">
        <v>45001</v>
      </c>
      <c r="E3745" s="16">
        <v>45218</v>
      </c>
      <c r="F3745" s="14" t="s">
        <v>12336</v>
      </c>
      <c r="G3745" s="14" t="s">
        <v>3662</v>
      </c>
      <c r="H3745" s="14" t="s">
        <v>3663</v>
      </c>
      <c r="I3745" s="15">
        <v>400</v>
      </c>
      <c r="J3745" s="77">
        <v>2</v>
      </c>
      <c r="K3745" s="92"/>
    </row>
    <row r="3746" spans="1:11" ht="62.4" customHeight="1" x14ac:dyDescent="0.25">
      <c r="A3746" s="14" t="s">
        <v>1906</v>
      </c>
      <c r="B3746" s="14" t="s">
        <v>10475</v>
      </c>
      <c r="C3746" s="14" t="s">
        <v>10476</v>
      </c>
      <c r="D3746" s="16">
        <v>45041</v>
      </c>
      <c r="E3746" s="16">
        <v>45218</v>
      </c>
      <c r="F3746" s="14" t="s">
        <v>12337</v>
      </c>
      <c r="G3746" s="14" t="s">
        <v>3662</v>
      </c>
      <c r="H3746" s="14" t="s">
        <v>3663</v>
      </c>
      <c r="I3746" s="15">
        <v>400</v>
      </c>
      <c r="J3746" s="77">
        <v>2</v>
      </c>
      <c r="K3746" s="92"/>
    </row>
    <row r="3747" spans="1:11" ht="63.6" customHeight="1" x14ac:dyDescent="0.25">
      <c r="A3747" s="14" t="s">
        <v>1906</v>
      </c>
      <c r="B3747" s="14" t="s">
        <v>10475</v>
      </c>
      <c r="C3747" s="14" t="s">
        <v>10476</v>
      </c>
      <c r="D3747" s="16">
        <v>45063</v>
      </c>
      <c r="E3747" s="16">
        <v>45218</v>
      </c>
      <c r="F3747" s="14" t="s">
        <v>12338</v>
      </c>
      <c r="G3747" s="14" t="s">
        <v>3662</v>
      </c>
      <c r="H3747" s="14" t="s">
        <v>3663</v>
      </c>
      <c r="I3747" s="15">
        <v>400</v>
      </c>
      <c r="J3747" s="77">
        <v>2</v>
      </c>
      <c r="K3747" s="92"/>
    </row>
    <row r="3748" spans="1:11" ht="64.95" customHeight="1" x14ac:dyDescent="0.25">
      <c r="A3748" s="14" t="s">
        <v>1906</v>
      </c>
      <c r="B3748" s="14" t="s">
        <v>10475</v>
      </c>
      <c r="C3748" s="14" t="s">
        <v>10476</v>
      </c>
      <c r="D3748" s="16">
        <v>45077</v>
      </c>
      <c r="E3748" s="16">
        <v>45218</v>
      </c>
      <c r="F3748" s="14" t="s">
        <v>12339</v>
      </c>
      <c r="G3748" s="14" t="s">
        <v>3662</v>
      </c>
      <c r="H3748" s="14" t="s">
        <v>3663</v>
      </c>
      <c r="I3748" s="15">
        <v>400</v>
      </c>
      <c r="J3748" s="77">
        <v>2</v>
      </c>
      <c r="K3748" s="92"/>
    </row>
    <row r="3749" spans="1:11" ht="61.2" x14ac:dyDescent="0.25">
      <c r="A3749" s="14" t="s">
        <v>1906</v>
      </c>
      <c r="B3749" s="14" t="s">
        <v>10475</v>
      </c>
      <c r="C3749" s="14" t="s">
        <v>10476</v>
      </c>
      <c r="D3749" s="16">
        <v>44964</v>
      </c>
      <c r="E3749" s="16">
        <v>45218</v>
      </c>
      <c r="F3749" s="14" t="s">
        <v>12340</v>
      </c>
      <c r="G3749" s="14" t="s">
        <v>3662</v>
      </c>
      <c r="H3749" s="14" t="s">
        <v>3663</v>
      </c>
      <c r="I3749" s="15">
        <v>851</v>
      </c>
      <c r="J3749" s="77">
        <v>2</v>
      </c>
      <c r="K3749" s="92"/>
    </row>
    <row r="3750" spans="1:11" ht="61.2" x14ac:dyDescent="0.25">
      <c r="A3750" s="14" t="s">
        <v>1906</v>
      </c>
      <c r="B3750" s="14" t="s">
        <v>10475</v>
      </c>
      <c r="C3750" s="14" t="s">
        <v>10476</v>
      </c>
      <c r="D3750" s="16">
        <v>45028</v>
      </c>
      <c r="E3750" s="16">
        <v>45218</v>
      </c>
      <c r="F3750" s="14" t="s">
        <v>12341</v>
      </c>
      <c r="G3750" s="14" t="s">
        <v>3662</v>
      </c>
      <c r="H3750" s="14" t="s">
        <v>3663</v>
      </c>
      <c r="I3750" s="15">
        <v>888.63</v>
      </c>
      <c r="J3750" s="77">
        <v>2</v>
      </c>
      <c r="K3750" s="92"/>
    </row>
    <row r="3751" spans="1:11" ht="61.2" x14ac:dyDescent="0.25">
      <c r="A3751" s="14" t="s">
        <v>1906</v>
      </c>
      <c r="B3751" s="14" t="s">
        <v>10475</v>
      </c>
      <c r="C3751" s="14" t="s">
        <v>10476</v>
      </c>
      <c r="D3751" s="16">
        <v>45058</v>
      </c>
      <c r="E3751" s="16">
        <v>45218</v>
      </c>
      <c r="F3751" s="14" t="s">
        <v>12342</v>
      </c>
      <c r="G3751" s="14" t="s">
        <v>3662</v>
      </c>
      <c r="H3751" s="14" t="s">
        <v>3663</v>
      </c>
      <c r="I3751" s="15">
        <v>896.57</v>
      </c>
      <c r="J3751" s="77">
        <v>2</v>
      </c>
      <c r="K3751" s="92"/>
    </row>
    <row r="3752" spans="1:11" ht="61.2" x14ac:dyDescent="0.25">
      <c r="A3752" s="14" t="s">
        <v>1906</v>
      </c>
      <c r="B3752" s="14" t="s">
        <v>10475</v>
      </c>
      <c r="C3752" s="14" t="s">
        <v>10476</v>
      </c>
      <c r="D3752" s="16">
        <v>45075</v>
      </c>
      <c r="E3752" s="16">
        <v>45218</v>
      </c>
      <c r="F3752" s="14" t="s">
        <v>12342</v>
      </c>
      <c r="G3752" s="14" t="s">
        <v>3662</v>
      </c>
      <c r="H3752" s="14" t="s">
        <v>3663</v>
      </c>
      <c r="I3752" s="15">
        <v>210.31</v>
      </c>
      <c r="J3752" s="77">
        <v>2</v>
      </c>
      <c r="K3752" s="92"/>
    </row>
    <row r="3753" spans="1:11" ht="61.2" x14ac:dyDescent="0.25">
      <c r="A3753" s="14" t="s">
        <v>1906</v>
      </c>
      <c r="B3753" s="14" t="s">
        <v>10475</v>
      </c>
      <c r="C3753" s="14" t="s">
        <v>10476</v>
      </c>
      <c r="D3753" s="16">
        <v>45082</v>
      </c>
      <c r="E3753" s="16">
        <v>45218</v>
      </c>
      <c r="F3753" s="14" t="s">
        <v>12343</v>
      </c>
      <c r="G3753" s="14" t="s">
        <v>3662</v>
      </c>
      <c r="H3753" s="14" t="s">
        <v>3663</v>
      </c>
      <c r="I3753" s="15">
        <v>1087</v>
      </c>
      <c r="J3753" s="77">
        <v>2</v>
      </c>
      <c r="K3753" s="92"/>
    </row>
    <row r="3754" spans="1:11" ht="61.2" x14ac:dyDescent="0.25">
      <c r="A3754" s="14" t="s">
        <v>1906</v>
      </c>
      <c r="B3754" s="14" t="s">
        <v>10475</v>
      </c>
      <c r="C3754" s="14" t="s">
        <v>10476</v>
      </c>
      <c r="D3754" s="16">
        <v>45119</v>
      </c>
      <c r="E3754" s="16">
        <v>45218</v>
      </c>
      <c r="F3754" s="14" t="s">
        <v>12344</v>
      </c>
      <c r="G3754" s="14" t="s">
        <v>3662</v>
      </c>
      <c r="H3754" s="14" t="s">
        <v>3663</v>
      </c>
      <c r="I3754" s="15">
        <v>1666.13</v>
      </c>
      <c r="J3754" s="77">
        <v>2</v>
      </c>
      <c r="K3754" s="92"/>
    </row>
    <row r="3755" spans="1:11" ht="26.4" customHeight="1" x14ac:dyDescent="0.25">
      <c r="A3755" s="14" t="s">
        <v>1906</v>
      </c>
      <c r="B3755" s="14" t="s">
        <v>10477</v>
      </c>
      <c r="C3755" s="14" t="s">
        <v>10478</v>
      </c>
      <c r="D3755" s="16">
        <v>45212</v>
      </c>
      <c r="E3755" s="16"/>
      <c r="F3755" s="14" t="s">
        <v>10479</v>
      </c>
      <c r="G3755" s="14" t="s">
        <v>2043</v>
      </c>
      <c r="H3755" s="14" t="s">
        <v>2044</v>
      </c>
      <c r="I3755" s="15">
        <v>758</v>
      </c>
      <c r="J3755" s="77">
        <v>2</v>
      </c>
      <c r="K3755" s="92"/>
    </row>
    <row r="3756" spans="1:11" ht="81.599999999999994" x14ac:dyDescent="0.25">
      <c r="A3756" s="14" t="s">
        <v>1906</v>
      </c>
      <c r="B3756" s="14" t="s">
        <v>10480</v>
      </c>
      <c r="C3756" s="14" t="s">
        <v>10481</v>
      </c>
      <c r="D3756" s="16">
        <v>45197</v>
      </c>
      <c r="E3756" s="16">
        <v>45204</v>
      </c>
      <c r="F3756" s="14" t="s">
        <v>12345</v>
      </c>
      <c r="G3756" s="14" t="s">
        <v>6869</v>
      </c>
      <c r="H3756" s="14" t="s">
        <v>6870</v>
      </c>
      <c r="I3756" s="15">
        <v>462</v>
      </c>
      <c r="J3756" s="77">
        <v>2</v>
      </c>
      <c r="K3756" s="92"/>
    </row>
    <row r="3757" spans="1:11" ht="71.400000000000006" x14ac:dyDescent="0.25">
      <c r="A3757" s="14" t="s">
        <v>1906</v>
      </c>
      <c r="B3757" s="14" t="s">
        <v>10482</v>
      </c>
      <c r="C3757" s="14" t="s">
        <v>10483</v>
      </c>
      <c r="D3757" s="16">
        <v>45067</v>
      </c>
      <c r="E3757" s="16">
        <v>45218</v>
      </c>
      <c r="F3757" s="14" t="s">
        <v>12346</v>
      </c>
      <c r="G3757" s="14" t="s">
        <v>9424</v>
      </c>
      <c r="H3757" s="14" t="s">
        <v>9425</v>
      </c>
      <c r="I3757" s="15">
        <v>3818</v>
      </c>
      <c r="J3757" s="77">
        <v>2</v>
      </c>
      <c r="K3757" s="92"/>
    </row>
    <row r="3758" spans="1:11" ht="51" x14ac:dyDescent="0.25">
      <c r="A3758" s="14" t="s">
        <v>9073</v>
      </c>
      <c r="B3758" s="14" t="s">
        <v>10484</v>
      </c>
      <c r="C3758" s="14" t="s">
        <v>10485</v>
      </c>
      <c r="D3758" s="16">
        <v>45215</v>
      </c>
      <c r="E3758" s="16"/>
      <c r="F3758" s="14" t="s">
        <v>10486</v>
      </c>
      <c r="G3758" s="14" t="s">
        <v>2043</v>
      </c>
      <c r="H3758" s="14" t="s">
        <v>2044</v>
      </c>
      <c r="I3758" s="15">
        <v>1307</v>
      </c>
      <c r="J3758" s="77">
        <v>1</v>
      </c>
      <c r="K3758" s="92"/>
    </row>
    <row r="3759" spans="1:11" ht="61.2" x14ac:dyDescent="0.25">
      <c r="A3759" s="14" t="s">
        <v>9073</v>
      </c>
      <c r="B3759" s="14" t="s">
        <v>10487</v>
      </c>
      <c r="C3759" s="14" t="s">
        <v>10488</v>
      </c>
      <c r="D3759" s="16">
        <v>45254</v>
      </c>
      <c r="E3759" s="16"/>
      <c r="F3759" s="14" t="s">
        <v>10489</v>
      </c>
      <c r="G3759" s="14" t="s">
        <v>2043</v>
      </c>
      <c r="H3759" s="14" t="s">
        <v>2044</v>
      </c>
      <c r="I3759" s="15">
        <v>1506</v>
      </c>
      <c r="J3759" s="77">
        <v>1</v>
      </c>
      <c r="K3759" s="92"/>
    </row>
    <row r="3760" spans="1:11" ht="51" x14ac:dyDescent="0.25">
      <c r="A3760" s="14" t="s">
        <v>9073</v>
      </c>
      <c r="B3760" s="14" t="s">
        <v>10490</v>
      </c>
      <c r="C3760" s="14" t="s">
        <v>2103</v>
      </c>
      <c r="D3760" s="16">
        <v>44985</v>
      </c>
      <c r="E3760" s="16">
        <v>45203</v>
      </c>
      <c r="F3760" s="14" t="s">
        <v>12348</v>
      </c>
      <c r="G3760" s="14" t="s">
        <v>10491</v>
      </c>
      <c r="H3760" s="14" t="s">
        <v>10492</v>
      </c>
      <c r="I3760" s="15">
        <v>3108.6</v>
      </c>
      <c r="J3760" s="77">
        <v>1</v>
      </c>
      <c r="K3760" s="92"/>
    </row>
    <row r="3761" spans="1:11" ht="51" x14ac:dyDescent="0.25">
      <c r="A3761" s="14" t="s">
        <v>9073</v>
      </c>
      <c r="B3761" s="14" t="s">
        <v>10493</v>
      </c>
      <c r="C3761" s="14" t="s">
        <v>2152</v>
      </c>
      <c r="D3761" s="16">
        <v>45100</v>
      </c>
      <c r="E3761" s="16">
        <v>45203</v>
      </c>
      <c r="F3761" s="14" t="s">
        <v>12349</v>
      </c>
      <c r="G3761" s="14" t="s">
        <v>2627</v>
      </c>
      <c r="H3761" s="14" t="s">
        <v>2628</v>
      </c>
      <c r="I3761" s="15">
        <v>51</v>
      </c>
      <c r="J3761" s="77">
        <v>1</v>
      </c>
      <c r="K3761" s="92"/>
    </row>
    <row r="3762" spans="1:11" ht="51" x14ac:dyDescent="0.25">
      <c r="A3762" s="14" t="s">
        <v>9073</v>
      </c>
      <c r="B3762" s="14" t="s">
        <v>10493</v>
      </c>
      <c r="C3762" s="14" t="s">
        <v>2152</v>
      </c>
      <c r="D3762" s="16">
        <v>44966</v>
      </c>
      <c r="E3762" s="16">
        <v>45203</v>
      </c>
      <c r="F3762" s="14" t="s">
        <v>12350</v>
      </c>
      <c r="G3762" s="14" t="s">
        <v>2627</v>
      </c>
      <c r="H3762" s="14" t="s">
        <v>2628</v>
      </c>
      <c r="I3762" s="15">
        <v>63.5</v>
      </c>
      <c r="J3762" s="77">
        <v>1</v>
      </c>
      <c r="K3762" s="92"/>
    </row>
    <row r="3763" spans="1:11" ht="61.95" customHeight="1" x14ac:dyDescent="0.25">
      <c r="A3763" s="14" t="s">
        <v>9073</v>
      </c>
      <c r="B3763" s="14" t="s">
        <v>10493</v>
      </c>
      <c r="C3763" s="14" t="s">
        <v>2152</v>
      </c>
      <c r="D3763" s="16">
        <v>45008</v>
      </c>
      <c r="E3763" s="16">
        <v>45203</v>
      </c>
      <c r="F3763" s="14" t="s">
        <v>12351</v>
      </c>
      <c r="G3763" s="14" t="s">
        <v>2627</v>
      </c>
      <c r="H3763" s="14" t="s">
        <v>2628</v>
      </c>
      <c r="I3763" s="15">
        <v>407</v>
      </c>
      <c r="J3763" s="77">
        <v>1</v>
      </c>
      <c r="K3763" s="92"/>
    </row>
    <row r="3764" spans="1:11" ht="40.799999999999997" x14ac:dyDescent="0.25">
      <c r="A3764" s="14" t="s">
        <v>9073</v>
      </c>
      <c r="B3764" s="14" t="s">
        <v>10493</v>
      </c>
      <c r="C3764" s="14" t="s">
        <v>2152</v>
      </c>
      <c r="D3764" s="16">
        <v>45228</v>
      </c>
      <c r="E3764" s="16">
        <v>45203</v>
      </c>
      <c r="F3764" s="14" t="s">
        <v>12352</v>
      </c>
      <c r="G3764" s="14" t="s">
        <v>2627</v>
      </c>
      <c r="H3764" s="14" t="s">
        <v>2628</v>
      </c>
      <c r="I3764" s="15">
        <v>110</v>
      </c>
      <c r="J3764" s="77">
        <v>1</v>
      </c>
      <c r="K3764" s="92"/>
    </row>
    <row r="3765" spans="1:11" ht="51" x14ac:dyDescent="0.25">
      <c r="A3765" s="14" t="s">
        <v>9073</v>
      </c>
      <c r="B3765" s="14" t="s">
        <v>10493</v>
      </c>
      <c r="C3765" s="14" t="s">
        <v>2152</v>
      </c>
      <c r="D3765" s="16">
        <v>45019</v>
      </c>
      <c r="E3765" s="16">
        <v>45203</v>
      </c>
      <c r="F3765" s="14" t="s">
        <v>12353</v>
      </c>
      <c r="G3765" s="14" t="s">
        <v>2627</v>
      </c>
      <c r="H3765" s="14" t="s">
        <v>2628</v>
      </c>
      <c r="I3765" s="15">
        <v>728.4</v>
      </c>
      <c r="J3765" s="77">
        <v>1</v>
      </c>
      <c r="K3765" s="92"/>
    </row>
    <row r="3766" spans="1:11" ht="51" x14ac:dyDescent="0.25">
      <c r="A3766" s="14" t="s">
        <v>9073</v>
      </c>
      <c r="B3766" s="14" t="s">
        <v>10493</v>
      </c>
      <c r="C3766" s="14" t="s">
        <v>2152</v>
      </c>
      <c r="D3766" s="16">
        <v>45034</v>
      </c>
      <c r="E3766" s="16">
        <v>45203</v>
      </c>
      <c r="F3766" s="14" t="s">
        <v>12353</v>
      </c>
      <c r="G3766" s="14" t="s">
        <v>2627</v>
      </c>
      <c r="H3766" s="14" t="s">
        <v>2628</v>
      </c>
      <c r="I3766" s="15">
        <v>215.54</v>
      </c>
      <c r="J3766" s="77">
        <v>1</v>
      </c>
      <c r="K3766" s="92"/>
    </row>
    <row r="3767" spans="1:11" ht="61.2" x14ac:dyDescent="0.25">
      <c r="A3767" s="14" t="s">
        <v>9073</v>
      </c>
      <c r="B3767" s="14" t="s">
        <v>10493</v>
      </c>
      <c r="C3767" s="14" t="s">
        <v>2152</v>
      </c>
      <c r="D3767" s="16">
        <v>45038</v>
      </c>
      <c r="E3767" s="16">
        <v>45203</v>
      </c>
      <c r="F3767" s="14" t="s">
        <v>12354</v>
      </c>
      <c r="G3767" s="14" t="s">
        <v>2627</v>
      </c>
      <c r="H3767" s="14" t="s">
        <v>2628</v>
      </c>
      <c r="I3767" s="15">
        <v>206.06</v>
      </c>
      <c r="J3767" s="77">
        <v>1</v>
      </c>
      <c r="K3767" s="92"/>
    </row>
    <row r="3768" spans="1:11" ht="61.2" x14ac:dyDescent="0.25">
      <c r="A3768" s="14" t="s">
        <v>9073</v>
      </c>
      <c r="B3768" s="14" t="s">
        <v>10493</v>
      </c>
      <c r="C3768" s="14" t="s">
        <v>2152</v>
      </c>
      <c r="D3768" s="16">
        <v>45048</v>
      </c>
      <c r="E3768" s="16">
        <v>45203</v>
      </c>
      <c r="F3768" s="14" t="s">
        <v>12355</v>
      </c>
      <c r="G3768" s="14" t="s">
        <v>2627</v>
      </c>
      <c r="H3768" s="14" t="s">
        <v>2628</v>
      </c>
      <c r="I3768" s="15">
        <v>549</v>
      </c>
      <c r="J3768" s="77">
        <v>1</v>
      </c>
      <c r="K3768" s="92"/>
    </row>
    <row r="3769" spans="1:11" ht="51" x14ac:dyDescent="0.25">
      <c r="A3769" s="14" t="s">
        <v>9073</v>
      </c>
      <c r="B3769" s="14" t="s">
        <v>10493</v>
      </c>
      <c r="C3769" s="14" t="s">
        <v>2152</v>
      </c>
      <c r="D3769" s="16">
        <v>45055</v>
      </c>
      <c r="E3769" s="16">
        <v>45203</v>
      </c>
      <c r="F3769" s="14" t="s">
        <v>12356</v>
      </c>
      <c r="G3769" s="14" t="s">
        <v>2627</v>
      </c>
      <c r="H3769" s="14" t="s">
        <v>2628</v>
      </c>
      <c r="I3769" s="15">
        <v>135</v>
      </c>
      <c r="J3769" s="77">
        <v>1</v>
      </c>
      <c r="K3769" s="92"/>
    </row>
    <row r="3770" spans="1:11" ht="51" x14ac:dyDescent="0.25">
      <c r="A3770" s="14" t="s">
        <v>9073</v>
      </c>
      <c r="B3770" s="14" t="s">
        <v>10493</v>
      </c>
      <c r="C3770" s="14" t="s">
        <v>2152</v>
      </c>
      <c r="D3770" s="16">
        <v>45089</v>
      </c>
      <c r="E3770" s="16">
        <v>45203</v>
      </c>
      <c r="F3770" s="14" t="s">
        <v>12353</v>
      </c>
      <c r="G3770" s="14" t="s">
        <v>2627</v>
      </c>
      <c r="H3770" s="14" t="s">
        <v>2628</v>
      </c>
      <c r="I3770" s="15">
        <v>1383</v>
      </c>
      <c r="J3770" s="77">
        <v>1</v>
      </c>
      <c r="K3770" s="92"/>
    </row>
    <row r="3771" spans="1:11" ht="61.2" x14ac:dyDescent="0.25">
      <c r="A3771" s="14" t="s">
        <v>9073</v>
      </c>
      <c r="B3771" s="14" t="s">
        <v>10493</v>
      </c>
      <c r="C3771" s="14" t="s">
        <v>2152</v>
      </c>
      <c r="D3771" s="16">
        <v>45106</v>
      </c>
      <c r="E3771" s="16">
        <v>45203</v>
      </c>
      <c r="F3771" s="14" t="s">
        <v>12357</v>
      </c>
      <c r="G3771" s="14" t="s">
        <v>2627</v>
      </c>
      <c r="H3771" s="14" t="s">
        <v>2628</v>
      </c>
      <c r="I3771" s="15">
        <v>469</v>
      </c>
      <c r="J3771" s="77">
        <v>1</v>
      </c>
      <c r="K3771" s="92"/>
    </row>
    <row r="3772" spans="1:11" ht="51" x14ac:dyDescent="0.25">
      <c r="A3772" s="14" t="s">
        <v>9073</v>
      </c>
      <c r="B3772" s="14" t="s">
        <v>10494</v>
      </c>
      <c r="C3772" s="14" t="s">
        <v>4073</v>
      </c>
      <c r="D3772" s="16">
        <v>45075</v>
      </c>
      <c r="E3772" s="16">
        <v>45203</v>
      </c>
      <c r="F3772" s="14" t="s">
        <v>12358</v>
      </c>
      <c r="G3772" s="14" t="s">
        <v>9122</v>
      </c>
      <c r="H3772" s="14" t="s">
        <v>9123</v>
      </c>
      <c r="I3772" s="15">
        <v>3870.5</v>
      </c>
      <c r="J3772" s="77">
        <v>1</v>
      </c>
      <c r="K3772" s="92"/>
    </row>
    <row r="3773" spans="1:11" ht="51" x14ac:dyDescent="0.25">
      <c r="A3773" s="14" t="s">
        <v>9073</v>
      </c>
      <c r="B3773" s="14" t="s">
        <v>10494</v>
      </c>
      <c r="C3773" s="14" t="s">
        <v>4073</v>
      </c>
      <c r="D3773" s="16">
        <v>45134</v>
      </c>
      <c r="E3773" s="16">
        <v>45203</v>
      </c>
      <c r="F3773" s="14" t="s">
        <v>12358</v>
      </c>
      <c r="G3773" s="14" t="s">
        <v>9122</v>
      </c>
      <c r="H3773" s="14" t="s">
        <v>9123</v>
      </c>
      <c r="I3773" s="15">
        <v>2556.81</v>
      </c>
      <c r="J3773" s="77">
        <v>1</v>
      </c>
      <c r="K3773" s="92"/>
    </row>
    <row r="3774" spans="1:11" ht="61.2" x14ac:dyDescent="0.25">
      <c r="A3774" s="14" t="s">
        <v>9073</v>
      </c>
      <c r="B3774" s="14" t="s">
        <v>10495</v>
      </c>
      <c r="C3774" s="14" t="s">
        <v>10496</v>
      </c>
      <c r="D3774" s="16">
        <v>44965</v>
      </c>
      <c r="E3774" s="16">
        <v>45203</v>
      </c>
      <c r="F3774" s="14" t="s">
        <v>12359</v>
      </c>
      <c r="G3774" s="14" t="s">
        <v>10497</v>
      </c>
      <c r="H3774" s="14" t="s">
        <v>10498</v>
      </c>
      <c r="I3774" s="15">
        <v>4695.5</v>
      </c>
      <c r="J3774" s="77">
        <v>1</v>
      </c>
      <c r="K3774" s="92"/>
    </row>
    <row r="3775" spans="1:11" ht="61.2" x14ac:dyDescent="0.25">
      <c r="A3775" s="14" t="s">
        <v>9073</v>
      </c>
      <c r="B3775" s="14" t="s">
        <v>10495</v>
      </c>
      <c r="C3775" s="14" t="s">
        <v>10496</v>
      </c>
      <c r="D3775" s="16">
        <v>44992</v>
      </c>
      <c r="E3775" s="16">
        <v>45203</v>
      </c>
      <c r="F3775" s="14" t="s">
        <v>12360</v>
      </c>
      <c r="G3775" s="14" t="s">
        <v>10497</v>
      </c>
      <c r="H3775" s="14" t="s">
        <v>10498</v>
      </c>
      <c r="I3775" s="15">
        <v>4428.8999999999996</v>
      </c>
      <c r="J3775" s="77">
        <v>1</v>
      </c>
      <c r="K3775" s="92"/>
    </row>
    <row r="3776" spans="1:11" ht="61.2" x14ac:dyDescent="0.25">
      <c r="A3776" s="14" t="s">
        <v>9073</v>
      </c>
      <c r="B3776" s="14" t="s">
        <v>10495</v>
      </c>
      <c r="C3776" s="14" t="s">
        <v>10496</v>
      </c>
      <c r="D3776" s="16">
        <v>45027</v>
      </c>
      <c r="E3776" s="16">
        <v>45203</v>
      </c>
      <c r="F3776" s="14" t="s">
        <v>12361</v>
      </c>
      <c r="G3776" s="14" t="s">
        <v>10497</v>
      </c>
      <c r="H3776" s="14" t="s">
        <v>10498</v>
      </c>
      <c r="I3776" s="15">
        <v>5742.68</v>
      </c>
      <c r="J3776" s="77">
        <v>1</v>
      </c>
      <c r="K3776" s="92"/>
    </row>
    <row r="3777" spans="1:11" ht="61.2" x14ac:dyDescent="0.25">
      <c r="A3777" s="14" t="s">
        <v>9073</v>
      </c>
      <c r="B3777" s="14" t="s">
        <v>10495</v>
      </c>
      <c r="C3777" s="14" t="s">
        <v>10496</v>
      </c>
      <c r="D3777" s="16">
        <v>45055</v>
      </c>
      <c r="E3777" s="16">
        <v>45203</v>
      </c>
      <c r="F3777" s="14" t="s">
        <v>12362</v>
      </c>
      <c r="G3777" s="14" t="s">
        <v>10497</v>
      </c>
      <c r="H3777" s="14" t="s">
        <v>10498</v>
      </c>
      <c r="I3777" s="15">
        <v>3784.54</v>
      </c>
      <c r="J3777" s="77">
        <v>1</v>
      </c>
      <c r="K3777" s="92"/>
    </row>
    <row r="3778" spans="1:11" ht="55.2" customHeight="1" x14ac:dyDescent="0.25">
      <c r="A3778" s="14" t="s">
        <v>9073</v>
      </c>
      <c r="B3778" s="14" t="s">
        <v>10499</v>
      </c>
      <c r="C3778" s="14" t="s">
        <v>10500</v>
      </c>
      <c r="D3778" s="16">
        <v>45001</v>
      </c>
      <c r="E3778" s="16">
        <v>45211</v>
      </c>
      <c r="F3778" s="14" t="s">
        <v>12363</v>
      </c>
      <c r="G3778" s="14" t="s">
        <v>3662</v>
      </c>
      <c r="H3778" s="14" t="s">
        <v>3663</v>
      </c>
      <c r="I3778" s="15">
        <v>2110.5300000000002</v>
      </c>
      <c r="J3778" s="77">
        <v>1</v>
      </c>
      <c r="K3778" s="92"/>
    </row>
    <row r="3779" spans="1:11" ht="51" x14ac:dyDescent="0.25">
      <c r="A3779" s="14" t="s">
        <v>9073</v>
      </c>
      <c r="B3779" s="14" t="s">
        <v>10499</v>
      </c>
      <c r="C3779" s="14" t="s">
        <v>10500</v>
      </c>
      <c r="D3779" s="16">
        <v>45180</v>
      </c>
      <c r="E3779" s="16">
        <v>45211</v>
      </c>
      <c r="F3779" s="14" t="s">
        <v>12364</v>
      </c>
      <c r="G3779" s="14" t="s">
        <v>3662</v>
      </c>
      <c r="H3779" s="14" t="s">
        <v>3663</v>
      </c>
      <c r="I3779" s="15">
        <v>1600</v>
      </c>
      <c r="J3779" s="77">
        <v>1</v>
      </c>
      <c r="K3779" s="92"/>
    </row>
    <row r="3780" spans="1:11" ht="56.4" customHeight="1" x14ac:dyDescent="0.25">
      <c r="A3780" s="14" t="s">
        <v>9073</v>
      </c>
      <c r="B3780" s="14" t="s">
        <v>10499</v>
      </c>
      <c r="C3780" s="14" t="s">
        <v>10500</v>
      </c>
      <c r="D3780" s="16">
        <v>45114</v>
      </c>
      <c r="E3780" s="16">
        <v>45211</v>
      </c>
      <c r="F3780" s="14" t="s">
        <v>12365</v>
      </c>
      <c r="G3780" s="14" t="s">
        <v>3662</v>
      </c>
      <c r="H3780" s="14" t="s">
        <v>3663</v>
      </c>
      <c r="I3780" s="15">
        <v>5311.63</v>
      </c>
      <c r="J3780" s="77">
        <v>1</v>
      </c>
      <c r="K3780" s="92"/>
    </row>
    <row r="3781" spans="1:11" ht="61.2" x14ac:dyDescent="0.25">
      <c r="A3781" s="14" t="s">
        <v>9073</v>
      </c>
      <c r="B3781" s="14" t="s">
        <v>10499</v>
      </c>
      <c r="C3781" s="14" t="s">
        <v>10500</v>
      </c>
      <c r="D3781" s="16">
        <v>45169</v>
      </c>
      <c r="E3781" s="16">
        <v>45211</v>
      </c>
      <c r="F3781" s="14" t="s">
        <v>12366</v>
      </c>
      <c r="G3781" s="14" t="s">
        <v>3662</v>
      </c>
      <c r="H3781" s="14" t="s">
        <v>3663</v>
      </c>
      <c r="I3781" s="15">
        <v>4837.3900000000003</v>
      </c>
      <c r="J3781" s="77">
        <v>1</v>
      </c>
      <c r="K3781" s="92"/>
    </row>
    <row r="3782" spans="1:11" ht="61.2" x14ac:dyDescent="0.25">
      <c r="A3782" s="14" t="s">
        <v>9073</v>
      </c>
      <c r="B3782" s="14" t="s">
        <v>10499</v>
      </c>
      <c r="C3782" s="14" t="s">
        <v>10500</v>
      </c>
      <c r="D3782" s="16">
        <v>45154</v>
      </c>
      <c r="E3782" s="16">
        <v>45211</v>
      </c>
      <c r="F3782" s="14" t="s">
        <v>12367</v>
      </c>
      <c r="G3782" s="14" t="s">
        <v>3662</v>
      </c>
      <c r="H3782" s="14" t="s">
        <v>3663</v>
      </c>
      <c r="I3782" s="15">
        <v>1538.73</v>
      </c>
      <c r="J3782" s="77">
        <v>1</v>
      </c>
      <c r="K3782" s="92"/>
    </row>
    <row r="3783" spans="1:11" ht="61.2" x14ac:dyDescent="0.25">
      <c r="A3783" s="14" t="s">
        <v>9073</v>
      </c>
      <c r="B3783" s="14" t="s">
        <v>10499</v>
      </c>
      <c r="C3783" s="14" t="s">
        <v>10500</v>
      </c>
      <c r="D3783" s="16">
        <v>45084</v>
      </c>
      <c r="E3783" s="16">
        <v>45211</v>
      </c>
      <c r="F3783" s="14" t="s">
        <v>12368</v>
      </c>
      <c r="G3783" s="14" t="s">
        <v>3662</v>
      </c>
      <c r="H3783" s="14" t="s">
        <v>3663</v>
      </c>
      <c r="I3783" s="15">
        <v>420</v>
      </c>
      <c r="J3783" s="77">
        <v>1</v>
      </c>
      <c r="K3783" s="92"/>
    </row>
    <row r="3784" spans="1:11" ht="61.2" x14ac:dyDescent="0.25">
      <c r="A3784" s="14" t="s">
        <v>9073</v>
      </c>
      <c r="B3784" s="14" t="s">
        <v>10499</v>
      </c>
      <c r="C3784" s="14" t="s">
        <v>10500</v>
      </c>
      <c r="D3784" s="16">
        <v>45110</v>
      </c>
      <c r="E3784" s="16">
        <v>45211</v>
      </c>
      <c r="F3784" s="14" t="s">
        <v>12369</v>
      </c>
      <c r="G3784" s="14" t="s">
        <v>3662</v>
      </c>
      <c r="H3784" s="14" t="s">
        <v>3663</v>
      </c>
      <c r="I3784" s="15">
        <v>3394.25</v>
      </c>
      <c r="J3784" s="77">
        <v>1</v>
      </c>
      <c r="K3784" s="92"/>
    </row>
    <row r="3785" spans="1:11" ht="61.2" x14ac:dyDescent="0.25">
      <c r="A3785" s="14" t="s">
        <v>9073</v>
      </c>
      <c r="B3785" s="14" t="s">
        <v>10499</v>
      </c>
      <c r="C3785" s="14" t="s">
        <v>10500</v>
      </c>
      <c r="D3785" s="16">
        <v>44964</v>
      </c>
      <c r="E3785" s="16">
        <v>45211</v>
      </c>
      <c r="F3785" s="14" t="s">
        <v>12370</v>
      </c>
      <c r="G3785" s="14" t="s">
        <v>3662</v>
      </c>
      <c r="H3785" s="14" t="s">
        <v>3663</v>
      </c>
      <c r="I3785" s="15">
        <v>617</v>
      </c>
      <c r="J3785" s="77">
        <v>1</v>
      </c>
      <c r="K3785" s="92"/>
    </row>
    <row r="3786" spans="1:11" ht="51" x14ac:dyDescent="0.25">
      <c r="A3786" s="14" t="s">
        <v>9073</v>
      </c>
      <c r="B3786" s="14" t="s">
        <v>10501</v>
      </c>
      <c r="C3786" s="14" t="s">
        <v>10502</v>
      </c>
      <c r="D3786" s="16">
        <v>45114</v>
      </c>
      <c r="E3786" s="16">
        <v>45211</v>
      </c>
      <c r="F3786" s="14" t="s">
        <v>12371</v>
      </c>
      <c r="G3786" s="14" t="s">
        <v>10503</v>
      </c>
      <c r="H3786" s="14" t="s">
        <v>10504</v>
      </c>
      <c r="I3786" s="15">
        <v>1500</v>
      </c>
      <c r="J3786" s="77">
        <v>1</v>
      </c>
      <c r="K3786" s="92"/>
    </row>
    <row r="3787" spans="1:11" ht="49.95" customHeight="1" x14ac:dyDescent="0.25">
      <c r="A3787" s="14" t="s">
        <v>9073</v>
      </c>
      <c r="B3787" s="14" t="s">
        <v>10501</v>
      </c>
      <c r="C3787" s="14" t="s">
        <v>10502</v>
      </c>
      <c r="D3787" s="16">
        <v>45180</v>
      </c>
      <c r="E3787" s="16">
        <v>45211</v>
      </c>
      <c r="F3787" s="14" t="s">
        <v>12372</v>
      </c>
      <c r="G3787" s="14" t="s">
        <v>10503</v>
      </c>
      <c r="H3787" s="14" t="s">
        <v>10504</v>
      </c>
      <c r="I3787" s="15">
        <v>300</v>
      </c>
      <c r="J3787" s="77">
        <v>1</v>
      </c>
      <c r="K3787" s="92"/>
    </row>
    <row r="3788" spans="1:11" ht="61.2" x14ac:dyDescent="0.25">
      <c r="A3788" s="14" t="s">
        <v>9073</v>
      </c>
      <c r="B3788" s="14" t="s">
        <v>10501</v>
      </c>
      <c r="C3788" s="14" t="s">
        <v>10502</v>
      </c>
      <c r="D3788" s="16">
        <v>45055</v>
      </c>
      <c r="E3788" s="16">
        <v>45211</v>
      </c>
      <c r="F3788" s="14" t="s">
        <v>12373</v>
      </c>
      <c r="G3788" s="14" t="s">
        <v>10503</v>
      </c>
      <c r="H3788" s="14" t="s">
        <v>10504</v>
      </c>
      <c r="I3788" s="15">
        <v>750</v>
      </c>
      <c r="J3788" s="77">
        <v>1</v>
      </c>
      <c r="K3788" s="92"/>
    </row>
    <row r="3789" spans="1:11" ht="51" x14ac:dyDescent="0.25">
      <c r="A3789" s="14" t="s">
        <v>9073</v>
      </c>
      <c r="B3789" s="14" t="s">
        <v>10501</v>
      </c>
      <c r="C3789" s="14" t="s">
        <v>10502</v>
      </c>
      <c r="D3789" s="16">
        <v>44963</v>
      </c>
      <c r="E3789" s="16">
        <v>45211</v>
      </c>
      <c r="F3789" s="14" t="s">
        <v>12374</v>
      </c>
      <c r="G3789" s="14" t="s">
        <v>10503</v>
      </c>
      <c r="H3789" s="14" t="s">
        <v>10504</v>
      </c>
      <c r="I3789" s="15">
        <v>77.7</v>
      </c>
      <c r="J3789" s="77">
        <v>1</v>
      </c>
      <c r="K3789" s="92"/>
    </row>
    <row r="3790" spans="1:11" ht="40.799999999999997" x14ac:dyDescent="0.25">
      <c r="A3790" s="14" t="s">
        <v>9073</v>
      </c>
      <c r="B3790" s="14" t="s">
        <v>10501</v>
      </c>
      <c r="C3790" s="14" t="s">
        <v>10502</v>
      </c>
      <c r="D3790" s="16">
        <v>45196</v>
      </c>
      <c r="E3790" s="16">
        <v>45211</v>
      </c>
      <c r="F3790" s="14" t="s">
        <v>12375</v>
      </c>
      <c r="G3790" s="14" t="s">
        <v>10503</v>
      </c>
      <c r="H3790" s="14" t="s">
        <v>10504</v>
      </c>
      <c r="I3790" s="15">
        <v>1120</v>
      </c>
      <c r="J3790" s="77">
        <v>1</v>
      </c>
      <c r="K3790" s="92"/>
    </row>
    <row r="3791" spans="1:11" ht="61.2" x14ac:dyDescent="0.25">
      <c r="A3791" s="14" t="s">
        <v>9073</v>
      </c>
      <c r="B3791" s="14" t="s">
        <v>10505</v>
      </c>
      <c r="C3791" s="14" t="s">
        <v>10506</v>
      </c>
      <c r="D3791" s="16">
        <v>45001</v>
      </c>
      <c r="E3791" s="16">
        <v>45211</v>
      </c>
      <c r="F3791" s="14" t="s">
        <v>12376</v>
      </c>
      <c r="G3791" s="14" t="s">
        <v>10507</v>
      </c>
      <c r="H3791" s="14" t="s">
        <v>10508</v>
      </c>
      <c r="I3791" s="15">
        <v>168</v>
      </c>
      <c r="J3791" s="77">
        <v>1</v>
      </c>
      <c r="K3791" s="92"/>
    </row>
    <row r="3792" spans="1:11" ht="61.2" x14ac:dyDescent="0.25">
      <c r="A3792" s="14" t="s">
        <v>9073</v>
      </c>
      <c r="B3792" s="14" t="s">
        <v>10505</v>
      </c>
      <c r="C3792" s="14" t="s">
        <v>10506</v>
      </c>
      <c r="D3792" s="16">
        <v>45014</v>
      </c>
      <c r="E3792" s="16">
        <v>45211</v>
      </c>
      <c r="F3792" s="14" t="s">
        <v>12377</v>
      </c>
      <c r="G3792" s="14" t="s">
        <v>10507</v>
      </c>
      <c r="H3792" s="14" t="s">
        <v>10508</v>
      </c>
      <c r="I3792" s="15">
        <v>16</v>
      </c>
      <c r="J3792" s="77">
        <v>1</v>
      </c>
      <c r="K3792" s="92"/>
    </row>
    <row r="3793" spans="1:11" ht="71.400000000000006" x14ac:dyDescent="0.25">
      <c r="A3793" s="14" t="s">
        <v>9073</v>
      </c>
      <c r="B3793" s="14" t="s">
        <v>10505</v>
      </c>
      <c r="C3793" s="14" t="s">
        <v>10506</v>
      </c>
      <c r="D3793" s="16">
        <v>45049</v>
      </c>
      <c r="E3793" s="16">
        <v>45211</v>
      </c>
      <c r="F3793" s="14" t="s">
        <v>12378</v>
      </c>
      <c r="G3793" s="14" t="s">
        <v>10507</v>
      </c>
      <c r="H3793" s="14" t="s">
        <v>10508</v>
      </c>
      <c r="I3793" s="15">
        <v>369</v>
      </c>
      <c r="J3793" s="77">
        <v>1</v>
      </c>
      <c r="K3793" s="92"/>
    </row>
    <row r="3794" spans="1:11" ht="61.2" x14ac:dyDescent="0.25">
      <c r="A3794" s="14" t="s">
        <v>9073</v>
      </c>
      <c r="B3794" s="14" t="s">
        <v>10505</v>
      </c>
      <c r="C3794" s="14" t="s">
        <v>10506</v>
      </c>
      <c r="D3794" s="16">
        <v>44956</v>
      </c>
      <c r="E3794" s="16">
        <v>45211</v>
      </c>
      <c r="F3794" s="14" t="s">
        <v>12379</v>
      </c>
      <c r="G3794" s="14" t="s">
        <v>10507</v>
      </c>
      <c r="H3794" s="14" t="s">
        <v>10508</v>
      </c>
      <c r="I3794" s="15">
        <v>2320</v>
      </c>
      <c r="J3794" s="77">
        <v>1</v>
      </c>
      <c r="K3794" s="92"/>
    </row>
    <row r="3795" spans="1:11" ht="71.400000000000006" x14ac:dyDescent="0.25">
      <c r="A3795" s="14" t="s">
        <v>9073</v>
      </c>
      <c r="B3795" s="14" t="s">
        <v>10505</v>
      </c>
      <c r="C3795" s="14" t="s">
        <v>10506</v>
      </c>
      <c r="D3795" s="16">
        <v>44955</v>
      </c>
      <c r="E3795" s="16">
        <v>45211</v>
      </c>
      <c r="F3795" s="14" t="s">
        <v>12380</v>
      </c>
      <c r="G3795" s="14" t="s">
        <v>10507</v>
      </c>
      <c r="H3795" s="14" t="s">
        <v>10508</v>
      </c>
      <c r="I3795" s="15">
        <v>1414</v>
      </c>
      <c r="J3795" s="77">
        <v>1</v>
      </c>
      <c r="K3795" s="92"/>
    </row>
    <row r="3796" spans="1:11" ht="61.2" x14ac:dyDescent="0.25">
      <c r="A3796" s="14" t="s">
        <v>9073</v>
      </c>
      <c r="B3796" s="14" t="s">
        <v>10505</v>
      </c>
      <c r="C3796" s="14" t="s">
        <v>10506</v>
      </c>
      <c r="D3796" s="16">
        <v>44980</v>
      </c>
      <c r="E3796" s="16">
        <v>45211</v>
      </c>
      <c r="F3796" s="14" t="s">
        <v>12381</v>
      </c>
      <c r="G3796" s="14" t="s">
        <v>10507</v>
      </c>
      <c r="H3796" s="14" t="s">
        <v>10508</v>
      </c>
      <c r="I3796" s="15">
        <v>132</v>
      </c>
      <c r="J3796" s="77">
        <v>1</v>
      </c>
      <c r="K3796" s="92"/>
    </row>
    <row r="3797" spans="1:11" ht="57.6" customHeight="1" x14ac:dyDescent="0.25">
      <c r="A3797" s="14" t="s">
        <v>9073</v>
      </c>
      <c r="B3797" s="14" t="s">
        <v>10505</v>
      </c>
      <c r="C3797" s="14" t="s">
        <v>10506</v>
      </c>
      <c r="D3797" s="16">
        <v>45092</v>
      </c>
      <c r="E3797" s="16">
        <v>45211</v>
      </c>
      <c r="F3797" s="14" t="s">
        <v>12382</v>
      </c>
      <c r="G3797" s="14" t="s">
        <v>10507</v>
      </c>
      <c r="H3797" s="14" t="s">
        <v>10508</v>
      </c>
      <c r="I3797" s="15">
        <v>145.5</v>
      </c>
      <c r="J3797" s="77">
        <v>1</v>
      </c>
      <c r="K3797" s="92"/>
    </row>
    <row r="3798" spans="1:11" ht="70.2" customHeight="1" x14ac:dyDescent="0.25">
      <c r="A3798" s="14" t="s">
        <v>9073</v>
      </c>
      <c r="B3798" s="14" t="s">
        <v>10505</v>
      </c>
      <c r="C3798" s="14" t="s">
        <v>10506</v>
      </c>
      <c r="D3798" s="16">
        <v>44966</v>
      </c>
      <c r="E3798" s="16">
        <v>45211</v>
      </c>
      <c r="F3798" s="14" t="s">
        <v>12383</v>
      </c>
      <c r="G3798" s="14" t="s">
        <v>10507</v>
      </c>
      <c r="H3798" s="14" t="s">
        <v>10508</v>
      </c>
      <c r="I3798" s="15">
        <v>1144</v>
      </c>
      <c r="J3798" s="77">
        <v>1</v>
      </c>
      <c r="K3798" s="92"/>
    </row>
    <row r="3799" spans="1:11" ht="61.2" x14ac:dyDescent="0.25">
      <c r="A3799" s="14" t="s">
        <v>9073</v>
      </c>
      <c r="B3799" s="14" t="s">
        <v>10505</v>
      </c>
      <c r="C3799" s="14" t="s">
        <v>10506</v>
      </c>
      <c r="D3799" s="16">
        <v>45097</v>
      </c>
      <c r="E3799" s="16">
        <v>45211</v>
      </c>
      <c r="F3799" s="14" t="s">
        <v>12384</v>
      </c>
      <c r="G3799" s="14" t="s">
        <v>10507</v>
      </c>
      <c r="H3799" s="14" t="s">
        <v>10508</v>
      </c>
      <c r="I3799" s="15">
        <v>696</v>
      </c>
      <c r="J3799" s="77">
        <v>1</v>
      </c>
      <c r="K3799" s="92"/>
    </row>
    <row r="3800" spans="1:11" ht="60" customHeight="1" x14ac:dyDescent="0.25">
      <c r="A3800" s="14" t="s">
        <v>9073</v>
      </c>
      <c r="B3800" s="14" t="s">
        <v>10505</v>
      </c>
      <c r="C3800" s="14" t="s">
        <v>10506</v>
      </c>
      <c r="D3800" s="16">
        <v>45107</v>
      </c>
      <c r="E3800" s="16">
        <v>45211</v>
      </c>
      <c r="F3800" s="14" t="s">
        <v>12385</v>
      </c>
      <c r="G3800" s="14" t="s">
        <v>10507</v>
      </c>
      <c r="H3800" s="14" t="s">
        <v>10508</v>
      </c>
      <c r="I3800" s="15">
        <v>1113</v>
      </c>
      <c r="J3800" s="77">
        <v>1</v>
      </c>
      <c r="K3800" s="92"/>
    </row>
    <row r="3801" spans="1:11" ht="61.2" x14ac:dyDescent="0.25">
      <c r="A3801" s="14" t="s">
        <v>9073</v>
      </c>
      <c r="B3801" s="14" t="s">
        <v>10505</v>
      </c>
      <c r="C3801" s="14" t="s">
        <v>10506</v>
      </c>
      <c r="D3801" s="16">
        <v>45145</v>
      </c>
      <c r="E3801" s="16">
        <v>45211</v>
      </c>
      <c r="F3801" s="14" t="s">
        <v>12386</v>
      </c>
      <c r="G3801" s="14" t="s">
        <v>10507</v>
      </c>
      <c r="H3801" s="14" t="s">
        <v>10508</v>
      </c>
      <c r="I3801" s="15">
        <v>3000</v>
      </c>
      <c r="J3801" s="77">
        <v>1</v>
      </c>
      <c r="K3801" s="92"/>
    </row>
    <row r="3802" spans="1:11" ht="62.4" customHeight="1" x14ac:dyDescent="0.25">
      <c r="A3802" s="14" t="s">
        <v>9073</v>
      </c>
      <c r="B3802" s="14" t="s">
        <v>10505</v>
      </c>
      <c r="C3802" s="14" t="s">
        <v>10506</v>
      </c>
      <c r="D3802" s="16">
        <v>44959</v>
      </c>
      <c r="E3802" s="16">
        <v>45211</v>
      </c>
      <c r="F3802" s="14" t="s">
        <v>12387</v>
      </c>
      <c r="G3802" s="14" t="s">
        <v>10507</v>
      </c>
      <c r="H3802" s="14" t="s">
        <v>10508</v>
      </c>
      <c r="I3802" s="15">
        <v>180</v>
      </c>
      <c r="J3802" s="77">
        <v>1</v>
      </c>
      <c r="K3802" s="92"/>
    </row>
    <row r="3803" spans="1:11" ht="60" customHeight="1" x14ac:dyDescent="0.25">
      <c r="A3803" s="14" t="s">
        <v>9073</v>
      </c>
      <c r="B3803" s="14" t="s">
        <v>10505</v>
      </c>
      <c r="C3803" s="14" t="s">
        <v>10506</v>
      </c>
      <c r="D3803" s="16">
        <v>44991</v>
      </c>
      <c r="E3803" s="16">
        <v>45211</v>
      </c>
      <c r="F3803" s="14" t="s">
        <v>12388</v>
      </c>
      <c r="G3803" s="14" t="s">
        <v>10507</v>
      </c>
      <c r="H3803" s="14" t="s">
        <v>10508</v>
      </c>
      <c r="I3803" s="15">
        <v>120</v>
      </c>
      <c r="J3803" s="77">
        <v>1</v>
      </c>
      <c r="K3803" s="92"/>
    </row>
    <row r="3804" spans="1:11" ht="61.2" x14ac:dyDescent="0.25">
      <c r="A3804" s="14" t="s">
        <v>9073</v>
      </c>
      <c r="B3804" s="14" t="s">
        <v>10505</v>
      </c>
      <c r="C3804" s="14" t="s">
        <v>10506</v>
      </c>
      <c r="D3804" s="16">
        <v>45018</v>
      </c>
      <c r="E3804" s="16">
        <v>45211</v>
      </c>
      <c r="F3804" s="14" t="s">
        <v>12389</v>
      </c>
      <c r="G3804" s="14" t="s">
        <v>10507</v>
      </c>
      <c r="H3804" s="14" t="s">
        <v>10508</v>
      </c>
      <c r="I3804" s="15">
        <v>300</v>
      </c>
      <c r="J3804" s="77">
        <v>1</v>
      </c>
      <c r="K3804" s="92"/>
    </row>
    <row r="3805" spans="1:11" ht="61.2" x14ac:dyDescent="0.25">
      <c r="A3805" s="14" t="s">
        <v>9073</v>
      </c>
      <c r="B3805" s="14" t="s">
        <v>10505</v>
      </c>
      <c r="C3805" s="14" t="s">
        <v>10506</v>
      </c>
      <c r="D3805" s="16">
        <v>45044</v>
      </c>
      <c r="E3805" s="16">
        <v>45211</v>
      </c>
      <c r="F3805" s="14" t="s">
        <v>12390</v>
      </c>
      <c r="G3805" s="14" t="s">
        <v>10507</v>
      </c>
      <c r="H3805" s="14" t="s">
        <v>10508</v>
      </c>
      <c r="I3805" s="15">
        <v>180</v>
      </c>
      <c r="J3805" s="77">
        <v>1</v>
      </c>
      <c r="K3805" s="92"/>
    </row>
    <row r="3806" spans="1:11" ht="61.2" x14ac:dyDescent="0.25">
      <c r="A3806" s="14" t="s">
        <v>9073</v>
      </c>
      <c r="B3806" s="14" t="s">
        <v>10505</v>
      </c>
      <c r="C3806" s="14" t="s">
        <v>10506</v>
      </c>
      <c r="D3806" s="16">
        <v>45077</v>
      </c>
      <c r="E3806" s="16">
        <v>45211</v>
      </c>
      <c r="F3806" s="14" t="s">
        <v>10509</v>
      </c>
      <c r="G3806" s="14" t="s">
        <v>10507</v>
      </c>
      <c r="H3806" s="14" t="s">
        <v>10508</v>
      </c>
      <c r="I3806" s="15">
        <v>120</v>
      </c>
      <c r="J3806" s="77">
        <v>1</v>
      </c>
      <c r="K3806" s="92"/>
    </row>
    <row r="3807" spans="1:11" ht="61.2" x14ac:dyDescent="0.25">
      <c r="A3807" s="14" t="s">
        <v>9073</v>
      </c>
      <c r="B3807" s="14" t="s">
        <v>10505</v>
      </c>
      <c r="C3807" s="14" t="s">
        <v>10506</v>
      </c>
      <c r="D3807" s="16">
        <v>45100</v>
      </c>
      <c r="E3807" s="16">
        <v>45211</v>
      </c>
      <c r="F3807" s="14" t="s">
        <v>12391</v>
      </c>
      <c r="G3807" s="14" t="s">
        <v>10507</v>
      </c>
      <c r="H3807" s="14" t="s">
        <v>10508</v>
      </c>
      <c r="I3807" s="15">
        <v>120</v>
      </c>
      <c r="J3807" s="77">
        <v>1</v>
      </c>
      <c r="K3807" s="92"/>
    </row>
    <row r="3808" spans="1:11" ht="57.6" customHeight="1" x14ac:dyDescent="0.25">
      <c r="A3808" s="14" t="s">
        <v>9073</v>
      </c>
      <c r="B3808" s="14" t="s">
        <v>10505</v>
      </c>
      <c r="C3808" s="14" t="s">
        <v>10506</v>
      </c>
      <c r="D3808" s="16">
        <v>44964</v>
      </c>
      <c r="E3808" s="16">
        <v>45211</v>
      </c>
      <c r="F3808" s="14" t="s">
        <v>12392</v>
      </c>
      <c r="G3808" s="14" t="s">
        <v>10507</v>
      </c>
      <c r="H3808" s="14" t="s">
        <v>10508</v>
      </c>
      <c r="I3808" s="15">
        <v>1056</v>
      </c>
      <c r="J3808" s="77">
        <v>1</v>
      </c>
      <c r="K3808" s="92"/>
    </row>
    <row r="3809" spans="1:11" ht="51" x14ac:dyDescent="0.25">
      <c r="A3809" s="14" t="s">
        <v>9073</v>
      </c>
      <c r="B3809" s="14" t="s">
        <v>10505</v>
      </c>
      <c r="C3809" s="14" t="s">
        <v>10506</v>
      </c>
      <c r="D3809" s="16">
        <v>45160</v>
      </c>
      <c r="E3809" s="16">
        <v>45211</v>
      </c>
      <c r="F3809" s="14" t="s">
        <v>10510</v>
      </c>
      <c r="G3809" s="14" t="s">
        <v>10507</v>
      </c>
      <c r="H3809" s="14" t="s">
        <v>10508</v>
      </c>
      <c r="I3809" s="15">
        <v>240</v>
      </c>
      <c r="J3809" s="77">
        <v>1</v>
      </c>
      <c r="K3809" s="92"/>
    </row>
    <row r="3810" spans="1:11" ht="51" x14ac:dyDescent="0.25">
      <c r="A3810" s="14" t="s">
        <v>9073</v>
      </c>
      <c r="B3810" s="14" t="s">
        <v>10511</v>
      </c>
      <c r="C3810" s="14" t="s">
        <v>4216</v>
      </c>
      <c r="D3810" s="16">
        <v>45104</v>
      </c>
      <c r="E3810" s="16">
        <v>45211</v>
      </c>
      <c r="F3810" s="14" t="s">
        <v>12393</v>
      </c>
      <c r="G3810" s="14" t="s">
        <v>10512</v>
      </c>
      <c r="H3810" s="14" t="s">
        <v>10513</v>
      </c>
      <c r="I3810" s="15">
        <v>700</v>
      </c>
      <c r="J3810" s="77">
        <v>1</v>
      </c>
      <c r="K3810" s="92"/>
    </row>
    <row r="3811" spans="1:11" ht="51" x14ac:dyDescent="0.25">
      <c r="A3811" s="14" t="s">
        <v>9073</v>
      </c>
      <c r="B3811" s="14" t="s">
        <v>10511</v>
      </c>
      <c r="C3811" s="14" t="s">
        <v>4216</v>
      </c>
      <c r="D3811" s="16">
        <v>45155</v>
      </c>
      <c r="E3811" s="16">
        <v>45211</v>
      </c>
      <c r="F3811" s="14" t="s">
        <v>12394</v>
      </c>
      <c r="G3811" s="14" t="s">
        <v>10512</v>
      </c>
      <c r="H3811" s="14" t="s">
        <v>10513</v>
      </c>
      <c r="I3811" s="15">
        <v>127</v>
      </c>
      <c r="J3811" s="77">
        <v>1</v>
      </c>
      <c r="K3811" s="92"/>
    </row>
    <row r="3812" spans="1:11" ht="51" x14ac:dyDescent="0.25">
      <c r="A3812" s="14" t="s">
        <v>9073</v>
      </c>
      <c r="B3812" s="14" t="s">
        <v>10511</v>
      </c>
      <c r="C3812" s="14" t="s">
        <v>4216</v>
      </c>
      <c r="D3812" s="16">
        <v>45182</v>
      </c>
      <c r="E3812" s="16">
        <v>45211</v>
      </c>
      <c r="F3812" s="14" t="s">
        <v>12395</v>
      </c>
      <c r="G3812" s="14" t="s">
        <v>10512</v>
      </c>
      <c r="H3812" s="14" t="s">
        <v>10513</v>
      </c>
      <c r="I3812" s="15">
        <v>900</v>
      </c>
      <c r="J3812" s="77">
        <v>1</v>
      </c>
      <c r="K3812" s="92"/>
    </row>
    <row r="3813" spans="1:11" ht="61.2" x14ac:dyDescent="0.25">
      <c r="A3813" s="14" t="s">
        <v>9073</v>
      </c>
      <c r="B3813" s="14" t="s">
        <v>10514</v>
      </c>
      <c r="C3813" s="14" t="s">
        <v>4558</v>
      </c>
      <c r="D3813" s="16">
        <v>45176</v>
      </c>
      <c r="E3813" s="16">
        <v>45204</v>
      </c>
      <c r="F3813" s="14" t="s">
        <v>12396</v>
      </c>
      <c r="G3813" s="14" t="s">
        <v>10390</v>
      </c>
      <c r="H3813" s="14" t="s">
        <v>10391</v>
      </c>
      <c r="I3813" s="15">
        <v>5212</v>
      </c>
      <c r="J3813" s="77">
        <v>1</v>
      </c>
      <c r="K3813" s="92"/>
    </row>
    <row r="3814" spans="1:11" ht="61.2" x14ac:dyDescent="0.25">
      <c r="A3814" s="14" t="s">
        <v>9073</v>
      </c>
      <c r="B3814" s="14" t="s">
        <v>10514</v>
      </c>
      <c r="C3814" s="14" t="s">
        <v>4558</v>
      </c>
      <c r="D3814" s="16">
        <v>45182</v>
      </c>
      <c r="E3814" s="16">
        <v>45204</v>
      </c>
      <c r="F3814" s="14" t="s">
        <v>12397</v>
      </c>
      <c r="G3814" s="14" t="s">
        <v>10390</v>
      </c>
      <c r="H3814" s="14" t="s">
        <v>10391</v>
      </c>
      <c r="I3814" s="15">
        <v>43</v>
      </c>
      <c r="J3814" s="77">
        <v>1</v>
      </c>
      <c r="K3814" s="92"/>
    </row>
    <row r="3815" spans="1:11" ht="51" x14ac:dyDescent="0.25">
      <c r="A3815" s="14" t="s">
        <v>9073</v>
      </c>
      <c r="B3815" s="14" t="s">
        <v>10514</v>
      </c>
      <c r="C3815" s="14" t="s">
        <v>4558</v>
      </c>
      <c r="D3815" s="16">
        <v>45176</v>
      </c>
      <c r="E3815" s="16">
        <v>45204</v>
      </c>
      <c r="F3815" s="14" t="s">
        <v>12398</v>
      </c>
      <c r="G3815" s="14" t="s">
        <v>10390</v>
      </c>
      <c r="H3815" s="14" t="s">
        <v>10391</v>
      </c>
      <c r="I3815" s="15">
        <v>875</v>
      </c>
      <c r="J3815" s="77">
        <v>1</v>
      </c>
      <c r="K3815" s="92"/>
    </row>
    <row r="3816" spans="1:11" ht="51" x14ac:dyDescent="0.25">
      <c r="A3816" s="14" t="s">
        <v>9073</v>
      </c>
      <c r="B3816" s="14" t="s">
        <v>10514</v>
      </c>
      <c r="C3816" s="14" t="s">
        <v>4558</v>
      </c>
      <c r="D3816" s="16">
        <v>45161</v>
      </c>
      <c r="E3816" s="16">
        <v>45204</v>
      </c>
      <c r="F3816" s="14" t="s">
        <v>12399</v>
      </c>
      <c r="G3816" s="14" t="s">
        <v>10390</v>
      </c>
      <c r="H3816" s="14" t="s">
        <v>10391</v>
      </c>
      <c r="I3816" s="15">
        <v>300</v>
      </c>
      <c r="J3816" s="77">
        <v>1</v>
      </c>
      <c r="K3816" s="92"/>
    </row>
    <row r="3817" spans="1:11" ht="51" x14ac:dyDescent="0.25">
      <c r="A3817" s="14" t="s">
        <v>9073</v>
      </c>
      <c r="B3817" s="14" t="s">
        <v>10514</v>
      </c>
      <c r="C3817" s="14" t="s">
        <v>4558</v>
      </c>
      <c r="D3817" s="16">
        <v>44985</v>
      </c>
      <c r="E3817" s="16">
        <v>45204</v>
      </c>
      <c r="F3817" s="14" t="s">
        <v>12400</v>
      </c>
      <c r="G3817" s="14" t="s">
        <v>10390</v>
      </c>
      <c r="H3817" s="14" t="s">
        <v>10391</v>
      </c>
      <c r="I3817" s="15">
        <v>950</v>
      </c>
      <c r="J3817" s="77">
        <v>1</v>
      </c>
      <c r="K3817" s="92"/>
    </row>
    <row r="3818" spans="1:11" ht="61.2" customHeight="1" x14ac:dyDescent="0.25">
      <c r="A3818" s="14" t="s">
        <v>9073</v>
      </c>
      <c r="B3818" s="14" t="s">
        <v>10515</v>
      </c>
      <c r="C3818" s="14" t="s">
        <v>3045</v>
      </c>
      <c r="D3818" s="16">
        <v>45185</v>
      </c>
      <c r="E3818" s="16">
        <v>45203</v>
      </c>
      <c r="F3818" s="14" t="s">
        <v>12401</v>
      </c>
      <c r="G3818" s="14" t="s">
        <v>10516</v>
      </c>
      <c r="H3818" s="14" t="s">
        <v>10517</v>
      </c>
      <c r="I3818" s="15">
        <v>1600</v>
      </c>
      <c r="J3818" s="77">
        <v>1</v>
      </c>
      <c r="K3818" s="92"/>
    </row>
    <row r="3819" spans="1:11" ht="61.2" x14ac:dyDescent="0.25">
      <c r="A3819" s="14" t="s">
        <v>9073</v>
      </c>
      <c r="B3819" s="14" t="s">
        <v>10515</v>
      </c>
      <c r="C3819" s="14" t="s">
        <v>3045</v>
      </c>
      <c r="D3819" s="16">
        <v>45187</v>
      </c>
      <c r="E3819" s="16">
        <v>45203</v>
      </c>
      <c r="F3819" s="14" t="s">
        <v>12402</v>
      </c>
      <c r="G3819" s="14" t="s">
        <v>10516</v>
      </c>
      <c r="H3819" s="14" t="s">
        <v>10517</v>
      </c>
      <c r="I3819" s="15">
        <v>3010</v>
      </c>
      <c r="J3819" s="77">
        <v>1</v>
      </c>
      <c r="K3819" s="92"/>
    </row>
    <row r="3820" spans="1:11" ht="71.400000000000006" x14ac:dyDescent="0.25">
      <c r="A3820" s="14" t="s">
        <v>9073</v>
      </c>
      <c r="B3820" s="14" t="s">
        <v>10515</v>
      </c>
      <c r="C3820" s="14" t="s">
        <v>3045</v>
      </c>
      <c r="D3820" s="16">
        <v>45188</v>
      </c>
      <c r="E3820" s="16">
        <v>45203</v>
      </c>
      <c r="F3820" s="14" t="s">
        <v>12403</v>
      </c>
      <c r="G3820" s="14" t="s">
        <v>10516</v>
      </c>
      <c r="H3820" s="14" t="s">
        <v>10517</v>
      </c>
      <c r="I3820" s="15">
        <v>2312</v>
      </c>
      <c r="J3820" s="77">
        <v>1</v>
      </c>
      <c r="K3820" s="92"/>
    </row>
    <row r="3821" spans="1:11" ht="62.4" customHeight="1" x14ac:dyDescent="0.25">
      <c r="A3821" s="14" t="s">
        <v>9073</v>
      </c>
      <c r="B3821" s="14" t="s">
        <v>10515</v>
      </c>
      <c r="C3821" s="14" t="s">
        <v>3045</v>
      </c>
      <c r="D3821" s="16">
        <v>45185</v>
      </c>
      <c r="E3821" s="16">
        <v>45203</v>
      </c>
      <c r="F3821" s="14" t="s">
        <v>12401</v>
      </c>
      <c r="G3821" s="14" t="s">
        <v>10516</v>
      </c>
      <c r="H3821" s="14" t="s">
        <v>10517</v>
      </c>
      <c r="I3821" s="15">
        <v>1600</v>
      </c>
      <c r="J3821" s="77">
        <v>1</v>
      </c>
      <c r="K3821" s="92"/>
    </row>
    <row r="3822" spans="1:11" ht="61.2" x14ac:dyDescent="0.25">
      <c r="A3822" s="14" t="s">
        <v>9073</v>
      </c>
      <c r="B3822" s="14" t="s">
        <v>10515</v>
      </c>
      <c r="C3822" s="14" t="s">
        <v>3045</v>
      </c>
      <c r="D3822" s="16">
        <v>45185</v>
      </c>
      <c r="E3822" s="16">
        <v>45203</v>
      </c>
      <c r="F3822" s="14" t="s">
        <v>12404</v>
      </c>
      <c r="G3822" s="14" t="s">
        <v>10516</v>
      </c>
      <c r="H3822" s="14" t="s">
        <v>10517</v>
      </c>
      <c r="I3822" s="15">
        <v>3200</v>
      </c>
      <c r="J3822" s="77">
        <v>1</v>
      </c>
      <c r="K3822" s="92"/>
    </row>
    <row r="3823" spans="1:11" ht="65.400000000000006" customHeight="1" x14ac:dyDescent="0.25">
      <c r="A3823" s="14" t="s">
        <v>9073</v>
      </c>
      <c r="B3823" s="14" t="s">
        <v>10515</v>
      </c>
      <c r="C3823" s="14" t="s">
        <v>3045</v>
      </c>
      <c r="D3823" s="16">
        <v>45187</v>
      </c>
      <c r="E3823" s="16">
        <v>45203</v>
      </c>
      <c r="F3823" s="14" t="s">
        <v>12405</v>
      </c>
      <c r="G3823" s="14" t="s">
        <v>10516</v>
      </c>
      <c r="H3823" s="14" t="s">
        <v>10517</v>
      </c>
      <c r="I3823" s="15">
        <v>3000</v>
      </c>
      <c r="J3823" s="77">
        <v>1</v>
      </c>
      <c r="K3823" s="92"/>
    </row>
    <row r="3824" spans="1:11" ht="61.2" x14ac:dyDescent="0.25">
      <c r="A3824" s="14" t="s">
        <v>9073</v>
      </c>
      <c r="B3824" s="14" t="s">
        <v>10515</v>
      </c>
      <c r="C3824" s="14" t="s">
        <v>3045</v>
      </c>
      <c r="D3824" s="16">
        <v>45187</v>
      </c>
      <c r="E3824" s="16">
        <v>45203</v>
      </c>
      <c r="F3824" s="14" t="s">
        <v>12406</v>
      </c>
      <c r="G3824" s="14" t="s">
        <v>10516</v>
      </c>
      <c r="H3824" s="14" t="s">
        <v>10517</v>
      </c>
      <c r="I3824" s="15">
        <v>240</v>
      </c>
      <c r="J3824" s="77">
        <v>1</v>
      </c>
      <c r="K3824" s="92"/>
    </row>
    <row r="3825" spans="1:11" ht="61.2" x14ac:dyDescent="0.25">
      <c r="A3825" s="14" t="s">
        <v>9073</v>
      </c>
      <c r="B3825" s="14" t="s">
        <v>10515</v>
      </c>
      <c r="C3825" s="14" t="s">
        <v>3045</v>
      </c>
      <c r="D3825" s="16">
        <v>45176</v>
      </c>
      <c r="E3825" s="16">
        <v>45203</v>
      </c>
      <c r="F3825" s="14" t="s">
        <v>12407</v>
      </c>
      <c r="G3825" s="14" t="s">
        <v>10516</v>
      </c>
      <c r="H3825" s="14" t="s">
        <v>10517</v>
      </c>
      <c r="I3825" s="15">
        <v>959.62</v>
      </c>
      <c r="J3825" s="77">
        <v>1</v>
      </c>
      <c r="K3825" s="92"/>
    </row>
    <row r="3826" spans="1:11" ht="61.2" x14ac:dyDescent="0.25">
      <c r="A3826" s="14" t="s">
        <v>9073</v>
      </c>
      <c r="B3826" s="14" t="s">
        <v>10515</v>
      </c>
      <c r="C3826" s="14" t="s">
        <v>3045</v>
      </c>
      <c r="D3826" s="16">
        <v>45183</v>
      </c>
      <c r="E3826" s="16">
        <v>45203</v>
      </c>
      <c r="F3826" s="14" t="s">
        <v>12408</v>
      </c>
      <c r="G3826" s="14" t="s">
        <v>10516</v>
      </c>
      <c r="H3826" s="14" t="s">
        <v>10517</v>
      </c>
      <c r="I3826" s="15">
        <v>2730</v>
      </c>
      <c r="J3826" s="77">
        <v>1</v>
      </c>
      <c r="K3826" s="92"/>
    </row>
    <row r="3827" spans="1:11" ht="51" x14ac:dyDescent="0.25">
      <c r="A3827" s="14" t="s">
        <v>1906</v>
      </c>
      <c r="B3827" s="14" t="s">
        <v>10518</v>
      </c>
      <c r="C3827" s="14"/>
      <c r="D3827" s="16">
        <v>45239</v>
      </c>
      <c r="E3827" s="16"/>
      <c r="F3827" s="14" t="s">
        <v>10519</v>
      </c>
      <c r="G3827" s="14"/>
      <c r="H3827" s="14" t="s">
        <v>10520</v>
      </c>
      <c r="I3827" s="15">
        <v>17352.57</v>
      </c>
      <c r="J3827" s="77">
        <v>4</v>
      </c>
      <c r="K3827" s="92"/>
    </row>
    <row r="3828" spans="1:11" ht="51" x14ac:dyDescent="0.25">
      <c r="A3828" s="14" t="s">
        <v>1906</v>
      </c>
      <c r="B3828" s="307" t="s">
        <v>10518</v>
      </c>
      <c r="C3828" s="307"/>
      <c r="D3828" s="302">
        <v>45239</v>
      </c>
      <c r="E3828" s="302"/>
      <c r="F3828" s="14" t="s">
        <v>10521</v>
      </c>
      <c r="G3828" s="307"/>
      <c r="H3828" s="307" t="s">
        <v>7802</v>
      </c>
      <c r="I3828" s="303">
        <v>9565.2800000000007</v>
      </c>
      <c r="J3828" s="304">
        <v>3</v>
      </c>
      <c r="K3828" s="92"/>
    </row>
    <row r="3829" spans="1:11" ht="51" x14ac:dyDescent="0.25">
      <c r="A3829" s="14" t="s">
        <v>1906</v>
      </c>
      <c r="B3829" s="307" t="s">
        <v>10518</v>
      </c>
      <c r="C3829" s="307"/>
      <c r="D3829" s="302">
        <v>45239</v>
      </c>
      <c r="E3829" s="302"/>
      <c r="F3829" s="14" t="s">
        <v>10522</v>
      </c>
      <c r="G3829" s="307"/>
      <c r="H3829" s="307" t="s">
        <v>10523</v>
      </c>
      <c r="I3829" s="303">
        <v>12241.65</v>
      </c>
      <c r="J3829" s="304">
        <v>5</v>
      </c>
      <c r="K3829" s="92"/>
    </row>
    <row r="3830" spans="1:11" ht="40.799999999999997" x14ac:dyDescent="0.25">
      <c r="A3830" s="14" t="s">
        <v>1906</v>
      </c>
      <c r="B3830" s="307" t="s">
        <v>10524</v>
      </c>
      <c r="C3830" s="307" t="s">
        <v>10525</v>
      </c>
      <c r="D3830" s="302">
        <v>44936</v>
      </c>
      <c r="E3830" s="302"/>
      <c r="F3830" s="14" t="s">
        <v>10526</v>
      </c>
      <c r="G3830" s="307"/>
      <c r="H3830" s="307" t="s">
        <v>2364</v>
      </c>
      <c r="I3830" s="303">
        <v>1000</v>
      </c>
      <c r="J3830" s="304">
        <v>2</v>
      </c>
      <c r="K3830" s="92"/>
    </row>
    <row r="3831" spans="1:11" ht="30.6" x14ac:dyDescent="0.25">
      <c r="A3831" s="14" t="s">
        <v>1906</v>
      </c>
      <c r="B3831" s="307" t="s">
        <v>10527</v>
      </c>
      <c r="C3831" s="307" t="s">
        <v>10528</v>
      </c>
      <c r="D3831" s="302">
        <v>45240</v>
      </c>
      <c r="E3831" s="302"/>
      <c r="F3831" s="14" t="s">
        <v>10529</v>
      </c>
      <c r="G3831" s="307" t="s">
        <v>2521</v>
      </c>
      <c r="H3831" s="307" t="s">
        <v>2522</v>
      </c>
      <c r="I3831" s="303">
        <v>500</v>
      </c>
      <c r="J3831" s="304">
        <v>2</v>
      </c>
      <c r="K3831" s="92"/>
    </row>
    <row r="3832" spans="1:11" ht="30.6" x14ac:dyDescent="0.25">
      <c r="A3832" s="14" t="s">
        <v>1906</v>
      </c>
      <c r="B3832" s="307" t="s">
        <v>10530</v>
      </c>
      <c r="C3832" s="307" t="s">
        <v>6639</v>
      </c>
      <c r="D3832" s="302">
        <v>45245</v>
      </c>
      <c r="E3832" s="302"/>
      <c r="F3832" s="14" t="s">
        <v>10531</v>
      </c>
      <c r="G3832" s="307" t="s">
        <v>7429</v>
      </c>
      <c r="H3832" s="307" t="s">
        <v>7430</v>
      </c>
      <c r="I3832" s="303">
        <v>126.98</v>
      </c>
      <c r="J3832" s="304">
        <v>2</v>
      </c>
      <c r="K3832" s="92"/>
    </row>
    <row r="3833" spans="1:11" ht="30.6" x14ac:dyDescent="0.25">
      <c r="A3833" s="14" t="s">
        <v>1906</v>
      </c>
      <c r="B3833" s="307" t="s">
        <v>10532</v>
      </c>
      <c r="C3833" s="307" t="s">
        <v>10533</v>
      </c>
      <c r="D3833" s="302">
        <v>45246</v>
      </c>
      <c r="E3833" s="302"/>
      <c r="F3833" s="14" t="s">
        <v>10534</v>
      </c>
      <c r="G3833" s="307" t="s">
        <v>7437</v>
      </c>
      <c r="H3833" s="307" t="s">
        <v>7438</v>
      </c>
      <c r="I3833" s="303">
        <v>200.44</v>
      </c>
      <c r="J3833" s="304">
        <v>2</v>
      </c>
      <c r="K3833" s="92"/>
    </row>
    <row r="3834" spans="1:11" ht="30.6" x14ac:dyDescent="0.25">
      <c r="A3834" s="14" t="s">
        <v>1906</v>
      </c>
      <c r="B3834" s="307" t="s">
        <v>10535</v>
      </c>
      <c r="C3834" s="307" t="s">
        <v>10536</v>
      </c>
      <c r="D3834" s="302">
        <v>45239</v>
      </c>
      <c r="E3834" s="302"/>
      <c r="F3834" s="14" t="s">
        <v>10537</v>
      </c>
      <c r="G3834" s="307" t="s">
        <v>4542</v>
      </c>
      <c r="H3834" s="307" t="s">
        <v>4543</v>
      </c>
      <c r="I3834" s="303">
        <v>500</v>
      </c>
      <c r="J3834" s="304">
        <v>3</v>
      </c>
      <c r="K3834" s="92"/>
    </row>
    <row r="3835" spans="1:11" ht="30.6" x14ac:dyDescent="0.25">
      <c r="A3835" s="14" t="s">
        <v>1906</v>
      </c>
      <c r="B3835" s="307" t="s">
        <v>10538</v>
      </c>
      <c r="C3835" s="307" t="s">
        <v>10539</v>
      </c>
      <c r="D3835" s="302">
        <v>45239</v>
      </c>
      <c r="E3835" s="302"/>
      <c r="F3835" s="14" t="s">
        <v>10540</v>
      </c>
      <c r="G3835" s="307" t="s">
        <v>9942</v>
      </c>
      <c r="H3835" s="307" t="s">
        <v>9943</v>
      </c>
      <c r="I3835" s="303">
        <v>500</v>
      </c>
      <c r="J3835" s="304">
        <v>3</v>
      </c>
      <c r="K3835" s="92"/>
    </row>
    <row r="3836" spans="1:11" ht="40.799999999999997" x14ac:dyDescent="0.25">
      <c r="A3836" s="14" t="s">
        <v>1906</v>
      </c>
      <c r="B3836" s="307" t="s">
        <v>10541</v>
      </c>
      <c r="C3836" s="307" t="s">
        <v>4216</v>
      </c>
      <c r="D3836" s="302">
        <v>45240</v>
      </c>
      <c r="E3836" s="302"/>
      <c r="F3836" s="14" t="s">
        <v>10542</v>
      </c>
      <c r="G3836" s="307" t="s">
        <v>7429</v>
      </c>
      <c r="H3836" s="307" t="s">
        <v>7430</v>
      </c>
      <c r="I3836" s="303">
        <v>750</v>
      </c>
      <c r="J3836" s="304">
        <v>3</v>
      </c>
      <c r="K3836" s="92"/>
    </row>
    <row r="3837" spans="1:11" ht="30.6" x14ac:dyDescent="0.25">
      <c r="A3837" s="14" t="s">
        <v>1906</v>
      </c>
      <c r="B3837" s="307" t="s">
        <v>10543</v>
      </c>
      <c r="C3837" s="307" t="s">
        <v>5667</v>
      </c>
      <c r="D3837" s="302">
        <v>45240</v>
      </c>
      <c r="E3837" s="302"/>
      <c r="F3837" s="14" t="s">
        <v>10544</v>
      </c>
      <c r="G3837" s="307" t="s">
        <v>7429</v>
      </c>
      <c r="H3837" s="307" t="s">
        <v>7430</v>
      </c>
      <c r="I3837" s="303">
        <v>500</v>
      </c>
      <c r="J3837" s="304">
        <v>3</v>
      </c>
      <c r="K3837" s="92"/>
    </row>
    <row r="3838" spans="1:11" ht="30.6" x14ac:dyDescent="0.25">
      <c r="A3838" s="14" t="s">
        <v>1906</v>
      </c>
      <c r="B3838" s="307" t="s">
        <v>10545</v>
      </c>
      <c r="C3838" s="307" t="s">
        <v>10536</v>
      </c>
      <c r="D3838" s="302">
        <v>45240</v>
      </c>
      <c r="E3838" s="302"/>
      <c r="F3838" s="14" t="s">
        <v>10546</v>
      </c>
      <c r="G3838" s="307" t="s">
        <v>7437</v>
      </c>
      <c r="H3838" s="307" t="s">
        <v>7438</v>
      </c>
      <c r="I3838" s="303">
        <v>500</v>
      </c>
      <c r="J3838" s="304">
        <v>3</v>
      </c>
      <c r="K3838" s="92"/>
    </row>
    <row r="3839" spans="1:11" ht="30.6" x14ac:dyDescent="0.25">
      <c r="A3839" s="14" t="s">
        <v>1906</v>
      </c>
      <c r="B3839" s="307" t="s">
        <v>10547</v>
      </c>
      <c r="C3839" s="307" t="s">
        <v>2932</v>
      </c>
      <c r="D3839" s="302">
        <v>45240</v>
      </c>
      <c r="E3839" s="302"/>
      <c r="F3839" s="14" t="s">
        <v>10548</v>
      </c>
      <c r="G3839" s="307" t="s">
        <v>5520</v>
      </c>
      <c r="H3839" s="307" t="s">
        <v>5521</v>
      </c>
      <c r="I3839" s="303">
        <v>500</v>
      </c>
      <c r="J3839" s="304">
        <v>3</v>
      </c>
      <c r="K3839" s="92"/>
    </row>
    <row r="3840" spans="1:11" ht="30.6" x14ac:dyDescent="0.25">
      <c r="A3840" s="14" t="s">
        <v>1906</v>
      </c>
      <c r="B3840" s="307" t="s">
        <v>10549</v>
      </c>
      <c r="C3840" s="307" t="s">
        <v>10550</v>
      </c>
      <c r="D3840" s="302">
        <v>45246</v>
      </c>
      <c r="E3840" s="302"/>
      <c r="F3840" s="14" t="s">
        <v>10551</v>
      </c>
      <c r="G3840" s="307" t="s">
        <v>10463</v>
      </c>
      <c r="H3840" s="307" t="s">
        <v>10464</v>
      </c>
      <c r="I3840" s="303">
        <v>500</v>
      </c>
      <c r="J3840" s="304">
        <v>3</v>
      </c>
      <c r="K3840" s="92"/>
    </row>
    <row r="3841" spans="1:11" ht="30.6" x14ac:dyDescent="0.25">
      <c r="A3841" s="14" t="s">
        <v>1906</v>
      </c>
      <c r="B3841" s="307" t="s">
        <v>10552</v>
      </c>
      <c r="C3841" s="307" t="s">
        <v>10553</v>
      </c>
      <c r="D3841" s="302">
        <v>45246</v>
      </c>
      <c r="E3841" s="302"/>
      <c r="F3841" s="14" t="s">
        <v>10554</v>
      </c>
      <c r="G3841" s="307" t="s">
        <v>9946</v>
      </c>
      <c r="H3841" s="307" t="s">
        <v>9947</v>
      </c>
      <c r="I3841" s="303">
        <v>500</v>
      </c>
      <c r="J3841" s="304">
        <v>3</v>
      </c>
      <c r="K3841" s="92"/>
    </row>
    <row r="3842" spans="1:11" ht="30.6" x14ac:dyDescent="0.25">
      <c r="A3842" s="14" t="s">
        <v>1906</v>
      </c>
      <c r="B3842" s="307" t="s">
        <v>10555</v>
      </c>
      <c r="C3842" s="307" t="s">
        <v>10533</v>
      </c>
      <c r="D3842" s="302">
        <v>45246</v>
      </c>
      <c r="E3842" s="302"/>
      <c r="F3842" s="14" t="s">
        <v>10556</v>
      </c>
      <c r="G3842" s="307" t="s">
        <v>4542</v>
      </c>
      <c r="H3842" s="307" t="s">
        <v>4543</v>
      </c>
      <c r="I3842" s="303">
        <v>262.92</v>
      </c>
      <c r="J3842" s="304">
        <v>3</v>
      </c>
      <c r="K3842" s="92"/>
    </row>
    <row r="3843" spans="1:11" ht="30.6" x14ac:dyDescent="0.25">
      <c r="A3843" s="14" t="s">
        <v>1906</v>
      </c>
      <c r="B3843" s="307" t="s">
        <v>10557</v>
      </c>
      <c r="C3843" s="307" t="s">
        <v>10553</v>
      </c>
      <c r="D3843" s="302">
        <v>45246</v>
      </c>
      <c r="E3843" s="302"/>
      <c r="F3843" s="14" t="s">
        <v>10558</v>
      </c>
      <c r="G3843" s="307" t="s">
        <v>9938</v>
      </c>
      <c r="H3843" s="307" t="s">
        <v>10559</v>
      </c>
      <c r="I3843" s="303">
        <v>500</v>
      </c>
      <c r="J3843" s="304">
        <v>3</v>
      </c>
      <c r="K3843" s="92"/>
    </row>
    <row r="3844" spans="1:11" ht="51" x14ac:dyDescent="0.25">
      <c r="A3844" s="14" t="s">
        <v>1906</v>
      </c>
      <c r="B3844" s="307" t="s">
        <v>10560</v>
      </c>
      <c r="C3844" s="307" t="s">
        <v>10561</v>
      </c>
      <c r="D3844" s="302">
        <v>45260</v>
      </c>
      <c r="E3844" s="302"/>
      <c r="F3844" s="14" t="s">
        <v>10562</v>
      </c>
      <c r="G3844" s="307" t="s">
        <v>7429</v>
      </c>
      <c r="H3844" s="307" t="s">
        <v>7430</v>
      </c>
      <c r="I3844" s="303">
        <v>625.75</v>
      </c>
      <c r="J3844" s="304">
        <v>3</v>
      </c>
      <c r="K3844" s="92"/>
    </row>
    <row r="3845" spans="1:11" ht="40.799999999999997" x14ac:dyDescent="0.25">
      <c r="A3845" s="14" t="s">
        <v>1906</v>
      </c>
      <c r="B3845" s="307" t="s">
        <v>10563</v>
      </c>
      <c r="C3845" s="307" t="s">
        <v>5861</v>
      </c>
      <c r="D3845" s="302">
        <v>45260</v>
      </c>
      <c r="E3845" s="302"/>
      <c r="F3845" s="14" t="s">
        <v>10564</v>
      </c>
      <c r="G3845" s="307" t="s">
        <v>7429</v>
      </c>
      <c r="H3845" s="307" t="s">
        <v>7430</v>
      </c>
      <c r="I3845" s="303">
        <v>750</v>
      </c>
      <c r="J3845" s="304">
        <v>3</v>
      </c>
      <c r="K3845" s="92"/>
    </row>
    <row r="3846" spans="1:11" ht="13.2" x14ac:dyDescent="0.25">
      <c r="A3846" s="14" t="s">
        <v>1906</v>
      </c>
      <c r="B3846" s="307" t="s">
        <v>14145</v>
      </c>
      <c r="C3846" s="307"/>
      <c r="D3846" s="302">
        <v>45259</v>
      </c>
      <c r="E3846" s="302"/>
      <c r="F3846" s="14" t="s">
        <v>10565</v>
      </c>
      <c r="G3846" s="307"/>
      <c r="H3846" s="307" t="s">
        <v>1938</v>
      </c>
      <c r="I3846" s="303">
        <v>480.48</v>
      </c>
      <c r="J3846" s="304">
        <v>4</v>
      </c>
      <c r="K3846" s="92"/>
    </row>
    <row r="3847" spans="1:11" ht="13.2" x14ac:dyDescent="0.25">
      <c r="A3847" s="14" t="s">
        <v>1906</v>
      </c>
      <c r="B3847" s="307" t="s">
        <v>14145</v>
      </c>
      <c r="C3847" s="307"/>
      <c r="D3847" s="302">
        <v>45259</v>
      </c>
      <c r="E3847" s="302"/>
      <c r="F3847" s="14" t="s">
        <v>10565</v>
      </c>
      <c r="G3847" s="307"/>
      <c r="H3847" s="307" t="s">
        <v>1938</v>
      </c>
      <c r="I3847" s="303">
        <v>163.02000000000001</v>
      </c>
      <c r="J3847" s="304">
        <v>3</v>
      </c>
      <c r="K3847" s="92"/>
    </row>
    <row r="3848" spans="1:11" ht="13.2" x14ac:dyDescent="0.25">
      <c r="A3848" s="14" t="s">
        <v>1906</v>
      </c>
      <c r="B3848" s="307" t="s">
        <v>14145</v>
      </c>
      <c r="C3848" s="307"/>
      <c r="D3848" s="302">
        <v>45259</v>
      </c>
      <c r="E3848" s="302"/>
      <c r="F3848" s="14" t="s">
        <v>10565</v>
      </c>
      <c r="G3848" s="307"/>
      <c r="H3848" s="307" t="s">
        <v>1938</v>
      </c>
      <c r="I3848" s="303">
        <v>244.53</v>
      </c>
      <c r="J3848" s="304">
        <v>5</v>
      </c>
      <c r="K3848" s="92"/>
    </row>
    <row r="3849" spans="1:11" ht="20.399999999999999" x14ac:dyDescent="0.25">
      <c r="A3849" s="14" t="s">
        <v>1906</v>
      </c>
      <c r="B3849" s="307" t="s">
        <v>10566</v>
      </c>
      <c r="C3849" s="307" t="s">
        <v>2152</v>
      </c>
      <c r="D3849" s="302">
        <v>45240</v>
      </c>
      <c r="E3849" s="302"/>
      <c r="F3849" s="14" t="s">
        <v>10567</v>
      </c>
      <c r="G3849" s="307" t="s">
        <v>7807</v>
      </c>
      <c r="H3849" s="307" t="s">
        <v>7808</v>
      </c>
      <c r="I3849" s="303">
        <v>750</v>
      </c>
      <c r="J3849" s="304">
        <v>5</v>
      </c>
      <c r="K3849" s="92"/>
    </row>
    <row r="3850" spans="1:11" ht="30.6" x14ac:dyDescent="0.25">
      <c r="A3850" s="14" t="s">
        <v>1906</v>
      </c>
      <c r="B3850" s="307" t="s">
        <v>10568</v>
      </c>
      <c r="C3850" s="307" t="s">
        <v>4745</v>
      </c>
      <c r="D3850" s="302">
        <v>45253</v>
      </c>
      <c r="E3850" s="302"/>
      <c r="F3850" s="14" t="s">
        <v>10569</v>
      </c>
      <c r="G3850" s="307" t="s">
        <v>7807</v>
      </c>
      <c r="H3850" s="307" t="s">
        <v>7808</v>
      </c>
      <c r="I3850" s="303">
        <v>10</v>
      </c>
      <c r="J3850" s="304">
        <v>5</v>
      </c>
      <c r="K3850" s="92"/>
    </row>
    <row r="3851" spans="1:11" ht="30.6" x14ac:dyDescent="0.25">
      <c r="A3851" s="14" t="s">
        <v>1906</v>
      </c>
      <c r="B3851" s="307" t="s">
        <v>10570</v>
      </c>
      <c r="C3851" s="307" t="s">
        <v>10571</v>
      </c>
      <c r="D3851" s="302">
        <v>45254</v>
      </c>
      <c r="E3851" s="302"/>
      <c r="F3851" s="14" t="s">
        <v>10572</v>
      </c>
      <c r="G3851" s="307" t="s">
        <v>10573</v>
      </c>
      <c r="H3851" s="307" t="s">
        <v>10574</v>
      </c>
      <c r="I3851" s="303">
        <v>300</v>
      </c>
      <c r="J3851" s="304">
        <v>5</v>
      </c>
      <c r="K3851" s="92"/>
    </row>
    <row r="3852" spans="1:11" ht="13.2" x14ac:dyDescent="0.25">
      <c r="A3852" s="14" t="s">
        <v>1906</v>
      </c>
      <c r="B3852" s="307" t="s">
        <v>10575</v>
      </c>
      <c r="C3852" s="307" t="s">
        <v>10576</v>
      </c>
      <c r="D3852" s="302">
        <v>45260</v>
      </c>
      <c r="E3852" s="302"/>
      <c r="F3852" s="14" t="s">
        <v>10577</v>
      </c>
      <c r="G3852" s="307" t="s">
        <v>2518</v>
      </c>
      <c r="H3852" s="307" t="s">
        <v>2364</v>
      </c>
      <c r="I3852" s="303">
        <v>358.15</v>
      </c>
      <c r="J3852" s="304">
        <v>2</v>
      </c>
      <c r="K3852" s="92"/>
    </row>
    <row r="3853" spans="1:11" ht="13.2" x14ac:dyDescent="0.25">
      <c r="A3853" s="14" t="s">
        <v>1906</v>
      </c>
      <c r="B3853" s="307" t="s">
        <v>10578</v>
      </c>
      <c r="C3853" s="307" t="s">
        <v>10579</v>
      </c>
      <c r="D3853" s="302">
        <v>45260</v>
      </c>
      <c r="E3853" s="302"/>
      <c r="F3853" s="14" t="s">
        <v>10580</v>
      </c>
      <c r="G3853" s="307" t="s">
        <v>3266</v>
      </c>
      <c r="H3853" s="307" t="s">
        <v>3267</v>
      </c>
      <c r="I3853" s="303">
        <v>75</v>
      </c>
      <c r="J3853" s="304">
        <v>2</v>
      </c>
      <c r="K3853" s="92"/>
    </row>
    <row r="3854" spans="1:11" ht="20.399999999999999" x14ac:dyDescent="0.25">
      <c r="A3854" s="14" t="s">
        <v>1906</v>
      </c>
      <c r="B3854" s="307" t="s">
        <v>10581</v>
      </c>
      <c r="C3854" s="307" t="s">
        <v>10582</v>
      </c>
      <c r="D3854" s="302">
        <v>45251</v>
      </c>
      <c r="E3854" s="302"/>
      <c r="F3854" s="14" t="s">
        <v>10583</v>
      </c>
      <c r="G3854" s="307" t="s">
        <v>4721</v>
      </c>
      <c r="H3854" s="307" t="s">
        <v>4722</v>
      </c>
      <c r="I3854" s="303">
        <v>1111.3699999999999</v>
      </c>
      <c r="J3854" s="304">
        <v>3</v>
      </c>
      <c r="K3854" s="92"/>
    </row>
    <row r="3855" spans="1:11" ht="13.2" x14ac:dyDescent="0.25">
      <c r="A3855" s="14" t="s">
        <v>1906</v>
      </c>
      <c r="B3855" s="14" t="s">
        <v>10584</v>
      </c>
      <c r="C3855" s="14" t="s">
        <v>10581</v>
      </c>
      <c r="D3855" s="16">
        <v>45251</v>
      </c>
      <c r="E3855" s="16"/>
      <c r="F3855" s="14" t="s">
        <v>10585</v>
      </c>
      <c r="G3855" s="14"/>
      <c r="H3855" s="14" t="s">
        <v>2360</v>
      </c>
      <c r="I3855" s="15">
        <v>222.27</v>
      </c>
      <c r="J3855" s="77">
        <v>3</v>
      </c>
      <c r="K3855" s="92"/>
    </row>
    <row r="3856" spans="1:11" ht="20.399999999999999" x14ac:dyDescent="0.25">
      <c r="A3856" s="14" t="s">
        <v>1906</v>
      </c>
      <c r="B3856" s="307" t="s">
        <v>10586</v>
      </c>
      <c r="C3856" s="307" t="s">
        <v>10587</v>
      </c>
      <c r="D3856" s="302">
        <v>45232</v>
      </c>
      <c r="E3856" s="302"/>
      <c r="F3856" s="14" t="s">
        <v>10588</v>
      </c>
      <c r="G3856" s="307" t="s">
        <v>1957</v>
      </c>
      <c r="H3856" s="307" t="s">
        <v>1958</v>
      </c>
      <c r="I3856" s="303">
        <v>125.75</v>
      </c>
      <c r="J3856" s="304">
        <v>5</v>
      </c>
      <c r="K3856" s="92"/>
    </row>
    <row r="3857" spans="1:11" ht="20.399999999999999" x14ac:dyDescent="0.25">
      <c r="A3857" s="14" t="s">
        <v>1906</v>
      </c>
      <c r="B3857" s="307" t="s">
        <v>10589</v>
      </c>
      <c r="C3857" s="307" t="s">
        <v>9894</v>
      </c>
      <c r="D3857" s="302">
        <v>45236</v>
      </c>
      <c r="E3857" s="302"/>
      <c r="F3857" s="14" t="s">
        <v>10590</v>
      </c>
      <c r="G3857" s="307" t="s">
        <v>2105</v>
      </c>
      <c r="H3857" s="307" t="s">
        <v>2106</v>
      </c>
      <c r="I3857" s="303">
        <v>220</v>
      </c>
      <c r="J3857" s="304">
        <v>5</v>
      </c>
      <c r="K3857" s="92"/>
    </row>
    <row r="3858" spans="1:11" ht="30.6" x14ac:dyDescent="0.25">
      <c r="A3858" s="14" t="s">
        <v>1906</v>
      </c>
      <c r="B3858" s="307" t="s">
        <v>10591</v>
      </c>
      <c r="C3858" s="307" t="s">
        <v>9909</v>
      </c>
      <c r="D3858" s="302">
        <v>45259</v>
      </c>
      <c r="E3858" s="302"/>
      <c r="F3858" s="14" t="s">
        <v>10592</v>
      </c>
      <c r="G3858" s="307" t="s">
        <v>2105</v>
      </c>
      <c r="H3858" s="307" t="s">
        <v>2106</v>
      </c>
      <c r="I3858" s="303">
        <v>136</v>
      </c>
      <c r="J3858" s="304">
        <v>3</v>
      </c>
      <c r="K3858" s="92"/>
    </row>
    <row r="3859" spans="1:11" ht="20.399999999999999" x14ac:dyDescent="0.25">
      <c r="A3859" s="14" t="s">
        <v>1906</v>
      </c>
      <c r="B3859" s="307" t="s">
        <v>10593</v>
      </c>
      <c r="C3859" s="307" t="s">
        <v>10594</v>
      </c>
      <c r="D3859" s="302">
        <v>45245</v>
      </c>
      <c r="E3859" s="302"/>
      <c r="F3859" s="14" t="s">
        <v>10595</v>
      </c>
      <c r="G3859" s="307" t="s">
        <v>2105</v>
      </c>
      <c r="H3859" s="307" t="s">
        <v>2106</v>
      </c>
      <c r="I3859" s="303">
        <v>701</v>
      </c>
      <c r="J3859" s="304">
        <v>5</v>
      </c>
      <c r="K3859" s="92"/>
    </row>
    <row r="3860" spans="1:11" ht="13.2" x14ac:dyDescent="0.25">
      <c r="A3860" s="14" t="s">
        <v>1906</v>
      </c>
      <c r="B3860" s="307" t="s">
        <v>10596</v>
      </c>
      <c r="C3860" s="307" t="s">
        <v>10597</v>
      </c>
      <c r="D3860" s="302">
        <v>45236</v>
      </c>
      <c r="E3860" s="302"/>
      <c r="F3860" s="14" t="s">
        <v>10598</v>
      </c>
      <c r="G3860" s="307" t="s">
        <v>10599</v>
      </c>
      <c r="H3860" s="307" t="s">
        <v>10600</v>
      </c>
      <c r="I3860" s="303">
        <v>43.39</v>
      </c>
      <c r="J3860" s="304">
        <v>5</v>
      </c>
      <c r="K3860" s="92"/>
    </row>
    <row r="3861" spans="1:11" ht="13.2" x14ac:dyDescent="0.25">
      <c r="A3861" s="14" t="s">
        <v>1906</v>
      </c>
      <c r="B3861" s="307" t="s">
        <v>10601</v>
      </c>
      <c r="C3861" s="307" t="s">
        <v>10602</v>
      </c>
      <c r="D3861" s="302">
        <v>45245</v>
      </c>
      <c r="E3861" s="302"/>
      <c r="F3861" s="14" t="s">
        <v>10598</v>
      </c>
      <c r="G3861" s="307" t="s">
        <v>10603</v>
      </c>
      <c r="H3861" s="307" t="s">
        <v>10604</v>
      </c>
      <c r="I3861" s="303">
        <v>46.5</v>
      </c>
      <c r="J3861" s="304">
        <v>5</v>
      </c>
      <c r="K3861" s="92"/>
    </row>
    <row r="3862" spans="1:11" ht="40.799999999999997" x14ac:dyDescent="0.25">
      <c r="A3862" s="14" t="s">
        <v>1906</v>
      </c>
      <c r="B3862" s="307" t="s">
        <v>10605</v>
      </c>
      <c r="C3862" s="307" t="s">
        <v>10606</v>
      </c>
      <c r="D3862" s="302">
        <v>45236</v>
      </c>
      <c r="E3862" s="302"/>
      <c r="F3862" s="14" t="s">
        <v>10607</v>
      </c>
      <c r="G3862" s="307" t="s">
        <v>1996</v>
      </c>
      <c r="H3862" s="307" t="s">
        <v>1997</v>
      </c>
      <c r="I3862" s="303">
        <v>623.91999999999996</v>
      </c>
      <c r="J3862" s="304">
        <v>4</v>
      </c>
      <c r="K3862" s="92"/>
    </row>
    <row r="3863" spans="1:11" ht="40.799999999999997" x14ac:dyDescent="0.25">
      <c r="A3863" s="14" t="s">
        <v>1906</v>
      </c>
      <c r="B3863" s="307" t="s">
        <v>10608</v>
      </c>
      <c r="C3863" s="307" t="s">
        <v>10609</v>
      </c>
      <c r="D3863" s="302">
        <v>45252</v>
      </c>
      <c r="E3863" s="302"/>
      <c r="F3863" s="14" t="s">
        <v>10610</v>
      </c>
      <c r="G3863" s="307" t="s">
        <v>1996</v>
      </c>
      <c r="H3863" s="307" t="s">
        <v>1997</v>
      </c>
      <c r="I3863" s="303">
        <v>90.01</v>
      </c>
      <c r="J3863" s="304">
        <v>4</v>
      </c>
      <c r="K3863" s="92"/>
    </row>
    <row r="3864" spans="1:11" ht="20.399999999999999" x14ac:dyDescent="0.25">
      <c r="A3864" s="14" t="s">
        <v>1906</v>
      </c>
      <c r="B3864" s="307" t="s">
        <v>10611</v>
      </c>
      <c r="C3864" s="307" t="s">
        <v>10612</v>
      </c>
      <c r="D3864" s="302">
        <v>45243</v>
      </c>
      <c r="E3864" s="302"/>
      <c r="F3864" s="14" t="s">
        <v>10613</v>
      </c>
      <c r="G3864" s="307" t="s">
        <v>1935</v>
      </c>
      <c r="H3864" s="307" t="s">
        <v>1936</v>
      </c>
      <c r="I3864" s="303">
        <v>102.13</v>
      </c>
      <c r="J3864" s="304">
        <v>4</v>
      </c>
      <c r="K3864" s="92"/>
    </row>
    <row r="3865" spans="1:11" ht="20.399999999999999" x14ac:dyDescent="0.25">
      <c r="A3865" s="14" t="s">
        <v>1906</v>
      </c>
      <c r="B3865" s="307" t="s">
        <v>10614</v>
      </c>
      <c r="C3865" s="307" t="s">
        <v>10615</v>
      </c>
      <c r="D3865" s="302">
        <v>45259</v>
      </c>
      <c r="E3865" s="302"/>
      <c r="F3865" s="14" t="s">
        <v>10616</v>
      </c>
      <c r="G3865" s="307" t="s">
        <v>1935</v>
      </c>
      <c r="H3865" s="307" t="s">
        <v>1936</v>
      </c>
      <c r="I3865" s="303">
        <v>121.32</v>
      </c>
      <c r="J3865" s="304">
        <v>4</v>
      </c>
      <c r="K3865" s="92"/>
    </row>
    <row r="3866" spans="1:11" ht="30.6" x14ac:dyDescent="0.25">
      <c r="A3866" s="14" t="s">
        <v>1906</v>
      </c>
      <c r="B3866" s="307" t="s">
        <v>10617</v>
      </c>
      <c r="C3866" s="307" t="s">
        <v>10618</v>
      </c>
      <c r="D3866" s="302">
        <v>45239</v>
      </c>
      <c r="E3866" s="302"/>
      <c r="F3866" s="14" t="s">
        <v>10619</v>
      </c>
      <c r="G3866" s="307" t="s">
        <v>2001</v>
      </c>
      <c r="H3866" s="307" t="s">
        <v>2002</v>
      </c>
      <c r="I3866" s="303">
        <v>59.4</v>
      </c>
      <c r="J3866" s="304">
        <v>4</v>
      </c>
      <c r="K3866" s="92"/>
    </row>
    <row r="3867" spans="1:11" ht="30.6" x14ac:dyDescent="0.25">
      <c r="A3867" s="14" t="s">
        <v>1906</v>
      </c>
      <c r="B3867" s="307" t="s">
        <v>10620</v>
      </c>
      <c r="C3867" s="307" t="s">
        <v>10621</v>
      </c>
      <c r="D3867" s="302">
        <v>45240</v>
      </c>
      <c r="E3867" s="302"/>
      <c r="F3867" s="14" t="s">
        <v>10622</v>
      </c>
      <c r="G3867" s="307" t="s">
        <v>10623</v>
      </c>
      <c r="H3867" s="307" t="s">
        <v>9982</v>
      </c>
      <c r="I3867" s="303">
        <v>20.91</v>
      </c>
      <c r="J3867" s="304">
        <v>4</v>
      </c>
      <c r="K3867" s="92"/>
    </row>
    <row r="3868" spans="1:11" ht="20.399999999999999" x14ac:dyDescent="0.25">
      <c r="A3868" s="14" t="s">
        <v>1906</v>
      </c>
      <c r="B3868" s="307" t="s">
        <v>10624</v>
      </c>
      <c r="C3868" s="307" t="s">
        <v>10625</v>
      </c>
      <c r="D3868" s="302">
        <v>45243</v>
      </c>
      <c r="E3868" s="302"/>
      <c r="F3868" s="14" t="s">
        <v>10626</v>
      </c>
      <c r="G3868" s="307" t="s">
        <v>2957</v>
      </c>
      <c r="H3868" s="307" t="s">
        <v>2958</v>
      </c>
      <c r="I3868" s="303">
        <v>1050</v>
      </c>
      <c r="J3868" s="304">
        <v>4</v>
      </c>
      <c r="K3868" s="92"/>
    </row>
    <row r="3869" spans="1:11" ht="20.399999999999999" x14ac:dyDescent="0.25">
      <c r="A3869" s="14" t="s">
        <v>1906</v>
      </c>
      <c r="B3869" s="307" t="s">
        <v>10627</v>
      </c>
      <c r="C3869" s="307" t="s">
        <v>10628</v>
      </c>
      <c r="D3869" s="302">
        <v>45250</v>
      </c>
      <c r="E3869" s="302"/>
      <c r="F3869" s="14" t="s">
        <v>10629</v>
      </c>
      <c r="G3869" s="307" t="s">
        <v>2056</v>
      </c>
      <c r="H3869" s="307" t="s">
        <v>2057</v>
      </c>
      <c r="I3869" s="303">
        <v>120</v>
      </c>
      <c r="J3869" s="304">
        <v>4</v>
      </c>
      <c r="K3869" s="92"/>
    </row>
    <row r="3870" spans="1:11" ht="20.399999999999999" x14ac:dyDescent="0.25">
      <c r="A3870" s="14" t="s">
        <v>1906</v>
      </c>
      <c r="B3870" s="307" t="s">
        <v>10630</v>
      </c>
      <c r="C3870" s="307" t="s">
        <v>10631</v>
      </c>
      <c r="D3870" s="302">
        <v>45259</v>
      </c>
      <c r="E3870" s="302"/>
      <c r="F3870" s="14" t="s">
        <v>10632</v>
      </c>
      <c r="G3870" s="307" t="s">
        <v>1946</v>
      </c>
      <c r="H3870" s="307" t="s">
        <v>1947</v>
      </c>
      <c r="I3870" s="303">
        <v>33</v>
      </c>
      <c r="J3870" s="304">
        <v>4</v>
      </c>
      <c r="K3870" s="92"/>
    </row>
    <row r="3871" spans="1:11" ht="20.399999999999999" x14ac:dyDescent="0.25">
      <c r="A3871" s="14" t="s">
        <v>1906</v>
      </c>
      <c r="B3871" s="307" t="s">
        <v>10633</v>
      </c>
      <c r="C3871" s="307" t="s">
        <v>10634</v>
      </c>
      <c r="D3871" s="302">
        <v>45260</v>
      </c>
      <c r="E3871" s="302"/>
      <c r="F3871" s="14" t="s">
        <v>10635</v>
      </c>
      <c r="G3871" s="307" t="s">
        <v>10636</v>
      </c>
      <c r="H3871" s="307" t="s">
        <v>10637</v>
      </c>
      <c r="I3871" s="303">
        <v>41.76</v>
      </c>
      <c r="J3871" s="304">
        <v>4</v>
      </c>
      <c r="K3871" s="92"/>
    </row>
    <row r="3872" spans="1:11" ht="20.399999999999999" x14ac:dyDescent="0.25">
      <c r="A3872" s="14" t="s">
        <v>1906</v>
      </c>
      <c r="B3872" s="307" t="s">
        <v>10638</v>
      </c>
      <c r="C3872" s="307" t="s">
        <v>10639</v>
      </c>
      <c r="D3872" s="302">
        <v>45254</v>
      </c>
      <c r="E3872" s="302"/>
      <c r="F3872" s="14" t="s">
        <v>10640</v>
      </c>
      <c r="G3872" s="307" t="s">
        <v>10641</v>
      </c>
      <c r="H3872" s="307" t="s">
        <v>10642</v>
      </c>
      <c r="I3872" s="303">
        <v>302.39999999999998</v>
      </c>
      <c r="J3872" s="304">
        <v>4</v>
      </c>
      <c r="K3872" s="92"/>
    </row>
    <row r="3873" spans="1:11" ht="30.6" x14ac:dyDescent="0.25">
      <c r="A3873" s="14" t="s">
        <v>1906</v>
      </c>
      <c r="B3873" s="307" t="s">
        <v>10643</v>
      </c>
      <c r="C3873" s="307" t="s">
        <v>10644</v>
      </c>
      <c r="D3873" s="302">
        <v>45260</v>
      </c>
      <c r="E3873" s="302"/>
      <c r="F3873" s="14" t="s">
        <v>14257</v>
      </c>
      <c r="G3873" s="307" t="s">
        <v>10641</v>
      </c>
      <c r="H3873" s="307" t="s">
        <v>10642</v>
      </c>
      <c r="I3873" s="303">
        <v>0</v>
      </c>
      <c r="J3873" s="304">
        <v>4</v>
      </c>
      <c r="K3873" s="92"/>
    </row>
    <row r="3874" spans="1:11" ht="20.399999999999999" x14ac:dyDescent="0.25">
      <c r="A3874" s="14" t="s">
        <v>1906</v>
      </c>
      <c r="B3874" s="307" t="s">
        <v>10645</v>
      </c>
      <c r="C3874" s="307" t="s">
        <v>10646</v>
      </c>
      <c r="D3874" s="302">
        <v>45240</v>
      </c>
      <c r="E3874" s="302"/>
      <c r="F3874" s="14" t="s">
        <v>10647</v>
      </c>
      <c r="G3874" s="307" t="s">
        <v>1935</v>
      </c>
      <c r="H3874" s="307" t="s">
        <v>1936</v>
      </c>
      <c r="I3874" s="303">
        <v>4945.75</v>
      </c>
      <c r="J3874" s="304">
        <v>4</v>
      </c>
      <c r="K3874" s="92"/>
    </row>
    <row r="3875" spans="1:11" ht="20.399999999999999" x14ac:dyDescent="0.25">
      <c r="A3875" s="14" t="s">
        <v>1906</v>
      </c>
      <c r="B3875" s="307" t="s">
        <v>10648</v>
      </c>
      <c r="C3875" s="307" t="s">
        <v>10649</v>
      </c>
      <c r="D3875" s="302">
        <v>45239</v>
      </c>
      <c r="E3875" s="302"/>
      <c r="F3875" s="14" t="s">
        <v>10650</v>
      </c>
      <c r="G3875" s="307" t="s">
        <v>1980</v>
      </c>
      <c r="H3875" s="307" t="s">
        <v>1981</v>
      </c>
      <c r="I3875" s="303">
        <v>313.52999999999997</v>
      </c>
      <c r="J3875" s="304">
        <v>4</v>
      </c>
      <c r="K3875" s="92"/>
    </row>
    <row r="3876" spans="1:11" ht="13.2" x14ac:dyDescent="0.25">
      <c r="A3876" s="14" t="s">
        <v>1906</v>
      </c>
      <c r="B3876" s="307" t="s">
        <v>10651</v>
      </c>
      <c r="C3876" s="307" t="s">
        <v>10652</v>
      </c>
      <c r="D3876" s="302">
        <v>45259</v>
      </c>
      <c r="E3876" s="302"/>
      <c r="F3876" s="14" t="s">
        <v>10653</v>
      </c>
      <c r="G3876" s="307" t="s">
        <v>1935</v>
      </c>
      <c r="H3876" s="307" t="s">
        <v>1936</v>
      </c>
      <c r="I3876" s="303">
        <v>0.71</v>
      </c>
      <c r="J3876" s="304">
        <v>4</v>
      </c>
      <c r="K3876" s="92"/>
    </row>
    <row r="3877" spans="1:11" ht="30.6" x14ac:dyDescent="0.25">
      <c r="A3877" s="14" t="s">
        <v>1906</v>
      </c>
      <c r="B3877" s="307" t="s">
        <v>10654</v>
      </c>
      <c r="C3877" s="307" t="s">
        <v>10655</v>
      </c>
      <c r="D3877" s="302">
        <v>45259</v>
      </c>
      <c r="E3877" s="302"/>
      <c r="F3877" s="14" t="s">
        <v>10656</v>
      </c>
      <c r="G3877" s="307" t="s">
        <v>1930</v>
      </c>
      <c r="H3877" s="307" t="s">
        <v>1931</v>
      </c>
      <c r="I3877" s="303">
        <v>406.83</v>
      </c>
      <c r="J3877" s="304">
        <v>4</v>
      </c>
      <c r="K3877" s="92"/>
    </row>
    <row r="3878" spans="1:11" ht="30.6" x14ac:dyDescent="0.25">
      <c r="A3878" s="14" t="s">
        <v>1906</v>
      </c>
      <c r="B3878" s="307" t="s">
        <v>10654</v>
      </c>
      <c r="C3878" s="307" t="s">
        <v>10655</v>
      </c>
      <c r="D3878" s="302">
        <v>45259</v>
      </c>
      <c r="E3878" s="302"/>
      <c r="F3878" s="14" t="s">
        <v>10656</v>
      </c>
      <c r="G3878" s="307" t="s">
        <v>1930</v>
      </c>
      <c r="H3878" s="307" t="s">
        <v>1931</v>
      </c>
      <c r="I3878" s="15">
        <v>96.08</v>
      </c>
      <c r="J3878" s="77">
        <v>3</v>
      </c>
      <c r="K3878" s="92"/>
    </row>
    <row r="3879" spans="1:11" ht="30.6" x14ac:dyDescent="0.25">
      <c r="A3879" s="14" t="s">
        <v>1906</v>
      </c>
      <c r="B3879" s="307" t="s">
        <v>10654</v>
      </c>
      <c r="C3879" s="307" t="s">
        <v>10655</v>
      </c>
      <c r="D3879" s="302">
        <v>45259</v>
      </c>
      <c r="E3879" s="302"/>
      <c r="F3879" s="14" t="s">
        <v>10656</v>
      </c>
      <c r="G3879" s="307" t="s">
        <v>1930</v>
      </c>
      <c r="H3879" s="307" t="s">
        <v>1931</v>
      </c>
      <c r="I3879" s="15">
        <v>63.46</v>
      </c>
      <c r="J3879" s="77">
        <v>5</v>
      </c>
      <c r="K3879" s="92"/>
    </row>
    <row r="3880" spans="1:11" ht="20.399999999999999" x14ac:dyDescent="0.25">
      <c r="A3880" s="14" t="s">
        <v>1906</v>
      </c>
      <c r="B3880" s="307" t="s">
        <v>10657</v>
      </c>
      <c r="C3880" s="307" t="s">
        <v>10658</v>
      </c>
      <c r="D3880" s="302">
        <v>45250</v>
      </c>
      <c r="E3880" s="302"/>
      <c r="F3880" s="14" t="s">
        <v>10659</v>
      </c>
      <c r="G3880" s="307" t="s">
        <v>2074</v>
      </c>
      <c r="H3880" s="307" t="s">
        <v>2075</v>
      </c>
      <c r="I3880" s="15">
        <v>77.599999999999994</v>
      </c>
      <c r="J3880" s="77">
        <v>4</v>
      </c>
      <c r="K3880" s="92"/>
    </row>
    <row r="3881" spans="1:11" ht="20.399999999999999" x14ac:dyDescent="0.25">
      <c r="A3881" s="14" t="s">
        <v>1906</v>
      </c>
      <c r="B3881" s="307" t="s">
        <v>10660</v>
      </c>
      <c r="C3881" s="307" t="s">
        <v>10661</v>
      </c>
      <c r="D3881" s="302">
        <v>45252</v>
      </c>
      <c r="E3881" s="302"/>
      <c r="F3881" s="14" t="s">
        <v>10662</v>
      </c>
      <c r="G3881" s="307" t="s">
        <v>10663</v>
      </c>
      <c r="H3881" s="307" t="s">
        <v>10664</v>
      </c>
      <c r="I3881" s="15">
        <v>120</v>
      </c>
      <c r="J3881" s="77">
        <v>4</v>
      </c>
      <c r="K3881" s="92"/>
    </row>
    <row r="3882" spans="1:11" ht="30.6" x14ac:dyDescent="0.25">
      <c r="A3882" s="14" t="s">
        <v>1906</v>
      </c>
      <c r="B3882" s="307" t="s">
        <v>10665</v>
      </c>
      <c r="C3882" s="307" t="s">
        <v>10666</v>
      </c>
      <c r="D3882" s="302">
        <v>45239</v>
      </c>
      <c r="E3882" s="302"/>
      <c r="F3882" s="14" t="s">
        <v>10667</v>
      </c>
      <c r="G3882" s="307" t="s">
        <v>1985</v>
      </c>
      <c r="H3882" s="307" t="s">
        <v>1986</v>
      </c>
      <c r="I3882" s="15">
        <v>434.1</v>
      </c>
      <c r="J3882" s="77">
        <v>4</v>
      </c>
      <c r="K3882" s="92"/>
    </row>
    <row r="3883" spans="1:11" ht="30.6" x14ac:dyDescent="0.25">
      <c r="A3883" s="14" t="s">
        <v>1906</v>
      </c>
      <c r="B3883" s="307" t="s">
        <v>10668</v>
      </c>
      <c r="C3883" s="307" t="s">
        <v>10669</v>
      </c>
      <c r="D3883" s="302">
        <v>45240</v>
      </c>
      <c r="E3883" s="302"/>
      <c r="F3883" s="14" t="s">
        <v>10670</v>
      </c>
      <c r="G3883" s="307" t="s">
        <v>8031</v>
      </c>
      <c r="H3883" s="307" t="s">
        <v>8032</v>
      </c>
      <c r="I3883" s="15">
        <v>360</v>
      </c>
      <c r="J3883" s="77">
        <v>4</v>
      </c>
      <c r="K3883" s="92"/>
    </row>
    <row r="3884" spans="1:11" ht="20.399999999999999" x14ac:dyDescent="0.25">
      <c r="A3884" s="14" t="s">
        <v>1906</v>
      </c>
      <c r="B3884" s="307" t="s">
        <v>10671</v>
      </c>
      <c r="C3884" s="307" t="s">
        <v>10672</v>
      </c>
      <c r="D3884" s="302">
        <v>45250</v>
      </c>
      <c r="E3884" s="302"/>
      <c r="F3884" s="14" t="s">
        <v>10673</v>
      </c>
      <c r="G3884" s="307" t="s">
        <v>2061</v>
      </c>
      <c r="H3884" s="307" t="s">
        <v>2062</v>
      </c>
      <c r="I3884" s="15">
        <v>769.5</v>
      </c>
      <c r="J3884" s="77">
        <v>4</v>
      </c>
      <c r="K3884" s="92"/>
    </row>
    <row r="3885" spans="1:11" ht="13.2" x14ac:dyDescent="0.25">
      <c r="A3885" s="14" t="s">
        <v>1906</v>
      </c>
      <c r="B3885" s="14" t="s">
        <v>10518</v>
      </c>
      <c r="C3885" s="14"/>
      <c r="D3885" s="16">
        <v>45260</v>
      </c>
      <c r="E3885" s="16"/>
      <c r="F3885" s="14" t="s">
        <v>10674</v>
      </c>
      <c r="G3885" s="14"/>
      <c r="H3885" s="14" t="s">
        <v>1953</v>
      </c>
      <c r="I3885" s="15">
        <v>22</v>
      </c>
      <c r="J3885" s="77">
        <v>4</v>
      </c>
      <c r="K3885" s="92"/>
    </row>
    <row r="3886" spans="1:11" ht="71.400000000000006" x14ac:dyDescent="0.25">
      <c r="A3886" s="14" t="s">
        <v>1906</v>
      </c>
      <c r="B3886" s="14"/>
      <c r="C3886" s="14"/>
      <c r="D3886" s="16"/>
      <c r="E3886" s="16"/>
      <c r="F3886" s="305" t="s">
        <v>10678</v>
      </c>
      <c r="G3886" s="14"/>
      <c r="H3886" s="14"/>
      <c r="I3886" s="15"/>
      <c r="J3886" s="77"/>
      <c r="K3886" s="92"/>
    </row>
    <row r="3887" spans="1:11" ht="51" x14ac:dyDescent="0.25">
      <c r="A3887" s="14" t="s">
        <v>1906</v>
      </c>
      <c r="B3887" s="14" t="s">
        <v>10679</v>
      </c>
      <c r="C3887" s="14" t="s">
        <v>10680</v>
      </c>
      <c r="D3887" s="16">
        <v>45238</v>
      </c>
      <c r="E3887" s="16">
        <v>45254</v>
      </c>
      <c r="F3887" s="14" t="s">
        <v>12409</v>
      </c>
      <c r="G3887" s="14" t="s">
        <v>10681</v>
      </c>
      <c r="H3887" s="14" t="s">
        <v>10682</v>
      </c>
      <c r="I3887" s="15">
        <v>17.64</v>
      </c>
      <c r="J3887" s="77">
        <v>5</v>
      </c>
      <c r="K3887" s="92"/>
    </row>
    <row r="3888" spans="1:11" ht="40.799999999999997" x14ac:dyDescent="0.25">
      <c r="A3888" s="14" t="s">
        <v>1906</v>
      </c>
      <c r="B3888" s="14" t="s">
        <v>10679</v>
      </c>
      <c r="C3888" s="14" t="s">
        <v>10680</v>
      </c>
      <c r="D3888" s="16">
        <v>45239</v>
      </c>
      <c r="E3888" s="16">
        <v>45254</v>
      </c>
      <c r="F3888" s="14" t="s">
        <v>12410</v>
      </c>
      <c r="G3888" s="14" t="s">
        <v>10681</v>
      </c>
      <c r="H3888" s="14" t="s">
        <v>10682</v>
      </c>
      <c r="I3888" s="15">
        <v>10.85</v>
      </c>
      <c r="J3888" s="77">
        <v>5</v>
      </c>
      <c r="K3888" s="92"/>
    </row>
    <row r="3889" spans="1:11" ht="51" x14ac:dyDescent="0.25">
      <c r="A3889" s="14" t="s">
        <v>1906</v>
      </c>
      <c r="B3889" s="14" t="s">
        <v>10679</v>
      </c>
      <c r="C3889" s="14" t="s">
        <v>10680</v>
      </c>
      <c r="D3889" s="16">
        <v>45241</v>
      </c>
      <c r="E3889" s="16">
        <v>45254</v>
      </c>
      <c r="F3889" s="14" t="s">
        <v>12411</v>
      </c>
      <c r="G3889" s="14" t="s">
        <v>10681</v>
      </c>
      <c r="H3889" s="14" t="s">
        <v>10682</v>
      </c>
      <c r="I3889" s="15">
        <v>51.51</v>
      </c>
      <c r="J3889" s="77">
        <v>5</v>
      </c>
      <c r="K3889" s="92"/>
    </row>
    <row r="3890" spans="1:11" ht="40.799999999999997" x14ac:dyDescent="0.25">
      <c r="A3890" s="14" t="s">
        <v>1906</v>
      </c>
      <c r="B3890" s="14" t="s">
        <v>10679</v>
      </c>
      <c r="C3890" s="14" t="s">
        <v>10680</v>
      </c>
      <c r="D3890" s="16">
        <v>45238</v>
      </c>
      <c r="E3890" s="16">
        <v>45254</v>
      </c>
      <c r="F3890" s="14" t="s">
        <v>14739</v>
      </c>
      <c r="G3890" s="14" t="s">
        <v>10681</v>
      </c>
      <c r="H3890" s="14" t="s">
        <v>10682</v>
      </c>
      <c r="I3890" s="15">
        <v>6.5</v>
      </c>
      <c r="J3890" s="77">
        <v>5</v>
      </c>
      <c r="K3890" s="92"/>
    </row>
    <row r="3891" spans="1:11" ht="20.399999999999999" x14ac:dyDescent="0.25">
      <c r="A3891" s="14" t="s">
        <v>1906</v>
      </c>
      <c r="B3891" s="14" t="s">
        <v>10683</v>
      </c>
      <c r="C3891" s="14" t="s">
        <v>10684</v>
      </c>
      <c r="D3891" s="16">
        <v>45254</v>
      </c>
      <c r="E3891" s="16"/>
      <c r="F3891" s="14" t="s">
        <v>10685</v>
      </c>
      <c r="G3891" s="14" t="s">
        <v>10681</v>
      </c>
      <c r="H3891" s="14" t="s">
        <v>10682</v>
      </c>
      <c r="I3891" s="15">
        <v>400</v>
      </c>
      <c r="J3891" s="77">
        <v>5</v>
      </c>
      <c r="K3891" s="92"/>
    </row>
    <row r="3892" spans="1:11" ht="30.6" x14ac:dyDescent="0.25">
      <c r="A3892" s="14" t="s">
        <v>1906</v>
      </c>
      <c r="B3892" s="14" t="s">
        <v>10686</v>
      </c>
      <c r="C3892" s="14" t="s">
        <v>10687</v>
      </c>
      <c r="D3892" s="16">
        <v>45259</v>
      </c>
      <c r="E3892" s="16"/>
      <c r="F3892" s="14" t="s">
        <v>10688</v>
      </c>
      <c r="G3892" s="14" t="s">
        <v>10689</v>
      </c>
      <c r="H3892" s="14" t="s">
        <v>10690</v>
      </c>
      <c r="I3892" s="15">
        <v>35</v>
      </c>
      <c r="J3892" s="77">
        <v>5</v>
      </c>
      <c r="K3892" s="92"/>
    </row>
    <row r="3893" spans="1:11" ht="30.6" x14ac:dyDescent="0.25">
      <c r="A3893" s="14" t="s">
        <v>1906</v>
      </c>
      <c r="B3893" s="14" t="s">
        <v>10691</v>
      </c>
      <c r="C3893" s="14" t="s">
        <v>10692</v>
      </c>
      <c r="D3893" s="16">
        <v>45259</v>
      </c>
      <c r="E3893" s="16"/>
      <c r="F3893" s="14" t="s">
        <v>10688</v>
      </c>
      <c r="G3893" s="14"/>
      <c r="H3893" s="14" t="s">
        <v>10693</v>
      </c>
      <c r="I3893" s="15">
        <v>35</v>
      </c>
      <c r="J3893" s="77">
        <v>5</v>
      </c>
      <c r="K3893" s="92"/>
    </row>
    <row r="3894" spans="1:11" ht="30.6" x14ac:dyDescent="0.25">
      <c r="A3894" s="14" t="s">
        <v>1906</v>
      </c>
      <c r="B3894" s="14" t="s">
        <v>10694</v>
      </c>
      <c r="C3894" s="14" t="s">
        <v>10695</v>
      </c>
      <c r="D3894" s="16">
        <v>45259</v>
      </c>
      <c r="E3894" s="16"/>
      <c r="F3894" s="14" t="s">
        <v>10688</v>
      </c>
      <c r="G3894" s="14"/>
      <c r="H3894" s="14" t="s">
        <v>10696</v>
      </c>
      <c r="I3894" s="15">
        <v>35</v>
      </c>
      <c r="J3894" s="77">
        <v>5</v>
      </c>
      <c r="K3894" s="92"/>
    </row>
    <row r="3895" spans="1:11" ht="30.6" x14ac:dyDescent="0.25">
      <c r="A3895" s="14" t="s">
        <v>1906</v>
      </c>
      <c r="B3895" s="14" t="s">
        <v>10697</v>
      </c>
      <c r="C3895" s="14" t="s">
        <v>10698</v>
      </c>
      <c r="D3895" s="16">
        <v>45259</v>
      </c>
      <c r="E3895" s="16"/>
      <c r="F3895" s="14" t="s">
        <v>10688</v>
      </c>
      <c r="G3895" s="14"/>
      <c r="H3895" s="14" t="s">
        <v>2447</v>
      </c>
      <c r="I3895" s="15">
        <v>55</v>
      </c>
      <c r="J3895" s="77">
        <v>5</v>
      </c>
      <c r="K3895" s="92"/>
    </row>
    <row r="3896" spans="1:11" ht="30.6" x14ac:dyDescent="0.25">
      <c r="A3896" s="14" t="s">
        <v>1906</v>
      </c>
      <c r="B3896" s="14" t="s">
        <v>10699</v>
      </c>
      <c r="C3896" s="14" t="s">
        <v>10700</v>
      </c>
      <c r="D3896" s="16">
        <v>45259</v>
      </c>
      <c r="E3896" s="16"/>
      <c r="F3896" s="14" t="s">
        <v>10688</v>
      </c>
      <c r="G3896" s="14"/>
      <c r="H3896" s="14" t="s">
        <v>2438</v>
      </c>
      <c r="I3896" s="15">
        <v>55</v>
      </c>
      <c r="J3896" s="77">
        <v>5</v>
      </c>
      <c r="K3896" s="92"/>
    </row>
    <row r="3897" spans="1:11" ht="30.6" x14ac:dyDescent="0.25">
      <c r="A3897" s="14" t="s">
        <v>1906</v>
      </c>
      <c r="B3897" s="14" t="s">
        <v>10701</v>
      </c>
      <c r="C3897" s="14" t="s">
        <v>10702</v>
      </c>
      <c r="D3897" s="16">
        <v>45259</v>
      </c>
      <c r="E3897" s="16"/>
      <c r="F3897" s="14" t="s">
        <v>10688</v>
      </c>
      <c r="G3897" s="14"/>
      <c r="H3897" s="14" t="s">
        <v>4862</v>
      </c>
      <c r="I3897" s="15">
        <v>55</v>
      </c>
      <c r="J3897" s="77">
        <v>5</v>
      </c>
      <c r="K3897" s="92"/>
    </row>
    <row r="3898" spans="1:11" ht="30.6" x14ac:dyDescent="0.25">
      <c r="A3898" s="14" t="s">
        <v>1906</v>
      </c>
      <c r="B3898" s="14" t="s">
        <v>10703</v>
      </c>
      <c r="C3898" s="14" t="s">
        <v>10704</v>
      </c>
      <c r="D3898" s="16">
        <v>45259</v>
      </c>
      <c r="E3898" s="16"/>
      <c r="F3898" s="14" t="s">
        <v>10688</v>
      </c>
      <c r="G3898" s="14"/>
      <c r="H3898" s="14" t="s">
        <v>3136</v>
      </c>
      <c r="I3898" s="15">
        <v>55</v>
      </c>
      <c r="J3898" s="77">
        <v>5</v>
      </c>
      <c r="K3898" s="92"/>
    </row>
    <row r="3899" spans="1:11" ht="30.6" x14ac:dyDescent="0.25">
      <c r="A3899" s="14" t="s">
        <v>1906</v>
      </c>
      <c r="B3899" s="14" t="s">
        <v>10705</v>
      </c>
      <c r="C3899" s="14" t="s">
        <v>10706</v>
      </c>
      <c r="D3899" s="16">
        <v>45259</v>
      </c>
      <c r="E3899" s="16"/>
      <c r="F3899" s="14" t="s">
        <v>10688</v>
      </c>
      <c r="G3899" s="14"/>
      <c r="H3899" s="14" t="s">
        <v>3113</v>
      </c>
      <c r="I3899" s="15">
        <v>55</v>
      </c>
      <c r="J3899" s="77">
        <v>5</v>
      </c>
      <c r="K3899" s="92"/>
    </row>
    <row r="3900" spans="1:11" ht="30.6" x14ac:dyDescent="0.25">
      <c r="A3900" s="14" t="s">
        <v>1906</v>
      </c>
      <c r="B3900" s="14" t="s">
        <v>10707</v>
      </c>
      <c r="C3900" s="14" t="s">
        <v>10708</v>
      </c>
      <c r="D3900" s="16">
        <v>45259</v>
      </c>
      <c r="E3900" s="16"/>
      <c r="F3900" s="14" t="s">
        <v>10688</v>
      </c>
      <c r="G3900" s="14"/>
      <c r="H3900" s="14" t="s">
        <v>3130</v>
      </c>
      <c r="I3900" s="15">
        <v>55</v>
      </c>
      <c r="J3900" s="77">
        <v>5</v>
      </c>
      <c r="K3900" s="92"/>
    </row>
    <row r="3901" spans="1:11" ht="30.6" x14ac:dyDescent="0.25">
      <c r="A3901" s="14" t="s">
        <v>1906</v>
      </c>
      <c r="B3901" s="14" t="s">
        <v>10709</v>
      </c>
      <c r="C3901" s="14" t="s">
        <v>10710</v>
      </c>
      <c r="D3901" s="16">
        <v>45259</v>
      </c>
      <c r="E3901" s="16"/>
      <c r="F3901" s="14" t="s">
        <v>10688</v>
      </c>
      <c r="G3901" s="14"/>
      <c r="H3901" s="14" t="s">
        <v>8778</v>
      </c>
      <c r="I3901" s="15">
        <v>55</v>
      </c>
      <c r="J3901" s="77">
        <v>5</v>
      </c>
      <c r="K3901" s="92"/>
    </row>
    <row r="3902" spans="1:11" ht="30.6" x14ac:dyDescent="0.25">
      <c r="A3902" s="14" t="s">
        <v>1906</v>
      </c>
      <c r="B3902" s="14" t="s">
        <v>10711</v>
      </c>
      <c r="C3902" s="14" t="s">
        <v>10712</v>
      </c>
      <c r="D3902" s="16">
        <v>45259</v>
      </c>
      <c r="E3902" s="16"/>
      <c r="F3902" s="14" t="s">
        <v>10688</v>
      </c>
      <c r="G3902" s="14"/>
      <c r="H3902" s="14" t="s">
        <v>3101</v>
      </c>
      <c r="I3902" s="15">
        <v>55</v>
      </c>
      <c r="J3902" s="77">
        <v>5</v>
      </c>
      <c r="K3902" s="92"/>
    </row>
    <row r="3903" spans="1:11" ht="30.6" x14ac:dyDescent="0.25">
      <c r="A3903" s="14" t="s">
        <v>1906</v>
      </c>
      <c r="B3903" s="14" t="s">
        <v>10713</v>
      </c>
      <c r="C3903" s="14" t="s">
        <v>10714</v>
      </c>
      <c r="D3903" s="16">
        <v>45259</v>
      </c>
      <c r="E3903" s="16"/>
      <c r="F3903" s="14" t="s">
        <v>10688</v>
      </c>
      <c r="G3903" s="14"/>
      <c r="H3903" s="14" t="s">
        <v>3133</v>
      </c>
      <c r="I3903" s="15">
        <v>55</v>
      </c>
      <c r="J3903" s="77">
        <v>5</v>
      </c>
      <c r="K3903" s="92"/>
    </row>
    <row r="3904" spans="1:11" ht="30.6" x14ac:dyDescent="0.25">
      <c r="A3904" s="14" t="s">
        <v>1906</v>
      </c>
      <c r="B3904" s="14" t="s">
        <v>10715</v>
      </c>
      <c r="C3904" s="14" t="s">
        <v>10716</v>
      </c>
      <c r="D3904" s="16">
        <v>45259</v>
      </c>
      <c r="E3904" s="16"/>
      <c r="F3904" s="14" t="s">
        <v>10688</v>
      </c>
      <c r="G3904" s="14"/>
      <c r="H3904" s="14" t="s">
        <v>2435</v>
      </c>
      <c r="I3904" s="15">
        <v>55</v>
      </c>
      <c r="J3904" s="77">
        <v>5</v>
      </c>
      <c r="K3904" s="92"/>
    </row>
    <row r="3905" spans="1:11" ht="30.6" x14ac:dyDescent="0.25">
      <c r="A3905" s="14" t="s">
        <v>1906</v>
      </c>
      <c r="B3905" s="14" t="s">
        <v>10717</v>
      </c>
      <c r="C3905" s="14" t="s">
        <v>10718</v>
      </c>
      <c r="D3905" s="16">
        <v>45259</v>
      </c>
      <c r="E3905" s="16"/>
      <c r="F3905" s="14" t="s">
        <v>10688</v>
      </c>
      <c r="G3905" s="14"/>
      <c r="H3905" s="14" t="s">
        <v>2608</v>
      </c>
      <c r="I3905" s="15">
        <v>55</v>
      </c>
      <c r="J3905" s="77">
        <v>5</v>
      </c>
      <c r="K3905" s="92"/>
    </row>
    <row r="3906" spans="1:11" ht="30.6" x14ac:dyDescent="0.25">
      <c r="A3906" s="14" t="s">
        <v>1906</v>
      </c>
      <c r="B3906" s="14" t="s">
        <v>10719</v>
      </c>
      <c r="C3906" s="14" t="s">
        <v>10720</v>
      </c>
      <c r="D3906" s="16">
        <v>45259</v>
      </c>
      <c r="E3906" s="16"/>
      <c r="F3906" s="14" t="s">
        <v>10688</v>
      </c>
      <c r="G3906" s="14"/>
      <c r="H3906" s="14" t="s">
        <v>3143</v>
      </c>
      <c r="I3906" s="15">
        <v>70</v>
      </c>
      <c r="J3906" s="77">
        <v>5</v>
      </c>
      <c r="K3906" s="92"/>
    </row>
    <row r="3907" spans="1:11" ht="30.6" x14ac:dyDescent="0.25">
      <c r="A3907" s="14" t="s">
        <v>1906</v>
      </c>
      <c r="B3907" s="14" t="s">
        <v>10721</v>
      </c>
      <c r="C3907" s="14" t="s">
        <v>10722</v>
      </c>
      <c r="D3907" s="16">
        <v>45259</v>
      </c>
      <c r="E3907" s="16"/>
      <c r="F3907" s="14" t="s">
        <v>10688</v>
      </c>
      <c r="G3907" s="14"/>
      <c r="H3907" s="14" t="s">
        <v>10723</v>
      </c>
      <c r="I3907" s="15">
        <v>70</v>
      </c>
      <c r="J3907" s="77">
        <v>5</v>
      </c>
      <c r="K3907" s="92"/>
    </row>
    <row r="3908" spans="1:11" ht="30.6" x14ac:dyDescent="0.25">
      <c r="A3908" s="14" t="s">
        <v>1906</v>
      </c>
      <c r="B3908" s="14" t="s">
        <v>10724</v>
      </c>
      <c r="C3908" s="14" t="s">
        <v>10725</v>
      </c>
      <c r="D3908" s="16">
        <v>45259</v>
      </c>
      <c r="E3908" s="16"/>
      <c r="F3908" s="14" t="s">
        <v>10688</v>
      </c>
      <c r="G3908" s="14"/>
      <c r="H3908" s="14" t="s">
        <v>3796</v>
      </c>
      <c r="I3908" s="15">
        <v>70</v>
      </c>
      <c r="J3908" s="77">
        <v>5</v>
      </c>
      <c r="K3908" s="92"/>
    </row>
    <row r="3909" spans="1:11" ht="30.6" x14ac:dyDescent="0.25">
      <c r="A3909" s="14" t="s">
        <v>1906</v>
      </c>
      <c r="B3909" s="14" t="s">
        <v>10726</v>
      </c>
      <c r="C3909" s="14" t="s">
        <v>10727</v>
      </c>
      <c r="D3909" s="16">
        <v>45259</v>
      </c>
      <c r="E3909" s="16"/>
      <c r="F3909" s="14" t="s">
        <v>10688</v>
      </c>
      <c r="G3909" s="14"/>
      <c r="H3909" s="14" t="s">
        <v>6930</v>
      </c>
      <c r="I3909" s="15">
        <v>75</v>
      </c>
      <c r="J3909" s="77">
        <v>5</v>
      </c>
      <c r="K3909" s="92"/>
    </row>
    <row r="3910" spans="1:11" ht="30.6" x14ac:dyDescent="0.25">
      <c r="A3910" s="14" t="s">
        <v>1906</v>
      </c>
      <c r="B3910" s="14" t="s">
        <v>10728</v>
      </c>
      <c r="C3910" s="14" t="s">
        <v>10729</v>
      </c>
      <c r="D3910" s="16">
        <v>45259</v>
      </c>
      <c r="E3910" s="16"/>
      <c r="F3910" s="14" t="s">
        <v>10688</v>
      </c>
      <c r="G3910" s="14"/>
      <c r="H3910" s="14" t="s">
        <v>9608</v>
      </c>
      <c r="I3910" s="15">
        <v>75</v>
      </c>
      <c r="J3910" s="77">
        <v>5</v>
      </c>
      <c r="K3910" s="92"/>
    </row>
    <row r="3911" spans="1:11" ht="30.6" x14ac:dyDescent="0.25">
      <c r="A3911" s="14" t="s">
        <v>1906</v>
      </c>
      <c r="B3911" s="14" t="s">
        <v>10730</v>
      </c>
      <c r="C3911" s="14" t="s">
        <v>10731</v>
      </c>
      <c r="D3911" s="16">
        <v>45259</v>
      </c>
      <c r="E3911" s="16"/>
      <c r="F3911" s="14" t="s">
        <v>10688</v>
      </c>
      <c r="G3911" s="14"/>
      <c r="H3911" s="14" t="s">
        <v>9578</v>
      </c>
      <c r="I3911" s="15">
        <v>75</v>
      </c>
      <c r="J3911" s="77">
        <v>5</v>
      </c>
      <c r="K3911" s="92"/>
    </row>
    <row r="3912" spans="1:11" ht="30.6" x14ac:dyDescent="0.25">
      <c r="A3912" s="14" t="s">
        <v>1906</v>
      </c>
      <c r="B3912" s="14" t="s">
        <v>10732</v>
      </c>
      <c r="C3912" s="14" t="s">
        <v>10733</v>
      </c>
      <c r="D3912" s="16">
        <v>45259</v>
      </c>
      <c r="E3912" s="16"/>
      <c r="F3912" s="14" t="s">
        <v>10688</v>
      </c>
      <c r="G3912" s="14"/>
      <c r="H3912" s="14" t="s">
        <v>3093</v>
      </c>
      <c r="I3912" s="15">
        <v>75</v>
      </c>
      <c r="J3912" s="77">
        <v>5</v>
      </c>
      <c r="K3912" s="92"/>
    </row>
    <row r="3913" spans="1:11" ht="30.6" x14ac:dyDescent="0.25">
      <c r="A3913" s="14" t="s">
        <v>1906</v>
      </c>
      <c r="B3913" s="14" t="s">
        <v>10734</v>
      </c>
      <c r="C3913" s="14" t="s">
        <v>10735</v>
      </c>
      <c r="D3913" s="16">
        <v>45259</v>
      </c>
      <c r="E3913" s="16"/>
      <c r="F3913" s="14" t="s">
        <v>10688</v>
      </c>
      <c r="G3913" s="14"/>
      <c r="H3913" s="14" t="s">
        <v>2764</v>
      </c>
      <c r="I3913" s="15">
        <v>87</v>
      </c>
      <c r="J3913" s="77">
        <v>5</v>
      </c>
      <c r="K3913" s="92"/>
    </row>
    <row r="3914" spans="1:11" ht="30.6" x14ac:dyDescent="0.25">
      <c r="A3914" s="14" t="s">
        <v>1906</v>
      </c>
      <c r="B3914" s="14" t="s">
        <v>10736</v>
      </c>
      <c r="C3914" s="14" t="s">
        <v>10737</v>
      </c>
      <c r="D3914" s="16">
        <v>45259</v>
      </c>
      <c r="E3914" s="16"/>
      <c r="F3914" s="14" t="s">
        <v>10688</v>
      </c>
      <c r="G3914" s="14"/>
      <c r="H3914" s="14" t="s">
        <v>2590</v>
      </c>
      <c r="I3914" s="15">
        <v>87</v>
      </c>
      <c r="J3914" s="77">
        <v>5</v>
      </c>
      <c r="K3914" s="92"/>
    </row>
    <row r="3915" spans="1:11" ht="30.6" x14ac:dyDescent="0.25">
      <c r="A3915" s="14" t="s">
        <v>1906</v>
      </c>
      <c r="B3915" s="14" t="s">
        <v>10738</v>
      </c>
      <c r="C3915" s="14" t="s">
        <v>10739</v>
      </c>
      <c r="D3915" s="16">
        <v>45259</v>
      </c>
      <c r="E3915" s="16"/>
      <c r="F3915" s="14" t="s">
        <v>10688</v>
      </c>
      <c r="G3915" s="14"/>
      <c r="H3915" s="14" t="s">
        <v>10740</v>
      </c>
      <c r="I3915" s="15">
        <v>87</v>
      </c>
      <c r="J3915" s="77">
        <v>5</v>
      </c>
      <c r="K3915" s="92"/>
    </row>
    <row r="3916" spans="1:11" ht="20.399999999999999" x14ac:dyDescent="0.25">
      <c r="A3916" s="14" t="s">
        <v>1906</v>
      </c>
      <c r="B3916" s="14" t="s">
        <v>10741</v>
      </c>
      <c r="C3916" s="14" t="s">
        <v>10742</v>
      </c>
      <c r="D3916" s="16">
        <v>45259</v>
      </c>
      <c r="E3916" s="16"/>
      <c r="F3916" s="14" t="s">
        <v>10743</v>
      </c>
      <c r="G3916" s="14" t="s">
        <v>10744</v>
      </c>
      <c r="H3916" s="14" t="s">
        <v>10745</v>
      </c>
      <c r="I3916" s="15">
        <v>720</v>
      </c>
      <c r="J3916" s="77">
        <v>5</v>
      </c>
      <c r="K3916" s="92"/>
    </row>
    <row r="3917" spans="1:11" ht="99.6" customHeight="1" x14ac:dyDescent="0.25">
      <c r="A3917" s="14" t="s">
        <v>1906</v>
      </c>
      <c r="B3917" s="14"/>
      <c r="C3917" s="14"/>
      <c r="D3917" s="16"/>
      <c r="E3917" s="16"/>
      <c r="F3917" s="305" t="s">
        <v>10746</v>
      </c>
      <c r="G3917" s="14"/>
      <c r="H3917" s="14"/>
      <c r="I3917" s="15"/>
      <c r="J3917" s="77"/>
      <c r="K3917" s="92"/>
    </row>
    <row r="3918" spans="1:11" ht="30.6" x14ac:dyDescent="0.25">
      <c r="A3918" s="14" t="s">
        <v>1906</v>
      </c>
      <c r="B3918" s="14" t="s">
        <v>10747</v>
      </c>
      <c r="C3918" s="14" t="s">
        <v>10748</v>
      </c>
      <c r="D3918" s="16">
        <v>45240</v>
      </c>
      <c r="E3918" s="16"/>
      <c r="F3918" s="14" t="s">
        <v>10749</v>
      </c>
      <c r="G3918" s="14" t="s">
        <v>4534</v>
      </c>
      <c r="H3918" s="14" t="s">
        <v>4535</v>
      </c>
      <c r="I3918" s="15">
        <v>3825.01</v>
      </c>
      <c r="J3918" s="77">
        <v>2</v>
      </c>
      <c r="K3918" s="92"/>
    </row>
    <row r="3919" spans="1:11" ht="30.6" x14ac:dyDescent="0.25">
      <c r="A3919" s="14" t="s">
        <v>1906</v>
      </c>
      <c r="B3919" s="307" t="s">
        <v>10750</v>
      </c>
      <c r="C3919" s="307" t="s">
        <v>3158</v>
      </c>
      <c r="D3919" s="302">
        <v>45257</v>
      </c>
      <c r="E3919" s="302"/>
      <c r="F3919" s="14" t="s">
        <v>10751</v>
      </c>
      <c r="G3919" s="307" t="s">
        <v>9938</v>
      </c>
      <c r="H3919" s="307" t="s">
        <v>10559</v>
      </c>
      <c r="I3919" s="303">
        <v>223.65</v>
      </c>
      <c r="J3919" s="304">
        <v>2</v>
      </c>
      <c r="K3919" s="92"/>
    </row>
    <row r="3920" spans="1:11" ht="96.6" customHeight="1" x14ac:dyDescent="0.25">
      <c r="A3920" s="14" t="s">
        <v>1906</v>
      </c>
      <c r="B3920" s="14"/>
      <c r="C3920" s="14"/>
      <c r="D3920" s="16"/>
      <c r="E3920" s="16"/>
      <c r="F3920" s="305" t="s">
        <v>10752</v>
      </c>
      <c r="G3920" s="14"/>
      <c r="H3920" s="14"/>
      <c r="I3920" s="15"/>
      <c r="J3920" s="77"/>
      <c r="K3920" s="92"/>
    </row>
    <row r="3921" spans="1:11" ht="30.6" x14ac:dyDescent="0.25">
      <c r="A3921" s="14" t="s">
        <v>1906</v>
      </c>
      <c r="B3921" s="14" t="s">
        <v>10753</v>
      </c>
      <c r="C3921" s="14" t="s">
        <v>7436</v>
      </c>
      <c r="D3921" s="16">
        <v>45236</v>
      </c>
      <c r="E3921" s="16"/>
      <c r="F3921" s="14" t="s">
        <v>10754</v>
      </c>
      <c r="G3921" s="14"/>
      <c r="H3921" s="14" t="s">
        <v>10755</v>
      </c>
      <c r="I3921" s="15">
        <v>5960</v>
      </c>
      <c r="J3921" s="77">
        <v>2</v>
      </c>
      <c r="K3921" s="92"/>
    </row>
    <row r="3922" spans="1:11" ht="52.2" customHeight="1" x14ac:dyDescent="0.25">
      <c r="A3922" s="14" t="s">
        <v>1906</v>
      </c>
      <c r="B3922" s="14" t="s">
        <v>10756</v>
      </c>
      <c r="C3922" s="14" t="s">
        <v>10757</v>
      </c>
      <c r="D3922" s="16">
        <v>45275</v>
      </c>
      <c r="E3922" s="16"/>
      <c r="F3922" s="14" t="s">
        <v>14252</v>
      </c>
      <c r="G3922" s="14"/>
      <c r="H3922" s="14" t="s">
        <v>10755</v>
      </c>
      <c r="I3922" s="15">
        <v>0</v>
      </c>
      <c r="J3922" s="77">
        <v>2</v>
      </c>
      <c r="K3922" s="92"/>
    </row>
    <row r="3923" spans="1:11" ht="20.399999999999999" x14ac:dyDescent="0.25">
      <c r="A3923" s="14" t="s">
        <v>1906</v>
      </c>
      <c r="B3923" s="14" t="s">
        <v>10518</v>
      </c>
      <c r="C3923" s="14"/>
      <c r="D3923" s="16">
        <v>45253</v>
      </c>
      <c r="E3923" s="16"/>
      <c r="F3923" s="14" t="s">
        <v>13436</v>
      </c>
      <c r="G3923" s="14"/>
      <c r="H3923" s="14" t="s">
        <v>4227</v>
      </c>
      <c r="I3923" s="15">
        <v>2000</v>
      </c>
      <c r="J3923" s="77">
        <v>2</v>
      </c>
      <c r="K3923" s="92"/>
    </row>
    <row r="3924" spans="1:11" ht="40.799999999999997" x14ac:dyDescent="0.25">
      <c r="A3924" s="14" t="s">
        <v>1906</v>
      </c>
      <c r="B3924" s="14" t="s">
        <v>10758</v>
      </c>
      <c r="C3924" s="14" t="s">
        <v>10759</v>
      </c>
      <c r="D3924" s="16">
        <v>45268</v>
      </c>
      <c r="E3924" s="16"/>
      <c r="F3924" s="14" t="s">
        <v>10760</v>
      </c>
      <c r="G3924" s="14"/>
      <c r="H3924" s="14" t="s">
        <v>10761</v>
      </c>
      <c r="I3924" s="15">
        <v>0</v>
      </c>
      <c r="J3924" s="77">
        <v>2</v>
      </c>
      <c r="K3924" s="92"/>
    </row>
    <row r="3925" spans="1:11" ht="51" x14ac:dyDescent="0.25">
      <c r="A3925" s="14" t="s">
        <v>1906</v>
      </c>
      <c r="B3925" s="14" t="s">
        <v>10762</v>
      </c>
      <c r="C3925" s="14" t="s">
        <v>10763</v>
      </c>
      <c r="D3925" s="16">
        <v>45268</v>
      </c>
      <c r="E3925" s="16"/>
      <c r="F3925" s="14" t="s">
        <v>10764</v>
      </c>
      <c r="G3925" s="14"/>
      <c r="H3925" s="14" t="s">
        <v>10765</v>
      </c>
      <c r="I3925" s="15">
        <v>0</v>
      </c>
      <c r="J3925" s="77">
        <v>2</v>
      </c>
      <c r="K3925" s="92"/>
    </row>
    <row r="3926" spans="1:11" ht="51" x14ac:dyDescent="0.25">
      <c r="A3926" s="14" t="s">
        <v>1906</v>
      </c>
      <c r="B3926" s="14" t="s">
        <v>10766</v>
      </c>
      <c r="C3926" s="14" t="s">
        <v>10767</v>
      </c>
      <c r="D3926" s="16">
        <v>45268</v>
      </c>
      <c r="E3926" s="16"/>
      <c r="F3926" s="14" t="s">
        <v>10768</v>
      </c>
      <c r="G3926" s="14"/>
      <c r="H3926" s="14" t="s">
        <v>10769</v>
      </c>
      <c r="I3926" s="15">
        <v>0</v>
      </c>
      <c r="J3926" s="77">
        <v>2</v>
      </c>
      <c r="K3926" s="92"/>
    </row>
    <row r="3927" spans="1:11" ht="20.399999999999999" x14ac:dyDescent="0.25">
      <c r="A3927" s="14" t="s">
        <v>1906</v>
      </c>
      <c r="B3927" s="14" t="s">
        <v>8256</v>
      </c>
      <c r="C3927" s="14"/>
      <c r="D3927" s="16">
        <v>45266</v>
      </c>
      <c r="E3927" s="16"/>
      <c r="F3927" s="14" t="s">
        <v>10770</v>
      </c>
      <c r="G3927" s="14"/>
      <c r="H3927" s="14" t="s">
        <v>4227</v>
      </c>
      <c r="I3927" s="15">
        <v>-1356.7</v>
      </c>
      <c r="J3927" s="77">
        <v>2</v>
      </c>
      <c r="K3927" s="92"/>
    </row>
    <row r="3928" spans="1:11" ht="30.6" x14ac:dyDescent="0.25">
      <c r="A3928" s="14" t="s">
        <v>1906</v>
      </c>
      <c r="B3928" s="14" t="s">
        <v>10771</v>
      </c>
      <c r="C3928" s="14" t="s">
        <v>10772</v>
      </c>
      <c r="D3928" s="16">
        <v>45260</v>
      </c>
      <c r="E3928" s="16"/>
      <c r="F3928" s="14" t="s">
        <v>10773</v>
      </c>
      <c r="G3928" s="14" t="s">
        <v>10774</v>
      </c>
      <c r="H3928" s="14" t="s">
        <v>10775</v>
      </c>
      <c r="I3928" s="15">
        <v>240</v>
      </c>
      <c r="J3928" s="77">
        <v>2</v>
      </c>
      <c r="K3928" s="92"/>
    </row>
    <row r="3929" spans="1:11" ht="40.799999999999997" x14ac:dyDescent="0.25">
      <c r="A3929" s="14" t="s">
        <v>1906</v>
      </c>
      <c r="B3929" s="14" t="s">
        <v>10776</v>
      </c>
      <c r="C3929" s="14" t="s">
        <v>10777</v>
      </c>
      <c r="D3929" s="16">
        <v>45260</v>
      </c>
      <c r="E3929" s="16"/>
      <c r="F3929" s="14" t="s">
        <v>10778</v>
      </c>
      <c r="G3929" s="14" t="s">
        <v>2069</v>
      </c>
      <c r="H3929" s="14" t="s">
        <v>2070</v>
      </c>
      <c r="I3929" s="15">
        <v>1750</v>
      </c>
      <c r="J3929" s="77">
        <v>2</v>
      </c>
      <c r="K3929" s="92"/>
    </row>
    <row r="3930" spans="1:11" ht="20.399999999999999" x14ac:dyDescent="0.25">
      <c r="A3930" s="14" t="s">
        <v>1906</v>
      </c>
      <c r="B3930" s="14" t="s">
        <v>10779</v>
      </c>
      <c r="C3930" s="14" t="s">
        <v>10780</v>
      </c>
      <c r="D3930" s="16">
        <v>45266</v>
      </c>
      <c r="E3930" s="16"/>
      <c r="F3930" s="14" t="s">
        <v>10781</v>
      </c>
      <c r="G3930" s="14" t="s">
        <v>2095</v>
      </c>
      <c r="H3930" s="14" t="s">
        <v>2096</v>
      </c>
      <c r="I3930" s="15">
        <v>360</v>
      </c>
      <c r="J3930" s="77">
        <v>2</v>
      </c>
      <c r="K3930" s="92"/>
    </row>
    <row r="3931" spans="1:11" ht="30.6" x14ac:dyDescent="0.25">
      <c r="A3931" s="14" t="s">
        <v>1906</v>
      </c>
      <c r="B3931" s="14" t="s">
        <v>10782</v>
      </c>
      <c r="C3931" s="14" t="s">
        <v>10783</v>
      </c>
      <c r="D3931" s="16">
        <v>45267</v>
      </c>
      <c r="E3931" s="16"/>
      <c r="F3931" s="14" t="s">
        <v>10784</v>
      </c>
      <c r="G3931" s="14" t="s">
        <v>2386</v>
      </c>
      <c r="H3931" s="14" t="s">
        <v>2387</v>
      </c>
      <c r="I3931" s="15">
        <v>689</v>
      </c>
      <c r="J3931" s="77">
        <v>2</v>
      </c>
      <c r="K3931" s="92"/>
    </row>
    <row r="3932" spans="1:11" ht="30.6" x14ac:dyDescent="0.25">
      <c r="A3932" s="14" t="s">
        <v>1906</v>
      </c>
      <c r="B3932" s="14" t="s">
        <v>13072</v>
      </c>
      <c r="C3932" s="14" t="s">
        <v>13073</v>
      </c>
      <c r="D3932" s="16">
        <v>45309</v>
      </c>
      <c r="E3932" s="16"/>
      <c r="F3932" s="14" t="s">
        <v>13075</v>
      </c>
      <c r="G3932" s="14" t="s">
        <v>4153</v>
      </c>
      <c r="H3932" s="14" t="s">
        <v>4154</v>
      </c>
      <c r="I3932" s="15">
        <v>54</v>
      </c>
      <c r="J3932" s="77">
        <v>3</v>
      </c>
      <c r="K3932" s="92"/>
    </row>
    <row r="3933" spans="1:11" ht="91.8" x14ac:dyDescent="0.25">
      <c r="A3933" s="14" t="s">
        <v>1906</v>
      </c>
      <c r="B3933"/>
      <c r="C3933"/>
      <c r="D3933" s="16"/>
      <c r="E3933" s="16"/>
      <c r="F3933" s="308" t="s">
        <v>10785</v>
      </c>
      <c r="G3933" s="14"/>
      <c r="H3933" s="14"/>
      <c r="I3933" s="15"/>
      <c r="J3933" s="77"/>
      <c r="K3933" s="92"/>
    </row>
    <row r="3934" spans="1:11" ht="30.6" x14ac:dyDescent="0.25">
      <c r="A3934" s="14" t="s">
        <v>1906</v>
      </c>
      <c r="B3934" s="14" t="s">
        <v>10786</v>
      </c>
      <c r="C3934" s="14" t="s">
        <v>10787</v>
      </c>
      <c r="D3934" s="16">
        <v>45253</v>
      </c>
      <c r="E3934" s="16"/>
      <c r="F3934" s="14" t="s">
        <v>10788</v>
      </c>
      <c r="G3934" s="14" t="s">
        <v>4534</v>
      </c>
      <c r="H3934" s="14" t="s">
        <v>4535</v>
      </c>
      <c r="I3934" s="15">
        <v>150</v>
      </c>
      <c r="J3934" s="77">
        <v>2</v>
      </c>
      <c r="K3934" s="92"/>
    </row>
    <row r="3935" spans="1:11" ht="91.8" x14ac:dyDescent="0.25">
      <c r="A3935" s="14" t="s">
        <v>1906</v>
      </c>
      <c r="B3935" s="14"/>
      <c r="C3935" s="14"/>
      <c r="D3935" s="16"/>
      <c r="E3935" s="16"/>
      <c r="F3935" s="305" t="s">
        <v>10789</v>
      </c>
      <c r="G3935" s="14"/>
      <c r="H3935" s="14"/>
      <c r="I3935" s="15"/>
      <c r="J3935" s="77"/>
      <c r="K3935" s="92"/>
    </row>
    <row r="3936" spans="1:11" ht="30.6" x14ac:dyDescent="0.25">
      <c r="A3936" s="14" t="s">
        <v>1906</v>
      </c>
      <c r="B3936" s="14" t="s">
        <v>10790</v>
      </c>
      <c r="C3936" s="14" t="s">
        <v>10791</v>
      </c>
      <c r="D3936" s="16">
        <v>45278</v>
      </c>
      <c r="E3936" s="16"/>
      <c r="F3936" s="14" t="s">
        <v>10792</v>
      </c>
      <c r="G3936" s="14" t="s">
        <v>1963</v>
      </c>
      <c r="H3936" s="14" t="s">
        <v>1964</v>
      </c>
      <c r="I3936" s="15">
        <v>2818.56</v>
      </c>
      <c r="J3936" s="77">
        <v>3</v>
      </c>
      <c r="K3936" s="92"/>
    </row>
    <row r="3937" spans="1:11" ht="34.200000000000003" customHeight="1" x14ac:dyDescent="0.25">
      <c r="A3937" s="14" t="s">
        <v>1906</v>
      </c>
      <c r="B3937" s="14" t="s">
        <v>13084</v>
      </c>
      <c r="C3937" s="14" t="s">
        <v>13085</v>
      </c>
      <c r="D3937" s="16">
        <v>45310</v>
      </c>
      <c r="E3937" s="16"/>
      <c r="F3937" s="14" t="s">
        <v>13086</v>
      </c>
      <c r="G3937" s="14" t="s">
        <v>4542</v>
      </c>
      <c r="H3937" s="14" t="s">
        <v>4543</v>
      </c>
      <c r="I3937" s="15">
        <v>259.24</v>
      </c>
      <c r="J3937" s="77">
        <v>3</v>
      </c>
      <c r="K3937" s="92"/>
    </row>
    <row r="3938" spans="1:11" ht="34.200000000000003" customHeight="1" x14ac:dyDescent="0.25">
      <c r="A3938" s="14" t="s">
        <v>1906</v>
      </c>
      <c r="B3938" s="14" t="s">
        <v>13097</v>
      </c>
      <c r="C3938" s="14" t="s">
        <v>13098</v>
      </c>
      <c r="D3938" s="16">
        <v>45315</v>
      </c>
      <c r="E3938" s="16"/>
      <c r="F3938" s="14" t="s">
        <v>13099</v>
      </c>
      <c r="G3938" s="14" t="s">
        <v>6508</v>
      </c>
      <c r="H3938" s="14" t="s">
        <v>6509</v>
      </c>
      <c r="I3938" s="15">
        <v>600</v>
      </c>
      <c r="J3938" s="77">
        <v>3</v>
      </c>
      <c r="K3938" s="92"/>
    </row>
    <row r="3939" spans="1:11" ht="94.2" customHeight="1" x14ac:dyDescent="0.25">
      <c r="A3939" s="14" t="s">
        <v>1906</v>
      </c>
      <c r="B3939" s="14"/>
      <c r="C3939" s="14"/>
      <c r="D3939" s="16"/>
      <c r="E3939" s="16"/>
      <c r="F3939" s="305" t="s">
        <v>10793</v>
      </c>
      <c r="G3939" s="14"/>
      <c r="H3939" s="14"/>
      <c r="I3939" s="15"/>
      <c r="J3939" s="77"/>
      <c r="K3939" s="92"/>
    </row>
    <row r="3940" spans="1:11" ht="30.6" x14ac:dyDescent="0.25">
      <c r="A3940" s="14" t="s">
        <v>1906</v>
      </c>
      <c r="B3940" s="14" t="s">
        <v>10794</v>
      </c>
      <c r="C3940" s="14" t="s">
        <v>10795</v>
      </c>
      <c r="D3940" s="16">
        <v>45278</v>
      </c>
      <c r="E3940" s="16"/>
      <c r="F3940" s="14" t="s">
        <v>10796</v>
      </c>
      <c r="G3940" s="14"/>
      <c r="H3940" s="14" t="s">
        <v>10797</v>
      </c>
      <c r="I3940" s="15">
        <v>3111</v>
      </c>
      <c r="J3940" s="77">
        <v>3</v>
      </c>
      <c r="K3940" s="92"/>
    </row>
    <row r="3941" spans="1:11" ht="40.799999999999997" x14ac:dyDescent="0.25">
      <c r="A3941" s="14" t="s">
        <v>1906</v>
      </c>
      <c r="B3941" s="14" t="s">
        <v>13458</v>
      </c>
      <c r="C3941" s="14" t="s">
        <v>13459</v>
      </c>
      <c r="D3941" s="16">
        <v>45330</v>
      </c>
      <c r="E3941" s="16"/>
      <c r="F3941" s="14" t="s">
        <v>13460</v>
      </c>
      <c r="G3941" s="14" t="s">
        <v>10801</v>
      </c>
      <c r="H3941" s="14" t="s">
        <v>10797</v>
      </c>
      <c r="I3941" s="15">
        <v>0</v>
      </c>
      <c r="J3941" s="77">
        <v>3</v>
      </c>
      <c r="K3941" s="92"/>
    </row>
    <row r="3942" spans="1:11" ht="20.399999999999999" x14ac:dyDescent="0.25">
      <c r="A3942" s="14" t="s">
        <v>1906</v>
      </c>
      <c r="B3942" s="14" t="s">
        <v>10798</v>
      </c>
      <c r="C3942" s="14" t="s">
        <v>10799</v>
      </c>
      <c r="D3942" s="16">
        <v>45278</v>
      </c>
      <c r="E3942" s="16"/>
      <c r="F3942" s="14" t="s">
        <v>10800</v>
      </c>
      <c r="G3942" s="14" t="s">
        <v>10801</v>
      </c>
      <c r="H3942" s="14" t="s">
        <v>10797</v>
      </c>
      <c r="I3942" s="15">
        <v>195</v>
      </c>
      <c r="J3942" s="77">
        <v>3</v>
      </c>
      <c r="K3942" s="92"/>
    </row>
    <row r="3943" spans="1:11" ht="30.6" x14ac:dyDescent="0.25">
      <c r="A3943" s="14" t="s">
        <v>1906</v>
      </c>
      <c r="B3943" s="14" t="s">
        <v>12223</v>
      </c>
      <c r="C3943" s="14" t="s">
        <v>12224</v>
      </c>
      <c r="D3943" s="16">
        <v>45302</v>
      </c>
      <c r="E3943" s="16"/>
      <c r="F3943" s="14" t="s">
        <v>12225</v>
      </c>
      <c r="G3943" s="14" t="s">
        <v>2332</v>
      </c>
      <c r="H3943" s="14" t="s">
        <v>2333</v>
      </c>
      <c r="I3943" s="15">
        <v>384</v>
      </c>
      <c r="J3943" s="77">
        <v>3</v>
      </c>
      <c r="K3943" s="92"/>
    </row>
    <row r="3944" spans="1:11" ht="33.6" customHeight="1" x14ac:dyDescent="0.25">
      <c r="A3944" s="14" t="s">
        <v>1906</v>
      </c>
      <c r="B3944" s="14" t="s">
        <v>13081</v>
      </c>
      <c r="C3944" s="14" t="s">
        <v>13082</v>
      </c>
      <c r="D3944" s="16">
        <v>45310</v>
      </c>
      <c r="E3944" s="16"/>
      <c r="F3944" s="14" t="s">
        <v>13083</v>
      </c>
      <c r="G3944" s="14" t="s">
        <v>4542</v>
      </c>
      <c r="H3944" s="14" t="s">
        <v>4543</v>
      </c>
      <c r="I3944" s="15">
        <v>210.66</v>
      </c>
      <c r="J3944" s="77">
        <v>3</v>
      </c>
      <c r="K3944" s="92"/>
    </row>
    <row r="3945" spans="1:11" ht="33.6" customHeight="1" x14ac:dyDescent="0.25">
      <c r="A3945" s="14" t="s">
        <v>1906</v>
      </c>
      <c r="B3945" s="14" t="s">
        <v>13164</v>
      </c>
      <c r="C3945" s="14" t="s">
        <v>13165</v>
      </c>
      <c r="D3945" s="16">
        <v>45310</v>
      </c>
      <c r="E3945" s="16"/>
      <c r="F3945" s="14" t="s">
        <v>13166</v>
      </c>
      <c r="G3945" s="14"/>
      <c r="H3945" s="14" t="s">
        <v>13167</v>
      </c>
      <c r="I3945" s="15">
        <v>4.8</v>
      </c>
      <c r="J3945" s="77">
        <v>3</v>
      </c>
      <c r="K3945" s="92"/>
    </row>
    <row r="3946" spans="1:11" ht="36.6" customHeight="1" x14ac:dyDescent="0.25">
      <c r="A3946" s="14" t="s">
        <v>1906</v>
      </c>
      <c r="B3946" s="14" t="s">
        <v>13168</v>
      </c>
      <c r="C3946" s="14" t="s">
        <v>13169</v>
      </c>
      <c r="D3946" s="16">
        <v>45310</v>
      </c>
      <c r="E3946" s="16"/>
      <c r="F3946" s="14" t="s">
        <v>13170</v>
      </c>
      <c r="G3946" s="14"/>
      <c r="H3946" s="14" t="s">
        <v>13171</v>
      </c>
      <c r="I3946" s="15">
        <v>14.38</v>
      </c>
      <c r="J3946" s="77">
        <v>3</v>
      </c>
      <c r="K3946" s="92"/>
    </row>
    <row r="3947" spans="1:11" ht="42.6" customHeight="1" x14ac:dyDescent="0.25">
      <c r="A3947" s="14" t="s">
        <v>1906</v>
      </c>
      <c r="B3947" s="14" t="s">
        <v>13172</v>
      </c>
      <c r="C3947" s="14" t="s">
        <v>13173</v>
      </c>
      <c r="D3947" s="16">
        <v>45310</v>
      </c>
      <c r="E3947" s="16"/>
      <c r="F3947" s="14" t="s">
        <v>13174</v>
      </c>
      <c r="G3947" s="14" t="s">
        <v>13175</v>
      </c>
      <c r="H3947" s="14" t="s">
        <v>13176</v>
      </c>
      <c r="I3947" s="15">
        <v>97.85</v>
      </c>
      <c r="J3947" s="77">
        <v>3</v>
      </c>
      <c r="K3947" s="92"/>
    </row>
    <row r="3948" spans="1:11" ht="100.2" customHeight="1" x14ac:dyDescent="0.25">
      <c r="A3948" s="14" t="s">
        <v>1906</v>
      </c>
      <c r="B3948" s="14"/>
      <c r="C3948" s="14"/>
      <c r="D3948" s="16"/>
      <c r="E3948" s="16"/>
      <c r="F3948" s="305" t="s">
        <v>14740</v>
      </c>
      <c r="G3948" s="14"/>
      <c r="H3948" s="14"/>
      <c r="I3948" s="15"/>
      <c r="J3948" s="77"/>
      <c r="K3948" s="92"/>
    </row>
    <row r="3949" spans="1:11" ht="40.799999999999997" x14ac:dyDescent="0.25">
      <c r="A3949" s="14" t="s">
        <v>1906</v>
      </c>
      <c r="B3949" s="14" t="s">
        <v>10802</v>
      </c>
      <c r="C3949" s="14" t="s">
        <v>10803</v>
      </c>
      <c r="D3949" s="16">
        <v>45281</v>
      </c>
      <c r="E3949" s="16"/>
      <c r="F3949" s="14" t="s">
        <v>10804</v>
      </c>
      <c r="G3949" s="14"/>
      <c r="H3949" s="14" t="s">
        <v>6752</v>
      </c>
      <c r="I3949" s="15">
        <v>32800</v>
      </c>
      <c r="J3949" s="77">
        <v>3</v>
      </c>
      <c r="K3949" s="92"/>
    </row>
    <row r="3950" spans="1:11" ht="39" customHeight="1" x14ac:dyDescent="0.25">
      <c r="A3950" s="14" t="s">
        <v>1906</v>
      </c>
      <c r="B3950" s="14" t="s">
        <v>14068</v>
      </c>
      <c r="C3950" s="14" t="s">
        <v>14069</v>
      </c>
      <c r="D3950" s="16">
        <v>45323</v>
      </c>
      <c r="E3950" s="16"/>
      <c r="F3950" s="14" t="s">
        <v>14369</v>
      </c>
      <c r="G3950" s="14" t="s">
        <v>6751</v>
      </c>
      <c r="H3950" s="14" t="s">
        <v>6752</v>
      </c>
      <c r="I3950" s="15">
        <v>0</v>
      </c>
      <c r="J3950" s="77">
        <v>3</v>
      </c>
      <c r="K3950" s="92"/>
    </row>
    <row r="3951" spans="1:11" ht="35.4" customHeight="1" x14ac:dyDescent="0.25">
      <c r="A3951" s="14" t="s">
        <v>1906</v>
      </c>
      <c r="B3951" s="14" t="s">
        <v>12011</v>
      </c>
      <c r="C3951" s="14" t="s">
        <v>12012</v>
      </c>
      <c r="D3951" s="16">
        <v>45301</v>
      </c>
      <c r="E3951" s="16"/>
      <c r="F3951" s="14" t="s">
        <v>12013</v>
      </c>
      <c r="G3951" s="14"/>
      <c r="H3951" s="14" t="s">
        <v>12014</v>
      </c>
      <c r="I3951" s="15">
        <v>1355</v>
      </c>
      <c r="J3951" s="77">
        <v>3</v>
      </c>
      <c r="K3951" s="92"/>
    </row>
    <row r="3952" spans="1:11" ht="33.6" customHeight="1" x14ac:dyDescent="0.25">
      <c r="A3952" s="14" t="s">
        <v>1906</v>
      </c>
      <c r="B3952" s="14" t="s">
        <v>14070</v>
      </c>
      <c r="C3952" s="14" t="s">
        <v>14071</v>
      </c>
      <c r="D3952" s="16">
        <v>45323</v>
      </c>
      <c r="E3952" s="16"/>
      <c r="F3952" s="14" t="s">
        <v>14370</v>
      </c>
      <c r="G3952" s="14"/>
      <c r="H3952" s="14" t="s">
        <v>14072</v>
      </c>
      <c r="I3952" s="15">
        <v>0</v>
      </c>
      <c r="J3952" s="77">
        <v>3</v>
      </c>
      <c r="K3952" s="92"/>
    </row>
    <row r="3953" spans="1:11" ht="20.399999999999999" x14ac:dyDescent="0.25">
      <c r="A3953" s="14" t="s">
        <v>1906</v>
      </c>
      <c r="B3953" s="14" t="s">
        <v>13128</v>
      </c>
      <c r="C3953" s="14" t="s">
        <v>13129</v>
      </c>
      <c r="D3953" s="16">
        <v>45315</v>
      </c>
      <c r="E3953" s="16"/>
      <c r="F3953" s="14" t="s">
        <v>13130</v>
      </c>
      <c r="G3953" s="14" t="s">
        <v>5786</v>
      </c>
      <c r="H3953" s="14" t="s">
        <v>5787</v>
      </c>
      <c r="I3953" s="15">
        <v>480</v>
      </c>
      <c r="J3953" s="77">
        <v>3</v>
      </c>
      <c r="K3953" s="92"/>
    </row>
    <row r="3954" spans="1:11" ht="30.6" x14ac:dyDescent="0.25">
      <c r="A3954" s="14" t="s">
        <v>1906</v>
      </c>
      <c r="B3954" s="14" t="s">
        <v>13131</v>
      </c>
      <c r="C3954" s="14" t="s">
        <v>13132</v>
      </c>
      <c r="D3954" s="16">
        <v>45316</v>
      </c>
      <c r="E3954" s="16"/>
      <c r="F3954" s="14" t="s">
        <v>13133</v>
      </c>
      <c r="G3954" s="14"/>
      <c r="H3954" s="14" t="s">
        <v>13134</v>
      </c>
      <c r="I3954" s="15">
        <v>270.39999999999998</v>
      </c>
      <c r="J3954" s="77">
        <v>3</v>
      </c>
      <c r="K3954" s="92"/>
    </row>
    <row r="3955" spans="1:11" ht="30.6" x14ac:dyDescent="0.25">
      <c r="A3955" s="14" t="s">
        <v>1906</v>
      </c>
      <c r="B3955" s="14" t="s">
        <v>13135</v>
      </c>
      <c r="C3955" s="14" t="s">
        <v>13136</v>
      </c>
      <c r="D3955" s="16">
        <v>45316</v>
      </c>
      <c r="E3955" s="16"/>
      <c r="F3955" s="14" t="s">
        <v>13137</v>
      </c>
      <c r="G3955" s="14"/>
      <c r="H3955" s="14" t="s">
        <v>13138</v>
      </c>
      <c r="I3955" s="15">
        <v>52.5</v>
      </c>
      <c r="J3955" s="77">
        <v>3</v>
      </c>
      <c r="K3955" s="92"/>
    </row>
    <row r="3956" spans="1:11" ht="26.4" customHeight="1" x14ac:dyDescent="0.25">
      <c r="A3956" s="14" t="s">
        <v>1906</v>
      </c>
      <c r="B3956" s="14" t="s">
        <v>13139</v>
      </c>
      <c r="C3956" s="14" t="s">
        <v>13140</v>
      </c>
      <c r="D3956" s="16">
        <v>45317</v>
      </c>
      <c r="E3956" s="16"/>
      <c r="F3956" s="14" t="s">
        <v>13141</v>
      </c>
      <c r="G3956" s="14"/>
      <c r="H3956" s="14" t="s">
        <v>5742</v>
      </c>
      <c r="I3956" s="15">
        <v>723.73</v>
      </c>
      <c r="J3956" s="77">
        <v>3</v>
      </c>
      <c r="K3956" s="92"/>
    </row>
    <row r="3957" spans="1:11" ht="30" customHeight="1" x14ac:dyDescent="0.25">
      <c r="A3957" s="14" t="s">
        <v>1906</v>
      </c>
      <c r="B3957" s="14" t="s">
        <v>14076</v>
      </c>
      <c r="C3957" s="14" t="s">
        <v>14077</v>
      </c>
      <c r="D3957" s="16">
        <v>45335</v>
      </c>
      <c r="E3957" s="302"/>
      <c r="F3957" s="14" t="s">
        <v>14078</v>
      </c>
      <c r="G3957" s="307" t="s">
        <v>4534</v>
      </c>
      <c r="H3957" s="307" t="s">
        <v>4535</v>
      </c>
      <c r="I3957" s="303">
        <v>442.11</v>
      </c>
      <c r="J3957" s="77">
        <v>3</v>
      </c>
      <c r="K3957" s="92"/>
    </row>
    <row r="3958" spans="1:11" ht="30.6" x14ac:dyDescent="0.25">
      <c r="A3958" s="14" t="s">
        <v>1906</v>
      </c>
      <c r="B3958" s="14" t="s">
        <v>14393</v>
      </c>
      <c r="C3958" s="14" t="s">
        <v>11944</v>
      </c>
      <c r="D3958" s="16">
        <v>45322</v>
      </c>
      <c r="E3958" s="302"/>
      <c r="F3958" s="14" t="s">
        <v>14394</v>
      </c>
      <c r="G3958" s="307" t="s">
        <v>5715</v>
      </c>
      <c r="H3958" s="307" t="s">
        <v>5716</v>
      </c>
      <c r="I3958" s="303">
        <v>2015.97</v>
      </c>
      <c r="J3958" s="77">
        <v>3</v>
      </c>
      <c r="K3958" s="92"/>
    </row>
    <row r="3959" spans="1:11" ht="34.950000000000003" customHeight="1" x14ac:dyDescent="0.25">
      <c r="A3959" s="14" t="s">
        <v>1906</v>
      </c>
      <c r="B3959" s="14" t="s">
        <v>13268</v>
      </c>
      <c r="C3959" s="14" t="s">
        <v>3218</v>
      </c>
      <c r="D3959" s="16">
        <v>45317</v>
      </c>
      <c r="E3959" s="16"/>
      <c r="F3959" s="14" t="s">
        <v>13269</v>
      </c>
      <c r="G3959" s="14" t="s">
        <v>9938</v>
      </c>
      <c r="H3959" s="14" t="s">
        <v>10559</v>
      </c>
      <c r="I3959" s="15">
        <v>500</v>
      </c>
      <c r="J3959" s="77">
        <v>3</v>
      </c>
      <c r="K3959" s="92"/>
    </row>
    <row r="3960" spans="1:11" ht="75" customHeight="1" x14ac:dyDescent="0.25">
      <c r="A3960" s="14" t="s">
        <v>1906</v>
      </c>
      <c r="B3960" s="14"/>
      <c r="C3960" s="14"/>
      <c r="D3960" s="16"/>
      <c r="E3960" s="16"/>
      <c r="F3960" s="305" t="s">
        <v>13677</v>
      </c>
      <c r="G3960" s="14"/>
      <c r="H3960" s="14"/>
      <c r="I3960" s="15"/>
      <c r="J3960" s="77"/>
      <c r="K3960" s="92"/>
    </row>
    <row r="3961" spans="1:11" ht="20.399999999999999" x14ac:dyDescent="0.25">
      <c r="A3961" s="14" t="s">
        <v>1906</v>
      </c>
      <c r="B3961" s="14" t="s">
        <v>10805</v>
      </c>
      <c r="C3961" s="14" t="s">
        <v>10806</v>
      </c>
      <c r="D3961" s="16">
        <v>45260</v>
      </c>
      <c r="E3961" s="16"/>
      <c r="F3961" s="14" t="s">
        <v>10807</v>
      </c>
      <c r="G3961" s="14" t="s">
        <v>2043</v>
      </c>
      <c r="H3961" s="14" t="s">
        <v>2044</v>
      </c>
      <c r="I3961" s="15">
        <v>5898</v>
      </c>
      <c r="J3961" s="77">
        <v>5</v>
      </c>
      <c r="K3961" s="92"/>
    </row>
    <row r="3962" spans="1:11" ht="52.2" customHeight="1" x14ac:dyDescent="0.25">
      <c r="A3962" s="14" t="s">
        <v>1906</v>
      </c>
      <c r="B3962" s="14" t="s">
        <v>12302</v>
      </c>
      <c r="C3962" s="14" t="s">
        <v>12303</v>
      </c>
      <c r="D3962" s="16">
        <v>45306</v>
      </c>
      <c r="E3962" s="16"/>
      <c r="F3962" s="14" t="s">
        <v>12304</v>
      </c>
      <c r="G3962" s="14" t="s">
        <v>2043</v>
      </c>
      <c r="H3962" s="14" t="s">
        <v>2044</v>
      </c>
      <c r="I3962" s="15">
        <v>6281.5</v>
      </c>
      <c r="J3962" s="77">
        <v>5</v>
      </c>
      <c r="K3962" s="92"/>
    </row>
    <row r="3963" spans="1:11" ht="20.399999999999999" x14ac:dyDescent="0.25">
      <c r="A3963" s="14" t="s">
        <v>1906</v>
      </c>
      <c r="B3963" s="14" t="s">
        <v>10808</v>
      </c>
      <c r="C3963" s="14" t="s">
        <v>10809</v>
      </c>
      <c r="D3963" s="16">
        <v>45278</v>
      </c>
      <c r="E3963" s="16"/>
      <c r="F3963" s="14" t="s">
        <v>10810</v>
      </c>
      <c r="G3963" s="14" t="s">
        <v>4436</v>
      </c>
      <c r="H3963" s="14" t="s">
        <v>4437</v>
      </c>
      <c r="I3963" s="15">
        <v>33.6</v>
      </c>
      <c r="J3963" s="77">
        <v>5</v>
      </c>
      <c r="K3963" s="92"/>
    </row>
    <row r="3964" spans="1:11" ht="30.6" x14ac:dyDescent="0.25">
      <c r="A3964" s="14" t="s">
        <v>1906</v>
      </c>
      <c r="B3964" s="14" t="s">
        <v>10811</v>
      </c>
      <c r="C3964" s="14" t="s">
        <v>10812</v>
      </c>
      <c r="D3964" s="16">
        <v>45278</v>
      </c>
      <c r="E3964" s="16"/>
      <c r="F3964" s="14" t="s">
        <v>10813</v>
      </c>
      <c r="G3964" s="14" t="s">
        <v>5420</v>
      </c>
      <c r="H3964" s="14" t="s">
        <v>2486</v>
      </c>
      <c r="I3964" s="15">
        <v>211.23</v>
      </c>
      <c r="J3964" s="77">
        <v>5</v>
      </c>
      <c r="K3964" s="92"/>
    </row>
    <row r="3965" spans="1:11" ht="30.6" x14ac:dyDescent="0.25">
      <c r="A3965" s="14" t="s">
        <v>1906</v>
      </c>
      <c r="B3965" s="14" t="s">
        <v>10814</v>
      </c>
      <c r="C3965" s="14" t="s">
        <v>10815</v>
      </c>
      <c r="D3965" s="16">
        <v>45278</v>
      </c>
      <c r="E3965" s="16"/>
      <c r="F3965" s="14" t="s">
        <v>10816</v>
      </c>
      <c r="G3965" s="14" t="s">
        <v>5420</v>
      </c>
      <c r="H3965" s="14" t="s">
        <v>2486</v>
      </c>
      <c r="I3965" s="15">
        <v>9.98</v>
      </c>
      <c r="J3965" s="77">
        <v>5</v>
      </c>
      <c r="K3965" s="92"/>
    </row>
    <row r="3966" spans="1:11" ht="20.399999999999999" x14ac:dyDescent="0.25">
      <c r="A3966" s="14" t="s">
        <v>1906</v>
      </c>
      <c r="B3966" s="14" t="s">
        <v>10817</v>
      </c>
      <c r="C3966" s="14" t="s">
        <v>2743</v>
      </c>
      <c r="D3966" s="16">
        <v>45278</v>
      </c>
      <c r="E3966" s="16"/>
      <c r="F3966" s="14" t="s">
        <v>10818</v>
      </c>
      <c r="G3966" s="14" t="s">
        <v>2639</v>
      </c>
      <c r="H3966" s="14" t="s">
        <v>2640</v>
      </c>
      <c r="I3966" s="15">
        <v>234</v>
      </c>
      <c r="J3966" s="77">
        <v>5</v>
      </c>
      <c r="K3966" s="92"/>
    </row>
    <row r="3967" spans="1:11" ht="30.6" x14ac:dyDescent="0.25">
      <c r="A3967" s="14" t="s">
        <v>1906</v>
      </c>
      <c r="B3967" s="14" t="s">
        <v>10819</v>
      </c>
      <c r="C3967" s="14" t="s">
        <v>10820</v>
      </c>
      <c r="D3967" s="16">
        <v>45280</v>
      </c>
      <c r="E3967" s="16"/>
      <c r="F3967" s="14" t="s">
        <v>10821</v>
      </c>
      <c r="G3967" s="14"/>
      <c r="H3967" s="14" t="s">
        <v>4824</v>
      </c>
      <c r="I3967" s="15">
        <v>38</v>
      </c>
      <c r="J3967" s="77">
        <v>5</v>
      </c>
      <c r="K3967" s="92"/>
    </row>
    <row r="3968" spans="1:11" ht="30.6" x14ac:dyDescent="0.25">
      <c r="A3968" s="14" t="s">
        <v>1906</v>
      </c>
      <c r="B3968" s="14" t="s">
        <v>10822</v>
      </c>
      <c r="C3968" s="14" t="s">
        <v>10823</v>
      </c>
      <c r="D3968" s="16">
        <v>45280</v>
      </c>
      <c r="E3968" s="16"/>
      <c r="F3968" s="14" t="s">
        <v>10821</v>
      </c>
      <c r="G3968" s="14"/>
      <c r="H3968" s="14" t="s">
        <v>4818</v>
      </c>
      <c r="I3968" s="15">
        <v>38</v>
      </c>
      <c r="J3968" s="77">
        <v>5</v>
      </c>
      <c r="K3968" s="92"/>
    </row>
    <row r="3969" spans="1:11" ht="30.6" x14ac:dyDescent="0.25">
      <c r="A3969" s="14" t="s">
        <v>1906</v>
      </c>
      <c r="B3969" s="14" t="s">
        <v>10824</v>
      </c>
      <c r="C3969" s="14" t="s">
        <v>10825</v>
      </c>
      <c r="D3969" s="16">
        <v>45280</v>
      </c>
      <c r="E3969" s="16"/>
      <c r="F3969" s="14" t="s">
        <v>10821</v>
      </c>
      <c r="G3969" s="14"/>
      <c r="H3969" s="14" t="s">
        <v>2417</v>
      </c>
      <c r="I3969" s="15">
        <v>48</v>
      </c>
      <c r="J3969" s="77">
        <v>5</v>
      </c>
      <c r="K3969" s="92"/>
    </row>
    <row r="3970" spans="1:11" ht="30.6" x14ac:dyDescent="0.25">
      <c r="A3970" s="14" t="s">
        <v>1906</v>
      </c>
      <c r="B3970" s="14" t="s">
        <v>10826</v>
      </c>
      <c r="C3970" s="14" t="s">
        <v>10827</v>
      </c>
      <c r="D3970" s="16">
        <v>45280</v>
      </c>
      <c r="E3970" s="16"/>
      <c r="F3970" s="14" t="s">
        <v>10821</v>
      </c>
      <c r="G3970" s="14"/>
      <c r="H3970" s="14" t="s">
        <v>4856</v>
      </c>
      <c r="I3970" s="15">
        <v>58</v>
      </c>
      <c r="J3970" s="77">
        <v>5</v>
      </c>
      <c r="K3970" s="92"/>
    </row>
    <row r="3971" spans="1:11" ht="30.6" x14ac:dyDescent="0.25">
      <c r="A3971" s="14" t="s">
        <v>1906</v>
      </c>
      <c r="B3971" s="14" t="s">
        <v>10828</v>
      </c>
      <c r="C3971" s="14" t="s">
        <v>10829</v>
      </c>
      <c r="D3971" s="16">
        <v>45280</v>
      </c>
      <c r="E3971" s="16"/>
      <c r="F3971" s="14" t="s">
        <v>10821</v>
      </c>
      <c r="G3971" s="14"/>
      <c r="H3971" s="14" t="s">
        <v>8458</v>
      </c>
      <c r="I3971" s="15">
        <v>70</v>
      </c>
      <c r="J3971" s="77">
        <v>5</v>
      </c>
      <c r="K3971" s="92"/>
    </row>
    <row r="3972" spans="1:11" ht="30.6" x14ac:dyDescent="0.25">
      <c r="A3972" s="14" t="s">
        <v>1906</v>
      </c>
      <c r="B3972" s="14" t="s">
        <v>10830</v>
      </c>
      <c r="C3972" s="14" t="s">
        <v>10831</v>
      </c>
      <c r="D3972" s="16">
        <v>45280</v>
      </c>
      <c r="E3972" s="16"/>
      <c r="F3972" s="14" t="s">
        <v>10821</v>
      </c>
      <c r="G3972" s="14"/>
      <c r="H3972" s="14" t="s">
        <v>8679</v>
      </c>
      <c r="I3972" s="15">
        <v>75</v>
      </c>
      <c r="J3972" s="77">
        <v>5</v>
      </c>
      <c r="K3972" s="92"/>
    </row>
    <row r="3973" spans="1:11" ht="30.6" x14ac:dyDescent="0.25">
      <c r="A3973" s="14" t="s">
        <v>1906</v>
      </c>
      <c r="B3973" s="14" t="s">
        <v>10832</v>
      </c>
      <c r="C3973" s="14" t="s">
        <v>10833</v>
      </c>
      <c r="D3973" s="16">
        <v>45280</v>
      </c>
      <c r="E3973" s="16"/>
      <c r="F3973" s="14" t="s">
        <v>10821</v>
      </c>
      <c r="G3973" s="14"/>
      <c r="H3973" s="14" t="s">
        <v>4856</v>
      </c>
      <c r="I3973" s="15">
        <v>100</v>
      </c>
      <c r="J3973" s="77">
        <v>5</v>
      </c>
      <c r="K3973" s="92"/>
    </row>
    <row r="3974" spans="1:11" ht="30.6" x14ac:dyDescent="0.25">
      <c r="A3974" s="14" t="s">
        <v>1906</v>
      </c>
      <c r="B3974" s="14" t="s">
        <v>10834</v>
      </c>
      <c r="C3974" s="14" t="s">
        <v>10835</v>
      </c>
      <c r="D3974" s="16">
        <v>45280</v>
      </c>
      <c r="E3974" s="16"/>
      <c r="F3974" s="14" t="s">
        <v>10821</v>
      </c>
      <c r="G3974" s="14" t="s">
        <v>77</v>
      </c>
      <c r="H3974" s="14" t="s">
        <v>2450</v>
      </c>
      <c r="I3974" s="15">
        <v>100</v>
      </c>
      <c r="J3974" s="77">
        <v>5</v>
      </c>
      <c r="K3974" s="92"/>
    </row>
    <row r="3975" spans="1:11" ht="30.6" x14ac:dyDescent="0.25">
      <c r="A3975" s="14" t="s">
        <v>1906</v>
      </c>
      <c r="B3975" s="14" t="s">
        <v>10836</v>
      </c>
      <c r="C3975" s="14" t="s">
        <v>10837</v>
      </c>
      <c r="D3975" s="16">
        <v>45280</v>
      </c>
      <c r="E3975" s="16"/>
      <c r="F3975" s="14" t="s">
        <v>10821</v>
      </c>
      <c r="G3975" s="14"/>
      <c r="H3975" s="14" t="s">
        <v>10838</v>
      </c>
      <c r="I3975" s="15">
        <v>101</v>
      </c>
      <c r="J3975" s="77">
        <v>5</v>
      </c>
      <c r="K3975" s="92"/>
    </row>
    <row r="3976" spans="1:11" ht="30.6" x14ac:dyDescent="0.25">
      <c r="A3976" s="14" t="s">
        <v>1906</v>
      </c>
      <c r="B3976" s="14" t="s">
        <v>10839</v>
      </c>
      <c r="C3976" s="14" t="s">
        <v>10840</v>
      </c>
      <c r="D3976" s="16">
        <v>45280</v>
      </c>
      <c r="E3976" s="16"/>
      <c r="F3976" s="14" t="s">
        <v>10821</v>
      </c>
      <c r="G3976" s="14"/>
      <c r="H3976" s="14" t="s">
        <v>2444</v>
      </c>
      <c r="I3976" s="15">
        <v>113</v>
      </c>
      <c r="J3976" s="77">
        <v>5</v>
      </c>
      <c r="K3976" s="92"/>
    </row>
    <row r="3977" spans="1:11" ht="30.6" x14ac:dyDescent="0.25">
      <c r="A3977" s="14" t="s">
        <v>1906</v>
      </c>
      <c r="B3977" s="14" t="s">
        <v>10841</v>
      </c>
      <c r="C3977" s="14" t="s">
        <v>10842</v>
      </c>
      <c r="D3977" s="16">
        <v>45280</v>
      </c>
      <c r="E3977" s="16"/>
      <c r="F3977" s="14" t="s">
        <v>10821</v>
      </c>
      <c r="G3977" s="14"/>
      <c r="H3977" s="14" t="s">
        <v>2438</v>
      </c>
      <c r="I3977" s="15">
        <v>152</v>
      </c>
      <c r="J3977" s="77">
        <v>5</v>
      </c>
      <c r="K3977" s="92"/>
    </row>
    <row r="3978" spans="1:11" ht="30.6" x14ac:dyDescent="0.25">
      <c r="A3978" s="14" t="s">
        <v>1906</v>
      </c>
      <c r="B3978" s="14" t="s">
        <v>10843</v>
      </c>
      <c r="C3978" s="14" t="s">
        <v>10844</v>
      </c>
      <c r="D3978" s="16">
        <v>45280</v>
      </c>
      <c r="E3978" s="16"/>
      <c r="F3978" s="14" t="s">
        <v>10821</v>
      </c>
      <c r="G3978" s="14"/>
      <c r="H3978" s="14" t="s">
        <v>8588</v>
      </c>
      <c r="I3978" s="15">
        <v>174</v>
      </c>
      <c r="J3978" s="77">
        <v>5</v>
      </c>
      <c r="K3978" s="92"/>
    </row>
    <row r="3979" spans="1:11" ht="30.6" x14ac:dyDescent="0.25">
      <c r="A3979" s="14" t="s">
        <v>1906</v>
      </c>
      <c r="B3979" s="14" t="s">
        <v>10845</v>
      </c>
      <c r="C3979" s="14" t="s">
        <v>10846</v>
      </c>
      <c r="D3979" s="16">
        <v>45280</v>
      </c>
      <c r="E3979" s="16"/>
      <c r="F3979" s="14" t="s">
        <v>10821</v>
      </c>
      <c r="G3979" s="14"/>
      <c r="H3979" s="14" t="s">
        <v>5914</v>
      </c>
      <c r="I3979" s="15">
        <v>177</v>
      </c>
      <c r="J3979" s="77">
        <v>5</v>
      </c>
      <c r="K3979" s="92"/>
    </row>
    <row r="3980" spans="1:11" ht="30.6" x14ac:dyDescent="0.25">
      <c r="A3980" s="14" t="s">
        <v>1906</v>
      </c>
      <c r="B3980" s="14" t="s">
        <v>10847</v>
      </c>
      <c r="C3980" s="14" t="s">
        <v>10848</v>
      </c>
      <c r="D3980" s="16">
        <v>45280</v>
      </c>
      <c r="E3980" s="16"/>
      <c r="F3980" s="14" t="s">
        <v>10821</v>
      </c>
      <c r="G3980" s="14"/>
      <c r="H3980" s="14" t="s">
        <v>6937</v>
      </c>
      <c r="I3980" s="15">
        <v>177</v>
      </c>
      <c r="J3980" s="77">
        <v>5</v>
      </c>
      <c r="K3980" s="92"/>
    </row>
    <row r="3981" spans="1:11" ht="30.6" x14ac:dyDescent="0.25">
      <c r="A3981" s="14" t="s">
        <v>1906</v>
      </c>
      <c r="B3981" s="14" t="s">
        <v>10849</v>
      </c>
      <c r="C3981" s="14" t="s">
        <v>10850</v>
      </c>
      <c r="D3981" s="16">
        <v>45280</v>
      </c>
      <c r="E3981" s="16"/>
      <c r="F3981" s="14" t="s">
        <v>10821</v>
      </c>
      <c r="G3981" s="14"/>
      <c r="H3981" s="14" t="s">
        <v>2411</v>
      </c>
      <c r="I3981" s="15">
        <v>177</v>
      </c>
      <c r="J3981" s="77">
        <v>5</v>
      </c>
      <c r="K3981" s="92"/>
    </row>
    <row r="3982" spans="1:11" ht="30.6" x14ac:dyDescent="0.25">
      <c r="A3982" s="14" t="s">
        <v>1906</v>
      </c>
      <c r="B3982" s="14" t="s">
        <v>10851</v>
      </c>
      <c r="C3982" s="14" t="s">
        <v>10852</v>
      </c>
      <c r="D3982" s="16">
        <v>45280</v>
      </c>
      <c r="E3982" s="16"/>
      <c r="F3982" s="14" t="s">
        <v>10821</v>
      </c>
      <c r="G3982" s="14"/>
      <c r="H3982" s="14" t="s">
        <v>2587</v>
      </c>
      <c r="I3982" s="15">
        <v>177</v>
      </c>
      <c r="J3982" s="77">
        <v>5</v>
      </c>
      <c r="K3982" s="92"/>
    </row>
    <row r="3983" spans="1:11" ht="30.6" x14ac:dyDescent="0.25">
      <c r="A3983" s="14" t="s">
        <v>1906</v>
      </c>
      <c r="B3983" s="14" t="s">
        <v>10853</v>
      </c>
      <c r="C3983" s="14" t="s">
        <v>10854</v>
      </c>
      <c r="D3983" s="16">
        <v>45280</v>
      </c>
      <c r="E3983" s="16"/>
      <c r="F3983" s="14" t="s">
        <v>10821</v>
      </c>
      <c r="G3983" s="14"/>
      <c r="H3983" s="14" t="s">
        <v>2776</v>
      </c>
      <c r="I3983" s="15">
        <v>177</v>
      </c>
      <c r="J3983" s="77">
        <v>5</v>
      </c>
      <c r="K3983" s="92"/>
    </row>
    <row r="3984" spans="1:11" ht="30.6" x14ac:dyDescent="0.25">
      <c r="A3984" s="14" t="s">
        <v>1906</v>
      </c>
      <c r="B3984" s="14" t="s">
        <v>10855</v>
      </c>
      <c r="C3984" s="14" t="s">
        <v>10856</v>
      </c>
      <c r="D3984" s="16">
        <v>45280</v>
      </c>
      <c r="E3984" s="16"/>
      <c r="F3984" s="14" t="s">
        <v>10821</v>
      </c>
      <c r="G3984" s="14"/>
      <c r="H3984" s="14" t="s">
        <v>2432</v>
      </c>
      <c r="I3984" s="15">
        <v>177</v>
      </c>
      <c r="J3984" s="77">
        <v>5</v>
      </c>
      <c r="K3984" s="92"/>
    </row>
    <row r="3985" spans="1:11" ht="30.6" x14ac:dyDescent="0.25">
      <c r="A3985" s="14" t="s">
        <v>1906</v>
      </c>
      <c r="B3985" s="14" t="s">
        <v>10857</v>
      </c>
      <c r="C3985" s="14" t="s">
        <v>10858</v>
      </c>
      <c r="D3985" s="16">
        <v>45280</v>
      </c>
      <c r="E3985" s="16"/>
      <c r="F3985" s="14" t="s">
        <v>10821</v>
      </c>
      <c r="G3985" s="14"/>
      <c r="H3985" s="14" t="s">
        <v>2414</v>
      </c>
      <c r="I3985" s="15">
        <v>177</v>
      </c>
      <c r="J3985" s="77">
        <v>5</v>
      </c>
      <c r="K3985" s="92"/>
    </row>
    <row r="3986" spans="1:11" ht="30.6" x14ac:dyDescent="0.25">
      <c r="A3986" s="14" t="s">
        <v>1906</v>
      </c>
      <c r="B3986" s="14" t="s">
        <v>10859</v>
      </c>
      <c r="C3986" s="14" t="s">
        <v>10860</v>
      </c>
      <c r="D3986" s="16">
        <v>45280</v>
      </c>
      <c r="E3986" s="16"/>
      <c r="F3986" s="14" t="s">
        <v>10821</v>
      </c>
      <c r="G3986" s="14"/>
      <c r="H3986" s="14" t="s">
        <v>6005</v>
      </c>
      <c r="I3986" s="15">
        <v>177</v>
      </c>
      <c r="J3986" s="77">
        <v>5</v>
      </c>
      <c r="K3986" s="92"/>
    </row>
    <row r="3987" spans="1:11" ht="30.6" x14ac:dyDescent="0.25">
      <c r="A3987" s="14" t="s">
        <v>1906</v>
      </c>
      <c r="B3987" s="14" t="s">
        <v>10861</v>
      </c>
      <c r="C3987" s="14" t="s">
        <v>10862</v>
      </c>
      <c r="D3987" s="16">
        <v>45280</v>
      </c>
      <c r="E3987" s="16"/>
      <c r="F3987" s="14" t="s">
        <v>10821</v>
      </c>
      <c r="G3987" s="14"/>
      <c r="H3987" s="14" t="s">
        <v>2785</v>
      </c>
      <c r="I3987" s="15">
        <v>177</v>
      </c>
      <c r="J3987" s="77">
        <v>5</v>
      </c>
      <c r="K3987" s="92"/>
    </row>
    <row r="3988" spans="1:11" ht="30.6" x14ac:dyDescent="0.25">
      <c r="A3988" s="14" t="s">
        <v>1906</v>
      </c>
      <c r="B3988" s="14" t="s">
        <v>10863</v>
      </c>
      <c r="C3988" s="14" t="s">
        <v>10864</v>
      </c>
      <c r="D3988" s="16">
        <v>45280</v>
      </c>
      <c r="E3988" s="16"/>
      <c r="F3988" s="14" t="s">
        <v>10821</v>
      </c>
      <c r="G3988" s="14"/>
      <c r="H3988" s="14" t="s">
        <v>10865</v>
      </c>
      <c r="I3988" s="15">
        <v>177</v>
      </c>
      <c r="J3988" s="77">
        <v>5</v>
      </c>
      <c r="K3988" s="92"/>
    </row>
    <row r="3989" spans="1:11" ht="30.6" x14ac:dyDescent="0.25">
      <c r="A3989" s="14" t="s">
        <v>1906</v>
      </c>
      <c r="B3989" s="14" t="s">
        <v>10866</v>
      </c>
      <c r="C3989" s="14" t="s">
        <v>10867</v>
      </c>
      <c r="D3989" s="16">
        <v>45280</v>
      </c>
      <c r="E3989" s="16"/>
      <c r="F3989" s="14" t="s">
        <v>10821</v>
      </c>
      <c r="G3989" s="14"/>
      <c r="H3989" s="14" t="s">
        <v>2405</v>
      </c>
      <c r="I3989" s="15">
        <v>177</v>
      </c>
      <c r="J3989" s="77">
        <v>5</v>
      </c>
      <c r="K3989" s="92"/>
    </row>
    <row r="3990" spans="1:11" ht="30.6" x14ac:dyDescent="0.25">
      <c r="A3990" s="14" t="s">
        <v>1906</v>
      </c>
      <c r="B3990" s="14" t="s">
        <v>10868</v>
      </c>
      <c r="C3990" s="14" t="s">
        <v>10869</v>
      </c>
      <c r="D3990" s="16">
        <v>45280</v>
      </c>
      <c r="E3990" s="16"/>
      <c r="F3990" s="14" t="s">
        <v>10821</v>
      </c>
      <c r="G3990" s="14"/>
      <c r="H3990" s="14" t="s">
        <v>2426</v>
      </c>
      <c r="I3990" s="15">
        <v>177</v>
      </c>
      <c r="J3990" s="77">
        <v>5</v>
      </c>
      <c r="K3990" s="92"/>
    </row>
    <row r="3991" spans="1:11" ht="30.6" x14ac:dyDescent="0.25">
      <c r="A3991" s="14" t="s">
        <v>1906</v>
      </c>
      <c r="B3991" s="14" t="s">
        <v>10870</v>
      </c>
      <c r="C3991" s="14" t="s">
        <v>10871</v>
      </c>
      <c r="D3991" s="16">
        <v>45280</v>
      </c>
      <c r="E3991" s="16"/>
      <c r="F3991" s="14" t="s">
        <v>10821</v>
      </c>
      <c r="G3991" s="14"/>
      <c r="H3991" s="14" t="s">
        <v>3104</v>
      </c>
      <c r="I3991" s="15">
        <v>177</v>
      </c>
      <c r="J3991" s="77">
        <v>5</v>
      </c>
      <c r="K3991" s="92"/>
    </row>
    <row r="3992" spans="1:11" ht="30.6" x14ac:dyDescent="0.25">
      <c r="A3992" s="14" t="s">
        <v>1906</v>
      </c>
      <c r="B3992" s="14" t="s">
        <v>10872</v>
      </c>
      <c r="C3992" s="14" t="s">
        <v>10873</v>
      </c>
      <c r="D3992" s="16">
        <v>45280</v>
      </c>
      <c r="E3992" s="16"/>
      <c r="F3992" s="14" t="s">
        <v>10821</v>
      </c>
      <c r="G3992" s="14"/>
      <c r="H3992" s="14" t="s">
        <v>4872</v>
      </c>
      <c r="I3992" s="15">
        <v>177</v>
      </c>
      <c r="J3992" s="77">
        <v>5</v>
      </c>
      <c r="K3992" s="92"/>
    </row>
    <row r="3993" spans="1:11" ht="30.6" x14ac:dyDescent="0.25">
      <c r="A3993" s="14" t="s">
        <v>1906</v>
      </c>
      <c r="B3993" s="14" t="s">
        <v>10874</v>
      </c>
      <c r="C3993" s="14" t="s">
        <v>10875</v>
      </c>
      <c r="D3993" s="16">
        <v>45280</v>
      </c>
      <c r="E3993" s="16"/>
      <c r="F3993" s="14" t="s">
        <v>10821</v>
      </c>
      <c r="G3993" s="14"/>
      <c r="H3993" s="14" t="s">
        <v>6921</v>
      </c>
      <c r="I3993" s="15">
        <v>177</v>
      </c>
      <c r="J3993" s="77">
        <v>5</v>
      </c>
      <c r="K3993" s="92"/>
    </row>
    <row r="3994" spans="1:11" ht="30.6" x14ac:dyDescent="0.25">
      <c r="A3994" s="14" t="s">
        <v>1906</v>
      </c>
      <c r="B3994" s="14" t="s">
        <v>10876</v>
      </c>
      <c r="C3994" s="14" t="s">
        <v>10877</v>
      </c>
      <c r="D3994" s="16">
        <v>45280</v>
      </c>
      <c r="E3994" s="16"/>
      <c r="F3994" s="14" t="s">
        <v>10821</v>
      </c>
      <c r="G3994" s="14"/>
      <c r="H3994" s="14" t="s">
        <v>7044</v>
      </c>
      <c r="I3994" s="15">
        <v>177</v>
      </c>
      <c r="J3994" s="77">
        <v>5</v>
      </c>
      <c r="K3994" s="92"/>
    </row>
    <row r="3995" spans="1:11" ht="30.6" x14ac:dyDescent="0.25">
      <c r="A3995" s="14" t="s">
        <v>1906</v>
      </c>
      <c r="B3995" s="14" t="s">
        <v>10878</v>
      </c>
      <c r="C3995" s="14" t="s">
        <v>10879</v>
      </c>
      <c r="D3995" s="16">
        <v>45280</v>
      </c>
      <c r="E3995" s="16"/>
      <c r="F3995" s="14" t="s">
        <v>10821</v>
      </c>
      <c r="G3995" s="14"/>
      <c r="H3995" s="14" t="s">
        <v>2447</v>
      </c>
      <c r="I3995" s="15">
        <v>177</v>
      </c>
      <c r="J3995" s="77">
        <v>5</v>
      </c>
      <c r="K3995" s="92"/>
    </row>
    <row r="3996" spans="1:11" ht="30.6" x14ac:dyDescent="0.25">
      <c r="A3996" s="14" t="s">
        <v>1906</v>
      </c>
      <c r="B3996" s="14" t="s">
        <v>10880</v>
      </c>
      <c r="C3996" s="14" t="s">
        <v>10881</v>
      </c>
      <c r="D3996" s="16">
        <v>45280</v>
      </c>
      <c r="E3996" s="16"/>
      <c r="F3996" s="14" t="s">
        <v>10821</v>
      </c>
      <c r="G3996" s="14"/>
      <c r="H3996" s="14" t="s">
        <v>3136</v>
      </c>
      <c r="I3996" s="15">
        <v>177</v>
      </c>
      <c r="J3996" s="77">
        <v>5</v>
      </c>
      <c r="K3996" s="92"/>
    </row>
    <row r="3997" spans="1:11" ht="30.6" x14ac:dyDescent="0.25">
      <c r="A3997" s="14" t="s">
        <v>1906</v>
      </c>
      <c r="B3997" s="14" t="s">
        <v>10882</v>
      </c>
      <c r="C3997" s="14" t="s">
        <v>10883</v>
      </c>
      <c r="D3997" s="16">
        <v>45280</v>
      </c>
      <c r="E3997" s="16"/>
      <c r="F3997" s="14" t="s">
        <v>10821</v>
      </c>
      <c r="G3997" s="14"/>
      <c r="H3997" s="14" t="s">
        <v>4881</v>
      </c>
      <c r="I3997" s="15">
        <v>177</v>
      </c>
      <c r="J3997" s="77">
        <v>5</v>
      </c>
      <c r="K3997" s="92"/>
    </row>
    <row r="3998" spans="1:11" ht="30.6" x14ac:dyDescent="0.25">
      <c r="A3998" s="14" t="s">
        <v>1906</v>
      </c>
      <c r="B3998" s="14" t="s">
        <v>10884</v>
      </c>
      <c r="C3998" s="14" t="s">
        <v>10885</v>
      </c>
      <c r="D3998" s="16">
        <v>45280</v>
      </c>
      <c r="E3998" s="16"/>
      <c r="F3998" s="14" t="s">
        <v>10821</v>
      </c>
      <c r="G3998" s="14"/>
      <c r="H3998" s="14" t="s">
        <v>2468</v>
      </c>
      <c r="I3998" s="15">
        <v>200</v>
      </c>
      <c r="J3998" s="77">
        <v>5</v>
      </c>
      <c r="K3998" s="92"/>
    </row>
    <row r="3999" spans="1:11" ht="30.6" x14ac:dyDescent="0.25">
      <c r="A3999" s="14" t="s">
        <v>1906</v>
      </c>
      <c r="B3999" s="14" t="s">
        <v>10886</v>
      </c>
      <c r="C3999" s="14" t="s">
        <v>10887</v>
      </c>
      <c r="D3999" s="16">
        <v>45280</v>
      </c>
      <c r="E3999" s="16"/>
      <c r="F3999" s="14" t="s">
        <v>10821</v>
      </c>
      <c r="G3999" s="14"/>
      <c r="H3999" s="14" t="s">
        <v>2608</v>
      </c>
      <c r="I3999" s="15">
        <v>200</v>
      </c>
      <c r="J3999" s="77">
        <v>5</v>
      </c>
      <c r="K3999" s="92"/>
    </row>
    <row r="4000" spans="1:11" ht="30.6" x14ac:dyDescent="0.25">
      <c r="A4000" s="14" t="s">
        <v>1906</v>
      </c>
      <c r="B4000" s="14" t="s">
        <v>10888</v>
      </c>
      <c r="C4000" s="14" t="s">
        <v>10889</v>
      </c>
      <c r="D4000" s="16">
        <v>45280</v>
      </c>
      <c r="E4000" s="16"/>
      <c r="F4000" s="14" t="s">
        <v>10821</v>
      </c>
      <c r="G4000" s="14"/>
      <c r="H4000" s="14" t="s">
        <v>5068</v>
      </c>
      <c r="I4000" s="15">
        <v>200</v>
      </c>
      <c r="J4000" s="77">
        <v>5</v>
      </c>
      <c r="K4000" s="92"/>
    </row>
    <row r="4001" spans="1:11" ht="30.6" x14ac:dyDescent="0.25">
      <c r="A4001" s="14" t="s">
        <v>1906</v>
      </c>
      <c r="B4001" s="14" t="s">
        <v>10890</v>
      </c>
      <c r="C4001" s="14" t="s">
        <v>10891</v>
      </c>
      <c r="D4001" s="16">
        <v>45280</v>
      </c>
      <c r="E4001" s="16"/>
      <c r="F4001" s="14" t="s">
        <v>10821</v>
      </c>
      <c r="G4001" s="14"/>
      <c r="H4001" s="14" t="s">
        <v>10892</v>
      </c>
      <c r="I4001" s="15">
        <v>200</v>
      </c>
      <c r="J4001" s="77">
        <v>5</v>
      </c>
      <c r="K4001" s="92"/>
    </row>
    <row r="4002" spans="1:11" ht="30.6" x14ac:dyDescent="0.25">
      <c r="A4002" s="14" t="s">
        <v>1906</v>
      </c>
      <c r="B4002" s="14" t="s">
        <v>10893</v>
      </c>
      <c r="C4002" s="14" t="s">
        <v>10894</v>
      </c>
      <c r="D4002" s="16">
        <v>45280</v>
      </c>
      <c r="E4002" s="16"/>
      <c r="F4002" s="14" t="s">
        <v>10821</v>
      </c>
      <c r="G4002" s="14"/>
      <c r="H4002" s="14" t="s">
        <v>5395</v>
      </c>
      <c r="I4002" s="15">
        <v>200</v>
      </c>
      <c r="J4002" s="77">
        <v>5</v>
      </c>
      <c r="K4002" s="92"/>
    </row>
    <row r="4003" spans="1:11" ht="30.6" x14ac:dyDescent="0.25">
      <c r="A4003" s="14" t="s">
        <v>1906</v>
      </c>
      <c r="B4003" s="14" t="s">
        <v>10895</v>
      </c>
      <c r="C4003" s="14" t="s">
        <v>10896</v>
      </c>
      <c r="D4003" s="16">
        <v>45280</v>
      </c>
      <c r="E4003" s="16"/>
      <c r="F4003" s="14" t="s">
        <v>10821</v>
      </c>
      <c r="G4003" s="14"/>
      <c r="H4003" s="14" t="s">
        <v>2482</v>
      </c>
      <c r="I4003" s="15">
        <v>234</v>
      </c>
      <c r="J4003" s="77">
        <v>5</v>
      </c>
      <c r="K4003" s="92"/>
    </row>
    <row r="4004" spans="1:11" ht="30.6" x14ac:dyDescent="0.25">
      <c r="A4004" s="14" t="s">
        <v>1906</v>
      </c>
      <c r="B4004" s="14" t="s">
        <v>10897</v>
      </c>
      <c r="C4004" s="14" t="s">
        <v>10898</v>
      </c>
      <c r="D4004" s="16">
        <v>45280</v>
      </c>
      <c r="E4004" s="16"/>
      <c r="F4004" s="14" t="s">
        <v>10821</v>
      </c>
      <c r="G4004" s="14"/>
      <c r="H4004" s="14" t="s">
        <v>6051</v>
      </c>
      <c r="I4004" s="15">
        <v>234</v>
      </c>
      <c r="J4004" s="77">
        <v>5</v>
      </c>
      <c r="K4004" s="92"/>
    </row>
    <row r="4005" spans="1:11" ht="30.6" x14ac:dyDescent="0.25">
      <c r="A4005" s="14" t="s">
        <v>1906</v>
      </c>
      <c r="B4005" s="14" t="s">
        <v>10899</v>
      </c>
      <c r="C4005" s="14" t="s">
        <v>10900</v>
      </c>
      <c r="D4005" s="16">
        <v>45280</v>
      </c>
      <c r="E4005" s="16"/>
      <c r="F4005" s="14" t="s">
        <v>10821</v>
      </c>
      <c r="G4005" s="14"/>
      <c r="H4005" s="14" t="s">
        <v>3556</v>
      </c>
      <c r="I4005" s="15">
        <v>234</v>
      </c>
      <c r="J4005" s="77">
        <v>5</v>
      </c>
      <c r="K4005" s="92"/>
    </row>
    <row r="4006" spans="1:11" ht="30.6" x14ac:dyDescent="0.25">
      <c r="A4006" s="14" t="s">
        <v>1906</v>
      </c>
      <c r="B4006" s="14" t="s">
        <v>10901</v>
      </c>
      <c r="C4006" s="14" t="s">
        <v>10902</v>
      </c>
      <c r="D4006" s="16">
        <v>45280</v>
      </c>
      <c r="E4006" s="16"/>
      <c r="F4006" s="14" t="s">
        <v>10821</v>
      </c>
      <c r="G4006" s="14"/>
      <c r="H4006" s="14" t="s">
        <v>2764</v>
      </c>
      <c r="I4006" s="15">
        <v>234</v>
      </c>
      <c r="J4006" s="77">
        <v>5</v>
      </c>
      <c r="K4006" s="92"/>
    </row>
    <row r="4007" spans="1:11" ht="30.6" x14ac:dyDescent="0.25">
      <c r="A4007" s="14" t="s">
        <v>1906</v>
      </c>
      <c r="B4007" s="14" t="s">
        <v>10903</v>
      </c>
      <c r="C4007" s="14" t="s">
        <v>10904</v>
      </c>
      <c r="D4007" s="16">
        <v>45280</v>
      </c>
      <c r="E4007" s="16"/>
      <c r="F4007" s="14" t="s">
        <v>10905</v>
      </c>
      <c r="G4007" s="14" t="s">
        <v>2394</v>
      </c>
      <c r="H4007" s="14" t="s">
        <v>2395</v>
      </c>
      <c r="I4007" s="15">
        <v>600</v>
      </c>
      <c r="J4007" s="77">
        <v>5</v>
      </c>
      <c r="K4007" s="92"/>
    </row>
    <row r="4008" spans="1:11" ht="71.400000000000006" x14ac:dyDescent="0.25">
      <c r="A4008" s="14" t="s">
        <v>1906</v>
      </c>
      <c r="B4008" s="14"/>
      <c r="C4008" s="14"/>
      <c r="D4008" s="16"/>
      <c r="E4008" s="16"/>
      <c r="F4008" s="305" t="s">
        <v>14741</v>
      </c>
      <c r="G4008" s="14"/>
      <c r="H4008" s="14"/>
      <c r="I4008" s="15"/>
      <c r="J4008" s="77"/>
      <c r="K4008" s="92"/>
    </row>
    <row r="4009" spans="1:11" ht="20.399999999999999" x14ac:dyDescent="0.25">
      <c r="A4009" s="14" t="s">
        <v>1906</v>
      </c>
      <c r="B4009" s="14" t="s">
        <v>10906</v>
      </c>
      <c r="C4009" s="14" t="s">
        <v>10907</v>
      </c>
      <c r="D4009" s="16">
        <v>45252</v>
      </c>
      <c r="E4009" s="16"/>
      <c r="F4009" s="14" t="s">
        <v>10908</v>
      </c>
      <c r="G4009" s="14"/>
      <c r="H4009" s="14" t="s">
        <v>2685</v>
      </c>
      <c r="I4009" s="15">
        <v>109</v>
      </c>
      <c r="J4009" s="77">
        <v>5</v>
      </c>
      <c r="K4009" s="92"/>
    </row>
    <row r="4010" spans="1:11" ht="20.399999999999999" x14ac:dyDescent="0.25">
      <c r="A4010" s="14" t="s">
        <v>1906</v>
      </c>
      <c r="B4010" s="14" t="s">
        <v>10909</v>
      </c>
      <c r="C4010" s="14" t="s">
        <v>10910</v>
      </c>
      <c r="D4010" s="16">
        <v>45252</v>
      </c>
      <c r="E4010" s="16"/>
      <c r="F4010" s="14" t="s">
        <v>10908</v>
      </c>
      <c r="G4010" s="14"/>
      <c r="H4010" s="14" t="s">
        <v>2682</v>
      </c>
      <c r="I4010" s="15">
        <v>109</v>
      </c>
      <c r="J4010" s="77">
        <v>5</v>
      </c>
      <c r="K4010" s="92"/>
    </row>
    <row r="4011" spans="1:11" ht="20.399999999999999" x14ac:dyDescent="0.25">
      <c r="A4011" s="14" t="s">
        <v>1906</v>
      </c>
      <c r="B4011" s="14" t="s">
        <v>10911</v>
      </c>
      <c r="C4011" s="14" t="s">
        <v>10912</v>
      </c>
      <c r="D4011" s="16">
        <v>45252</v>
      </c>
      <c r="E4011" s="16"/>
      <c r="F4011" s="14" t="s">
        <v>10908</v>
      </c>
      <c r="G4011" s="14"/>
      <c r="H4011" s="14" t="s">
        <v>2663</v>
      </c>
      <c r="I4011" s="15">
        <v>109</v>
      </c>
      <c r="J4011" s="77">
        <v>5</v>
      </c>
      <c r="K4011" s="92"/>
    </row>
    <row r="4012" spans="1:11" ht="20.399999999999999" x14ac:dyDescent="0.25">
      <c r="A4012" s="14" t="s">
        <v>1906</v>
      </c>
      <c r="B4012" s="14" t="s">
        <v>10913</v>
      </c>
      <c r="C4012" s="14" t="s">
        <v>10914</v>
      </c>
      <c r="D4012" s="16">
        <v>45252</v>
      </c>
      <c r="E4012" s="16"/>
      <c r="F4012" s="14" t="s">
        <v>10908</v>
      </c>
      <c r="G4012" s="14"/>
      <c r="H4012" s="14" t="s">
        <v>2670</v>
      </c>
      <c r="I4012" s="15">
        <v>109</v>
      </c>
      <c r="J4012" s="77">
        <v>5</v>
      </c>
      <c r="K4012" s="92"/>
    </row>
    <row r="4013" spans="1:11" ht="71.400000000000006" x14ac:dyDescent="0.25">
      <c r="A4013" s="14" t="s">
        <v>1906</v>
      </c>
      <c r="B4013" s="14"/>
      <c r="C4013" s="14"/>
      <c r="D4013" s="16"/>
      <c r="E4013" s="16"/>
      <c r="F4013" s="305" t="s">
        <v>14742</v>
      </c>
      <c r="G4013" s="14"/>
      <c r="H4013" s="14"/>
      <c r="I4013" s="15"/>
      <c r="J4013" s="77"/>
      <c r="K4013" s="92"/>
    </row>
    <row r="4014" spans="1:11" ht="30.6" x14ac:dyDescent="0.25">
      <c r="A4014" s="14" t="s">
        <v>1906</v>
      </c>
      <c r="B4014" s="14" t="s">
        <v>10915</v>
      </c>
      <c r="C4014" s="14" t="s">
        <v>10916</v>
      </c>
      <c r="D4014" s="16">
        <v>45266</v>
      </c>
      <c r="E4014" s="16"/>
      <c r="F4014" s="14" t="s">
        <v>10917</v>
      </c>
      <c r="G4014" s="14" t="s">
        <v>10918</v>
      </c>
      <c r="H4014" s="14" t="s">
        <v>10919</v>
      </c>
      <c r="I4014" s="15">
        <v>72</v>
      </c>
      <c r="J4014" s="77">
        <v>5</v>
      </c>
      <c r="K4014" s="92"/>
    </row>
    <row r="4015" spans="1:11" ht="20.399999999999999" x14ac:dyDescent="0.25">
      <c r="A4015" s="14" t="s">
        <v>1906</v>
      </c>
      <c r="B4015" s="14" t="s">
        <v>10920</v>
      </c>
      <c r="C4015" s="14" t="s">
        <v>10921</v>
      </c>
      <c r="D4015" s="16">
        <v>45273</v>
      </c>
      <c r="E4015" s="16"/>
      <c r="F4015" s="14" t="s">
        <v>10922</v>
      </c>
      <c r="G4015" s="14"/>
      <c r="H4015" s="14" t="s">
        <v>2667</v>
      </c>
      <c r="I4015" s="15">
        <v>162</v>
      </c>
      <c r="J4015" s="77">
        <v>5</v>
      </c>
      <c r="K4015" s="92"/>
    </row>
    <row r="4016" spans="1:11" ht="20.399999999999999" x14ac:dyDescent="0.25">
      <c r="A4016" s="14" t="s">
        <v>1906</v>
      </c>
      <c r="B4016" s="14" t="s">
        <v>10923</v>
      </c>
      <c r="C4016" s="14" t="s">
        <v>10924</v>
      </c>
      <c r="D4016" s="16">
        <v>45273</v>
      </c>
      <c r="E4016" s="16"/>
      <c r="F4016" s="14" t="s">
        <v>10922</v>
      </c>
      <c r="G4016" s="14"/>
      <c r="H4016" s="14" t="s">
        <v>2673</v>
      </c>
      <c r="I4016" s="15">
        <v>162</v>
      </c>
      <c r="J4016" s="77">
        <v>5</v>
      </c>
      <c r="K4016" s="92"/>
    </row>
    <row r="4017" spans="1:11" ht="71.400000000000006" x14ac:dyDescent="0.25">
      <c r="A4017" s="14" t="s">
        <v>1906</v>
      </c>
      <c r="B4017" s="14"/>
      <c r="C4017" s="14"/>
      <c r="D4017" s="16"/>
      <c r="E4017" s="16"/>
      <c r="F4017" s="305" t="s">
        <v>14743</v>
      </c>
      <c r="G4017" s="14"/>
      <c r="H4017" s="14"/>
      <c r="I4017" s="15"/>
      <c r="J4017" s="77"/>
      <c r="K4017" s="92"/>
    </row>
    <row r="4018" spans="1:11" ht="20.399999999999999" x14ac:dyDescent="0.25">
      <c r="A4018" s="14" t="s">
        <v>1906</v>
      </c>
      <c r="B4018" s="14" t="s">
        <v>10925</v>
      </c>
      <c r="C4018" s="14" t="s">
        <v>10926</v>
      </c>
      <c r="D4018" s="16">
        <v>45273</v>
      </c>
      <c r="E4018" s="16"/>
      <c r="F4018" s="14" t="s">
        <v>10927</v>
      </c>
      <c r="G4018" s="14"/>
      <c r="H4018" s="14" t="s">
        <v>2179</v>
      </c>
      <c r="I4018" s="15">
        <v>162</v>
      </c>
      <c r="J4018" s="77">
        <v>5</v>
      </c>
      <c r="K4018" s="92"/>
    </row>
    <row r="4019" spans="1:11" ht="20.399999999999999" x14ac:dyDescent="0.25">
      <c r="A4019" s="14" t="s">
        <v>1906</v>
      </c>
      <c r="B4019" s="14" t="s">
        <v>10928</v>
      </c>
      <c r="C4019" s="14" t="s">
        <v>10929</v>
      </c>
      <c r="D4019" s="16">
        <v>45273</v>
      </c>
      <c r="E4019" s="16"/>
      <c r="F4019" s="14" t="s">
        <v>10927</v>
      </c>
      <c r="G4019" s="14"/>
      <c r="H4019" s="14" t="s">
        <v>2176</v>
      </c>
      <c r="I4019" s="15">
        <v>162</v>
      </c>
      <c r="J4019" s="77">
        <v>5</v>
      </c>
      <c r="K4019" s="92"/>
    </row>
    <row r="4020" spans="1:11" ht="71.400000000000006" x14ac:dyDescent="0.25">
      <c r="A4020" s="14" t="s">
        <v>1906</v>
      </c>
      <c r="B4020" s="14"/>
      <c r="C4020" s="14"/>
      <c r="D4020" s="16"/>
      <c r="E4020" s="16"/>
      <c r="F4020" s="305" t="s">
        <v>10930</v>
      </c>
      <c r="G4020" s="14"/>
      <c r="H4020" s="14"/>
      <c r="I4020" s="15"/>
      <c r="J4020" s="77"/>
      <c r="K4020" s="92"/>
    </row>
    <row r="4021" spans="1:11" ht="30.6" x14ac:dyDescent="0.25">
      <c r="A4021" s="14" t="s">
        <v>1906</v>
      </c>
      <c r="B4021" s="14" t="s">
        <v>10931</v>
      </c>
      <c r="C4021" s="14" t="s">
        <v>10932</v>
      </c>
      <c r="D4021" s="16">
        <v>45245</v>
      </c>
      <c r="E4021" s="16"/>
      <c r="F4021" s="14" t="s">
        <v>10933</v>
      </c>
      <c r="G4021" s="14" t="s">
        <v>5080</v>
      </c>
      <c r="H4021" s="14" t="s">
        <v>5081</v>
      </c>
      <c r="I4021" s="15">
        <v>63.3</v>
      </c>
      <c r="J4021" s="77">
        <v>5</v>
      </c>
      <c r="K4021" s="92"/>
    </row>
    <row r="4022" spans="1:11" ht="20.399999999999999" x14ac:dyDescent="0.25">
      <c r="A4022" s="14" t="s">
        <v>1906</v>
      </c>
      <c r="B4022" s="14" t="s">
        <v>10934</v>
      </c>
      <c r="C4022" s="14" t="s">
        <v>10935</v>
      </c>
      <c r="D4022" s="16">
        <v>45245</v>
      </c>
      <c r="E4022" s="16"/>
      <c r="F4022" s="14" t="s">
        <v>10936</v>
      </c>
      <c r="G4022" s="14" t="s">
        <v>5080</v>
      </c>
      <c r="H4022" s="14" t="s">
        <v>5081</v>
      </c>
      <c r="I4022" s="15">
        <v>61</v>
      </c>
      <c r="J4022" s="77">
        <v>5</v>
      </c>
      <c r="K4022" s="92"/>
    </row>
    <row r="4023" spans="1:11" ht="30.6" x14ac:dyDescent="0.25">
      <c r="A4023" s="14" t="s">
        <v>1906</v>
      </c>
      <c r="B4023" s="14" t="s">
        <v>10937</v>
      </c>
      <c r="C4023" s="14" t="s">
        <v>10938</v>
      </c>
      <c r="D4023" s="16">
        <v>45252</v>
      </c>
      <c r="E4023" s="16"/>
      <c r="F4023" s="14" t="s">
        <v>10939</v>
      </c>
      <c r="G4023" s="14"/>
      <c r="H4023" s="14" t="s">
        <v>2663</v>
      </c>
      <c r="I4023" s="15">
        <v>116</v>
      </c>
      <c r="J4023" s="77">
        <v>5</v>
      </c>
      <c r="K4023" s="92"/>
    </row>
    <row r="4024" spans="1:11" ht="30.6" x14ac:dyDescent="0.25">
      <c r="A4024" s="14" t="s">
        <v>1906</v>
      </c>
      <c r="B4024" s="14" t="s">
        <v>10940</v>
      </c>
      <c r="C4024" s="14" t="s">
        <v>10941</v>
      </c>
      <c r="D4024" s="16">
        <v>45252</v>
      </c>
      <c r="E4024" s="16"/>
      <c r="F4024" s="14" t="s">
        <v>10939</v>
      </c>
      <c r="G4024" s="14"/>
      <c r="H4024" s="14" t="s">
        <v>2199</v>
      </c>
      <c r="I4024" s="15">
        <v>116</v>
      </c>
      <c r="J4024" s="77">
        <v>5</v>
      </c>
      <c r="K4024" s="92"/>
    </row>
    <row r="4025" spans="1:11" ht="30.6" x14ac:dyDescent="0.25">
      <c r="A4025" s="14" t="s">
        <v>1906</v>
      </c>
      <c r="B4025" s="14" t="s">
        <v>10942</v>
      </c>
      <c r="C4025" s="14" t="s">
        <v>10943</v>
      </c>
      <c r="D4025" s="16">
        <v>45252</v>
      </c>
      <c r="E4025" s="16"/>
      <c r="F4025" s="14" t="s">
        <v>10939</v>
      </c>
      <c r="G4025" s="14"/>
      <c r="H4025" s="14" t="s">
        <v>2179</v>
      </c>
      <c r="I4025" s="15">
        <v>116</v>
      </c>
      <c r="J4025" s="77">
        <v>5</v>
      </c>
      <c r="K4025" s="92"/>
    </row>
    <row r="4026" spans="1:11" ht="71.400000000000006" x14ac:dyDescent="0.25">
      <c r="A4026" s="14" t="s">
        <v>1906</v>
      </c>
      <c r="B4026" s="14"/>
      <c r="C4026" s="14"/>
      <c r="D4026" s="16"/>
      <c r="E4026" s="16"/>
      <c r="F4026" s="305" t="s">
        <v>10944</v>
      </c>
      <c r="G4026" s="14"/>
      <c r="H4026" s="14"/>
      <c r="I4026" s="15"/>
      <c r="J4026" s="77"/>
      <c r="K4026" s="92"/>
    </row>
    <row r="4027" spans="1:11" ht="30.6" x14ac:dyDescent="0.25">
      <c r="A4027" s="14" t="s">
        <v>1906</v>
      </c>
      <c r="B4027" s="14" t="s">
        <v>10945</v>
      </c>
      <c r="C4027" s="14" t="s">
        <v>10946</v>
      </c>
      <c r="D4027" s="16">
        <v>45246</v>
      </c>
      <c r="E4027" s="16"/>
      <c r="F4027" s="14" t="s">
        <v>10947</v>
      </c>
      <c r="G4027" s="14" t="s">
        <v>2168</v>
      </c>
      <c r="H4027" s="14" t="s">
        <v>2169</v>
      </c>
      <c r="I4027" s="15">
        <v>245</v>
      </c>
      <c r="J4027" s="77">
        <v>5</v>
      </c>
      <c r="K4027" s="92"/>
    </row>
    <row r="4028" spans="1:11" ht="20.399999999999999" x14ac:dyDescent="0.25">
      <c r="A4028" s="14" t="s">
        <v>1906</v>
      </c>
      <c r="B4028" s="14" t="s">
        <v>10948</v>
      </c>
      <c r="C4028" s="14" t="s">
        <v>10949</v>
      </c>
      <c r="D4028" s="16">
        <v>45253</v>
      </c>
      <c r="E4028" s="16"/>
      <c r="F4028" s="14" t="s">
        <v>10950</v>
      </c>
      <c r="G4028" s="14"/>
      <c r="H4028" s="14" t="s">
        <v>2559</v>
      </c>
      <c r="I4028" s="15">
        <v>123</v>
      </c>
      <c r="J4028" s="77">
        <v>5</v>
      </c>
      <c r="K4028" s="92"/>
    </row>
    <row r="4029" spans="1:11" ht="20.399999999999999" x14ac:dyDescent="0.25">
      <c r="A4029" s="14" t="s">
        <v>1906</v>
      </c>
      <c r="B4029" s="14" t="s">
        <v>10951</v>
      </c>
      <c r="C4029" s="14" t="s">
        <v>10952</v>
      </c>
      <c r="D4029" s="16">
        <v>45253</v>
      </c>
      <c r="E4029" s="16"/>
      <c r="F4029" s="14" t="s">
        <v>10950</v>
      </c>
      <c r="G4029" s="14"/>
      <c r="H4029" s="14" t="s">
        <v>2660</v>
      </c>
      <c r="I4029" s="15">
        <v>123</v>
      </c>
      <c r="J4029" s="77">
        <v>5</v>
      </c>
      <c r="K4029" s="92"/>
    </row>
    <row r="4030" spans="1:11" ht="20.399999999999999" x14ac:dyDescent="0.25">
      <c r="A4030" s="14" t="s">
        <v>1906</v>
      </c>
      <c r="B4030" s="14" t="s">
        <v>10953</v>
      </c>
      <c r="C4030" s="14" t="s">
        <v>10954</v>
      </c>
      <c r="D4030" s="16">
        <v>45253</v>
      </c>
      <c r="E4030" s="16"/>
      <c r="F4030" s="14" t="s">
        <v>10950</v>
      </c>
      <c r="G4030" s="14"/>
      <c r="H4030" s="14" t="s">
        <v>2565</v>
      </c>
      <c r="I4030" s="15">
        <v>123</v>
      </c>
      <c r="J4030" s="77">
        <v>5</v>
      </c>
      <c r="K4030" s="92"/>
    </row>
    <row r="4031" spans="1:11" ht="20.399999999999999" x14ac:dyDescent="0.25">
      <c r="A4031" s="14" t="s">
        <v>1906</v>
      </c>
      <c r="B4031" s="14" t="s">
        <v>10955</v>
      </c>
      <c r="C4031" s="14" t="s">
        <v>10956</v>
      </c>
      <c r="D4031" s="16">
        <v>45253</v>
      </c>
      <c r="E4031" s="16"/>
      <c r="F4031" s="14" t="s">
        <v>10957</v>
      </c>
      <c r="G4031" s="14"/>
      <c r="H4031" s="14" t="s">
        <v>2842</v>
      </c>
      <c r="I4031" s="15">
        <v>116</v>
      </c>
      <c r="J4031" s="77">
        <v>5</v>
      </c>
      <c r="K4031" s="92"/>
    </row>
    <row r="4032" spans="1:11" ht="20.399999999999999" x14ac:dyDescent="0.25">
      <c r="A4032" s="14" t="s">
        <v>1906</v>
      </c>
      <c r="B4032" s="14" t="s">
        <v>10958</v>
      </c>
      <c r="C4032" s="14" t="s">
        <v>10959</v>
      </c>
      <c r="D4032" s="16">
        <v>45253</v>
      </c>
      <c r="E4032" s="16"/>
      <c r="F4032" s="14" t="s">
        <v>10957</v>
      </c>
      <c r="G4032" s="14"/>
      <c r="H4032" s="14" t="s">
        <v>2559</v>
      </c>
      <c r="I4032" s="15">
        <v>108</v>
      </c>
      <c r="J4032" s="77">
        <v>5</v>
      </c>
      <c r="K4032" s="92"/>
    </row>
    <row r="4033" spans="1:11" ht="20.399999999999999" x14ac:dyDescent="0.25">
      <c r="A4033" s="14" t="s">
        <v>1906</v>
      </c>
      <c r="B4033" s="14" t="s">
        <v>10960</v>
      </c>
      <c r="C4033" s="14" t="s">
        <v>10961</v>
      </c>
      <c r="D4033" s="16">
        <v>45253</v>
      </c>
      <c r="E4033" s="16"/>
      <c r="F4033" s="14" t="s">
        <v>10957</v>
      </c>
      <c r="G4033" s="14"/>
      <c r="H4033" s="14" t="s">
        <v>2660</v>
      </c>
      <c r="I4033" s="15">
        <v>108</v>
      </c>
      <c r="J4033" s="77">
        <v>5</v>
      </c>
      <c r="K4033" s="92"/>
    </row>
    <row r="4034" spans="1:11" ht="20.399999999999999" x14ac:dyDescent="0.25">
      <c r="A4034" s="14" t="s">
        <v>1906</v>
      </c>
      <c r="B4034" s="14" t="s">
        <v>10962</v>
      </c>
      <c r="C4034" s="14" t="s">
        <v>10963</v>
      </c>
      <c r="D4034" s="16">
        <v>45253</v>
      </c>
      <c r="E4034" s="16"/>
      <c r="F4034" s="14" t="s">
        <v>10957</v>
      </c>
      <c r="G4034" s="14"/>
      <c r="H4034" s="14" t="s">
        <v>2565</v>
      </c>
      <c r="I4034" s="15">
        <v>136</v>
      </c>
      <c r="J4034" s="77">
        <v>5</v>
      </c>
      <c r="K4034" s="92"/>
    </row>
    <row r="4035" spans="1:11" ht="30.6" x14ac:dyDescent="0.25">
      <c r="A4035" s="14" t="s">
        <v>1906</v>
      </c>
      <c r="B4035" s="14" t="s">
        <v>12228</v>
      </c>
      <c r="C4035" s="14" t="s">
        <v>3060</v>
      </c>
      <c r="D4035" s="16">
        <v>45302</v>
      </c>
      <c r="E4035" s="16"/>
      <c r="F4035" s="14" t="s">
        <v>12229</v>
      </c>
      <c r="G4035" s="14" t="s">
        <v>7807</v>
      </c>
      <c r="H4035" s="14" t="s">
        <v>7808</v>
      </c>
      <c r="I4035" s="15">
        <v>20</v>
      </c>
      <c r="J4035" s="77">
        <v>5</v>
      </c>
      <c r="K4035" s="92"/>
    </row>
    <row r="4036" spans="1:11" ht="71.400000000000006" x14ac:dyDescent="0.25">
      <c r="A4036" s="14" t="s">
        <v>1906</v>
      </c>
      <c r="B4036" s="14"/>
      <c r="C4036" s="14"/>
      <c r="D4036" s="16"/>
      <c r="E4036" s="16"/>
      <c r="F4036" s="305" t="s">
        <v>10964</v>
      </c>
      <c r="G4036" s="14"/>
      <c r="H4036" s="14"/>
      <c r="I4036" s="15"/>
      <c r="J4036" s="77"/>
      <c r="K4036" s="92"/>
    </row>
    <row r="4037" spans="1:11" ht="20.399999999999999" x14ac:dyDescent="0.25">
      <c r="A4037" s="14" t="s">
        <v>1906</v>
      </c>
      <c r="B4037" s="14" t="s">
        <v>10965</v>
      </c>
      <c r="C4037" s="14" t="s">
        <v>10966</v>
      </c>
      <c r="D4037" s="16">
        <v>45267</v>
      </c>
      <c r="E4037" s="16"/>
      <c r="F4037" s="14" t="s">
        <v>10967</v>
      </c>
      <c r="G4037" s="14"/>
      <c r="H4037" s="14" t="s">
        <v>2176</v>
      </c>
      <c r="I4037" s="15">
        <v>88</v>
      </c>
      <c r="J4037" s="77">
        <v>5</v>
      </c>
      <c r="K4037" s="92"/>
    </row>
    <row r="4038" spans="1:11" ht="20.399999999999999" x14ac:dyDescent="0.25">
      <c r="A4038" s="14" t="s">
        <v>1906</v>
      </c>
      <c r="B4038" s="14" t="s">
        <v>10968</v>
      </c>
      <c r="C4038" s="14" t="s">
        <v>10969</v>
      </c>
      <c r="D4038" s="16">
        <v>45267</v>
      </c>
      <c r="E4038" s="16"/>
      <c r="F4038" s="14" t="s">
        <v>10967</v>
      </c>
      <c r="G4038" s="14"/>
      <c r="H4038" s="14" t="s">
        <v>2695</v>
      </c>
      <c r="I4038" s="15">
        <v>88</v>
      </c>
      <c r="J4038" s="77">
        <v>5</v>
      </c>
      <c r="K4038" s="92"/>
    </row>
    <row r="4039" spans="1:11" ht="20.399999999999999" x14ac:dyDescent="0.25">
      <c r="A4039" s="14" t="s">
        <v>1906</v>
      </c>
      <c r="B4039" s="14" t="s">
        <v>10970</v>
      </c>
      <c r="C4039" s="14" t="s">
        <v>10971</v>
      </c>
      <c r="D4039" s="16">
        <v>45267</v>
      </c>
      <c r="E4039" s="16"/>
      <c r="F4039" s="14" t="s">
        <v>10967</v>
      </c>
      <c r="G4039" s="14"/>
      <c r="H4039" s="14" t="s">
        <v>2756</v>
      </c>
      <c r="I4039" s="15">
        <v>88</v>
      </c>
      <c r="J4039" s="77">
        <v>5</v>
      </c>
      <c r="K4039" s="92"/>
    </row>
    <row r="4040" spans="1:11" ht="71.400000000000006" x14ac:dyDescent="0.25">
      <c r="A4040" s="14" t="s">
        <v>1906</v>
      </c>
      <c r="B4040" s="14"/>
      <c r="C4040" s="14"/>
      <c r="D4040" s="16"/>
      <c r="E4040" s="16"/>
      <c r="F4040" s="305" t="s">
        <v>10972</v>
      </c>
      <c r="G4040" s="14"/>
      <c r="H4040" s="14"/>
      <c r="I4040" s="15"/>
      <c r="J4040" s="77"/>
      <c r="K4040" s="92"/>
    </row>
    <row r="4041" spans="1:11" ht="30.6" x14ac:dyDescent="0.25">
      <c r="A4041" s="14" t="s">
        <v>1906</v>
      </c>
      <c r="B4041" s="14" t="s">
        <v>10973</v>
      </c>
      <c r="C4041" s="14" t="s">
        <v>10974</v>
      </c>
      <c r="D4041" s="16">
        <v>45237</v>
      </c>
      <c r="E4041" s="16"/>
      <c r="F4041" s="14" t="s">
        <v>10975</v>
      </c>
      <c r="G4041" s="14"/>
      <c r="H4041" s="14" t="s">
        <v>3838</v>
      </c>
      <c r="I4041" s="15">
        <v>123</v>
      </c>
      <c r="J4041" s="77">
        <v>5</v>
      </c>
      <c r="K4041" s="92"/>
    </row>
    <row r="4042" spans="1:11" ht="30.6" x14ac:dyDescent="0.25">
      <c r="A4042" s="14" t="s">
        <v>1906</v>
      </c>
      <c r="B4042" s="14" t="s">
        <v>10976</v>
      </c>
      <c r="C4042" s="14" t="s">
        <v>10977</v>
      </c>
      <c r="D4042" s="16">
        <v>45237</v>
      </c>
      <c r="E4042" s="16"/>
      <c r="F4042" s="14" t="s">
        <v>10975</v>
      </c>
      <c r="G4042" s="14"/>
      <c r="H4042" s="14" t="s">
        <v>2676</v>
      </c>
      <c r="I4042" s="15">
        <v>123</v>
      </c>
      <c r="J4042" s="77">
        <v>5</v>
      </c>
      <c r="K4042" s="92"/>
    </row>
    <row r="4043" spans="1:11" ht="30.6" x14ac:dyDescent="0.25">
      <c r="A4043" s="14" t="s">
        <v>1906</v>
      </c>
      <c r="B4043" s="14" t="s">
        <v>10978</v>
      </c>
      <c r="C4043" s="14" t="s">
        <v>10979</v>
      </c>
      <c r="D4043" s="16">
        <v>45237</v>
      </c>
      <c r="E4043" s="16"/>
      <c r="F4043" s="14" t="s">
        <v>10975</v>
      </c>
      <c r="G4043" s="14"/>
      <c r="H4043" s="14" t="s">
        <v>2667</v>
      </c>
      <c r="I4043" s="15">
        <v>123</v>
      </c>
      <c r="J4043" s="77">
        <v>5</v>
      </c>
      <c r="K4043" s="92"/>
    </row>
    <row r="4044" spans="1:11" ht="81.599999999999994" customHeight="1" x14ac:dyDescent="0.25">
      <c r="A4044" s="14" t="s">
        <v>1906</v>
      </c>
      <c r="B4044" s="14"/>
      <c r="C4044" s="14"/>
      <c r="D4044" s="16"/>
      <c r="E4044" s="16"/>
      <c r="F4044" s="305" t="s">
        <v>10980</v>
      </c>
      <c r="G4044" s="14"/>
      <c r="H4044" s="14"/>
      <c r="I4044" s="15"/>
      <c r="J4044" s="77"/>
      <c r="K4044" s="92"/>
    </row>
    <row r="4045" spans="1:11" ht="30.6" x14ac:dyDescent="0.25">
      <c r="A4045" s="14" t="s">
        <v>1906</v>
      </c>
      <c r="B4045" s="14" t="s">
        <v>10981</v>
      </c>
      <c r="C4045" s="14" t="s">
        <v>10982</v>
      </c>
      <c r="D4045" s="16">
        <v>45236</v>
      </c>
      <c r="E4045" s="16"/>
      <c r="F4045" s="14" t="s">
        <v>10983</v>
      </c>
      <c r="G4045" s="14"/>
      <c r="H4045" s="14" t="s">
        <v>4694</v>
      </c>
      <c r="I4045" s="15">
        <v>35</v>
      </c>
      <c r="J4045" s="77">
        <v>5</v>
      </c>
      <c r="K4045" s="92"/>
    </row>
    <row r="4046" spans="1:11" ht="30.6" x14ac:dyDescent="0.25">
      <c r="A4046" s="14" t="s">
        <v>1906</v>
      </c>
      <c r="B4046" s="14" t="s">
        <v>10984</v>
      </c>
      <c r="C4046" s="14" t="s">
        <v>10985</v>
      </c>
      <c r="D4046" s="16">
        <v>45236</v>
      </c>
      <c r="E4046" s="16"/>
      <c r="F4046" s="14" t="s">
        <v>10983</v>
      </c>
      <c r="G4046" s="14"/>
      <c r="H4046" s="14" t="s">
        <v>9670</v>
      </c>
      <c r="I4046" s="15">
        <v>35</v>
      </c>
      <c r="J4046" s="77">
        <v>5</v>
      </c>
      <c r="K4046" s="92"/>
    </row>
    <row r="4047" spans="1:11" ht="30.6" x14ac:dyDescent="0.25">
      <c r="A4047" s="14" t="s">
        <v>1906</v>
      </c>
      <c r="B4047" s="14" t="s">
        <v>10986</v>
      </c>
      <c r="C4047" s="14" t="s">
        <v>10987</v>
      </c>
      <c r="D4047" s="16">
        <v>45236</v>
      </c>
      <c r="E4047" s="16"/>
      <c r="F4047" s="14" t="s">
        <v>10983</v>
      </c>
      <c r="G4047" s="14"/>
      <c r="H4047" s="14" t="s">
        <v>10988</v>
      </c>
      <c r="I4047" s="15">
        <v>35</v>
      </c>
      <c r="J4047" s="77">
        <v>5</v>
      </c>
      <c r="K4047" s="92"/>
    </row>
    <row r="4048" spans="1:11" ht="30.6" x14ac:dyDescent="0.25">
      <c r="A4048" s="14" t="s">
        <v>1906</v>
      </c>
      <c r="B4048" s="14" t="s">
        <v>10989</v>
      </c>
      <c r="C4048" s="14" t="s">
        <v>10990</v>
      </c>
      <c r="D4048" s="16">
        <v>45236</v>
      </c>
      <c r="E4048" s="16"/>
      <c r="F4048" s="14" t="s">
        <v>10983</v>
      </c>
      <c r="G4048" s="14"/>
      <c r="H4048" s="14" t="s">
        <v>3589</v>
      </c>
      <c r="I4048" s="15">
        <v>55</v>
      </c>
      <c r="J4048" s="77">
        <v>5</v>
      </c>
      <c r="K4048" s="92"/>
    </row>
    <row r="4049" spans="1:11" ht="30.6" x14ac:dyDescent="0.25">
      <c r="A4049" s="14" t="s">
        <v>1906</v>
      </c>
      <c r="B4049" s="14" t="s">
        <v>10991</v>
      </c>
      <c r="C4049" s="14" t="s">
        <v>10992</v>
      </c>
      <c r="D4049" s="16">
        <v>45236</v>
      </c>
      <c r="E4049" s="16"/>
      <c r="F4049" s="14" t="s">
        <v>10983</v>
      </c>
      <c r="G4049" s="14"/>
      <c r="H4049" s="14" t="s">
        <v>3565</v>
      </c>
      <c r="I4049" s="15">
        <v>55</v>
      </c>
      <c r="J4049" s="77">
        <v>5</v>
      </c>
      <c r="K4049" s="92"/>
    </row>
    <row r="4050" spans="1:11" ht="30.6" x14ac:dyDescent="0.25">
      <c r="A4050" s="14" t="s">
        <v>1906</v>
      </c>
      <c r="B4050" s="14" t="s">
        <v>10993</v>
      </c>
      <c r="C4050" s="14" t="s">
        <v>10994</v>
      </c>
      <c r="D4050" s="16">
        <v>45236</v>
      </c>
      <c r="E4050" s="16"/>
      <c r="F4050" s="14" t="s">
        <v>10983</v>
      </c>
      <c r="G4050" s="14"/>
      <c r="H4050" s="14" t="s">
        <v>3556</v>
      </c>
      <c r="I4050" s="15">
        <v>55</v>
      </c>
      <c r="J4050" s="77">
        <v>5</v>
      </c>
      <c r="K4050" s="92"/>
    </row>
    <row r="4051" spans="1:11" ht="30.6" x14ac:dyDescent="0.25">
      <c r="A4051" s="14" t="s">
        <v>1906</v>
      </c>
      <c r="B4051" s="14" t="s">
        <v>10995</v>
      </c>
      <c r="C4051" s="14" t="s">
        <v>10996</v>
      </c>
      <c r="D4051" s="16">
        <v>45236</v>
      </c>
      <c r="E4051" s="16"/>
      <c r="F4051" s="14" t="s">
        <v>10983</v>
      </c>
      <c r="G4051" s="14"/>
      <c r="H4051" s="14" t="s">
        <v>3583</v>
      </c>
      <c r="I4051" s="15">
        <v>55</v>
      </c>
      <c r="J4051" s="77">
        <v>5</v>
      </c>
      <c r="K4051" s="92"/>
    </row>
    <row r="4052" spans="1:11" ht="30.6" x14ac:dyDescent="0.25">
      <c r="A4052" s="14" t="s">
        <v>1906</v>
      </c>
      <c r="B4052" s="14" t="s">
        <v>10997</v>
      </c>
      <c r="C4052" s="14" t="s">
        <v>10998</v>
      </c>
      <c r="D4052" s="16">
        <v>45236</v>
      </c>
      <c r="E4052" s="16"/>
      <c r="F4052" s="14" t="s">
        <v>10983</v>
      </c>
      <c r="G4052" s="14"/>
      <c r="H4052" s="14" t="s">
        <v>3622</v>
      </c>
      <c r="I4052" s="15">
        <v>55</v>
      </c>
      <c r="J4052" s="77">
        <v>5</v>
      </c>
      <c r="K4052" s="92"/>
    </row>
    <row r="4053" spans="1:11" ht="30.6" x14ac:dyDescent="0.25">
      <c r="A4053" s="14" t="s">
        <v>1906</v>
      </c>
      <c r="B4053" s="14" t="s">
        <v>10999</v>
      </c>
      <c r="C4053" s="14" t="s">
        <v>11000</v>
      </c>
      <c r="D4053" s="16">
        <v>45236</v>
      </c>
      <c r="E4053" s="16"/>
      <c r="F4053" s="14" t="s">
        <v>10983</v>
      </c>
      <c r="G4053" s="14"/>
      <c r="H4053" s="14" t="s">
        <v>3580</v>
      </c>
      <c r="I4053" s="15">
        <v>55</v>
      </c>
      <c r="J4053" s="77">
        <v>5</v>
      </c>
      <c r="K4053" s="92"/>
    </row>
    <row r="4054" spans="1:11" ht="30.6" x14ac:dyDescent="0.25">
      <c r="A4054" s="14" t="s">
        <v>1906</v>
      </c>
      <c r="B4054" s="14" t="s">
        <v>11001</v>
      </c>
      <c r="C4054" s="14" t="s">
        <v>11002</v>
      </c>
      <c r="D4054" s="16">
        <v>45236</v>
      </c>
      <c r="E4054" s="16"/>
      <c r="F4054" s="14" t="s">
        <v>10983</v>
      </c>
      <c r="G4054" s="14"/>
      <c r="H4054" s="14" t="s">
        <v>5932</v>
      </c>
      <c r="I4054" s="15">
        <v>55</v>
      </c>
      <c r="J4054" s="77">
        <v>5</v>
      </c>
      <c r="K4054" s="92"/>
    </row>
    <row r="4055" spans="1:11" ht="30.6" x14ac:dyDescent="0.25">
      <c r="A4055" s="14" t="s">
        <v>1906</v>
      </c>
      <c r="B4055" s="14" t="s">
        <v>11003</v>
      </c>
      <c r="C4055" s="14" t="s">
        <v>11004</v>
      </c>
      <c r="D4055" s="16">
        <v>45236</v>
      </c>
      <c r="E4055" s="16"/>
      <c r="F4055" s="14" t="s">
        <v>10983</v>
      </c>
      <c r="G4055" s="14"/>
      <c r="H4055" s="14" t="s">
        <v>7031</v>
      </c>
      <c r="I4055" s="15">
        <v>55</v>
      </c>
      <c r="J4055" s="77">
        <v>5</v>
      </c>
      <c r="K4055" s="92"/>
    </row>
    <row r="4056" spans="1:11" ht="30.6" x14ac:dyDescent="0.25">
      <c r="A4056" s="14" t="s">
        <v>1906</v>
      </c>
      <c r="B4056" s="14" t="s">
        <v>11005</v>
      </c>
      <c r="C4056" s="14" t="s">
        <v>11006</v>
      </c>
      <c r="D4056" s="16">
        <v>45236</v>
      </c>
      <c r="E4056" s="16"/>
      <c r="F4056" s="14" t="s">
        <v>10983</v>
      </c>
      <c r="G4056" s="14"/>
      <c r="H4056" s="14" t="s">
        <v>2453</v>
      </c>
      <c r="I4056" s="15">
        <v>55</v>
      </c>
      <c r="J4056" s="77">
        <v>5</v>
      </c>
      <c r="K4056" s="92"/>
    </row>
    <row r="4057" spans="1:11" ht="30.6" x14ac:dyDescent="0.25">
      <c r="A4057" s="14" t="s">
        <v>1906</v>
      </c>
      <c r="B4057" s="14" t="s">
        <v>11007</v>
      </c>
      <c r="C4057" s="14" t="s">
        <v>11008</v>
      </c>
      <c r="D4057" s="16">
        <v>45236</v>
      </c>
      <c r="E4057" s="16"/>
      <c r="F4057" s="14" t="s">
        <v>10983</v>
      </c>
      <c r="G4057" s="14"/>
      <c r="H4057" s="14" t="s">
        <v>3601</v>
      </c>
      <c r="I4057" s="15">
        <v>55</v>
      </c>
      <c r="J4057" s="77">
        <v>5</v>
      </c>
      <c r="K4057" s="92"/>
    </row>
    <row r="4058" spans="1:11" ht="30.6" x14ac:dyDescent="0.25">
      <c r="A4058" s="14" t="s">
        <v>1906</v>
      </c>
      <c r="B4058" s="14" t="s">
        <v>11009</v>
      </c>
      <c r="C4058" s="14" t="s">
        <v>11010</v>
      </c>
      <c r="D4058" s="16">
        <v>45236</v>
      </c>
      <c r="E4058" s="16"/>
      <c r="F4058" s="14" t="s">
        <v>10983</v>
      </c>
      <c r="G4058" s="14"/>
      <c r="H4058" s="14" t="s">
        <v>5909</v>
      </c>
      <c r="I4058" s="15">
        <v>55</v>
      </c>
      <c r="J4058" s="77">
        <v>5</v>
      </c>
      <c r="K4058" s="92"/>
    </row>
    <row r="4059" spans="1:11" ht="30.6" x14ac:dyDescent="0.25">
      <c r="A4059" s="14" t="s">
        <v>1906</v>
      </c>
      <c r="B4059" s="14" t="s">
        <v>11011</v>
      </c>
      <c r="C4059" s="14" t="s">
        <v>11012</v>
      </c>
      <c r="D4059" s="16">
        <v>45236</v>
      </c>
      <c r="E4059" s="16"/>
      <c r="F4059" s="14" t="s">
        <v>10983</v>
      </c>
      <c r="G4059" s="14"/>
      <c r="H4059" s="14" t="s">
        <v>3553</v>
      </c>
      <c r="I4059" s="15">
        <v>55</v>
      </c>
      <c r="J4059" s="77">
        <v>5</v>
      </c>
      <c r="K4059" s="92"/>
    </row>
    <row r="4060" spans="1:11" ht="30.6" x14ac:dyDescent="0.25">
      <c r="A4060" s="14" t="s">
        <v>1906</v>
      </c>
      <c r="B4060" s="14" t="s">
        <v>11013</v>
      </c>
      <c r="C4060" s="14" t="s">
        <v>11014</v>
      </c>
      <c r="D4060" s="16">
        <v>45236</v>
      </c>
      <c r="E4060" s="16"/>
      <c r="F4060" s="14" t="s">
        <v>10983</v>
      </c>
      <c r="G4060" s="14"/>
      <c r="H4060" s="14" t="s">
        <v>3607</v>
      </c>
      <c r="I4060" s="15">
        <v>55</v>
      </c>
      <c r="J4060" s="77">
        <v>5</v>
      </c>
      <c r="K4060" s="92"/>
    </row>
    <row r="4061" spans="1:11" ht="30.6" x14ac:dyDescent="0.25">
      <c r="A4061" s="14" t="s">
        <v>1906</v>
      </c>
      <c r="B4061" s="14" t="s">
        <v>11015</v>
      </c>
      <c r="C4061" s="14" t="s">
        <v>11016</v>
      </c>
      <c r="D4061" s="16">
        <v>45236</v>
      </c>
      <c r="E4061" s="16"/>
      <c r="F4061" s="14" t="s">
        <v>10983</v>
      </c>
      <c r="G4061" s="14"/>
      <c r="H4061" s="14" t="s">
        <v>3613</v>
      </c>
      <c r="I4061" s="15">
        <v>55</v>
      </c>
      <c r="J4061" s="77">
        <v>5</v>
      </c>
      <c r="K4061" s="92"/>
    </row>
    <row r="4062" spans="1:11" ht="30.6" x14ac:dyDescent="0.25">
      <c r="A4062" s="14" t="s">
        <v>1906</v>
      </c>
      <c r="B4062" s="14" t="s">
        <v>11017</v>
      </c>
      <c r="C4062" s="14" t="s">
        <v>11018</v>
      </c>
      <c r="D4062" s="16">
        <v>45236</v>
      </c>
      <c r="E4062" s="16"/>
      <c r="F4062" s="14" t="s">
        <v>10983</v>
      </c>
      <c r="G4062" s="14"/>
      <c r="H4062" s="14" t="s">
        <v>9673</v>
      </c>
      <c r="I4062" s="15">
        <v>55</v>
      </c>
      <c r="J4062" s="77">
        <v>5</v>
      </c>
      <c r="K4062" s="92"/>
    </row>
    <row r="4063" spans="1:11" ht="30.6" x14ac:dyDescent="0.25">
      <c r="A4063" s="14" t="s">
        <v>1906</v>
      </c>
      <c r="B4063" s="14" t="s">
        <v>11019</v>
      </c>
      <c r="C4063" s="14" t="s">
        <v>11020</v>
      </c>
      <c r="D4063" s="16">
        <v>45236</v>
      </c>
      <c r="E4063" s="16"/>
      <c r="F4063" s="14" t="s">
        <v>10983</v>
      </c>
      <c r="G4063" s="14"/>
      <c r="H4063" s="14" t="s">
        <v>9717</v>
      </c>
      <c r="I4063" s="15">
        <v>55</v>
      </c>
      <c r="J4063" s="77">
        <v>5</v>
      </c>
      <c r="K4063" s="92"/>
    </row>
    <row r="4064" spans="1:11" ht="30.6" x14ac:dyDescent="0.25">
      <c r="A4064" s="14" t="s">
        <v>1906</v>
      </c>
      <c r="B4064" s="14" t="s">
        <v>11021</v>
      </c>
      <c r="C4064" s="14" t="s">
        <v>11022</v>
      </c>
      <c r="D4064" s="16">
        <v>45236</v>
      </c>
      <c r="E4064" s="16"/>
      <c r="F4064" s="14" t="s">
        <v>10983</v>
      </c>
      <c r="G4064" s="14"/>
      <c r="H4064" s="14" t="s">
        <v>3625</v>
      </c>
      <c r="I4064" s="15">
        <v>70</v>
      </c>
      <c r="J4064" s="77">
        <v>5</v>
      </c>
      <c r="K4064" s="92"/>
    </row>
    <row r="4065" spans="1:11" ht="30.6" x14ac:dyDescent="0.25">
      <c r="A4065" s="14" t="s">
        <v>1906</v>
      </c>
      <c r="B4065" s="14" t="s">
        <v>11023</v>
      </c>
      <c r="C4065" s="14" t="s">
        <v>11024</v>
      </c>
      <c r="D4065" s="16">
        <v>45236</v>
      </c>
      <c r="E4065" s="16"/>
      <c r="F4065" s="14" t="s">
        <v>10983</v>
      </c>
      <c r="G4065" s="14"/>
      <c r="H4065" s="14" t="s">
        <v>5380</v>
      </c>
      <c r="I4065" s="15">
        <v>70</v>
      </c>
      <c r="J4065" s="77">
        <v>5</v>
      </c>
      <c r="K4065" s="92"/>
    </row>
    <row r="4066" spans="1:11" ht="30.6" x14ac:dyDescent="0.25">
      <c r="A4066" s="14" t="s">
        <v>1906</v>
      </c>
      <c r="B4066" s="14" t="s">
        <v>11025</v>
      </c>
      <c r="C4066" s="14" t="s">
        <v>11026</v>
      </c>
      <c r="D4066" s="16">
        <v>45236</v>
      </c>
      <c r="E4066" s="16"/>
      <c r="F4066" s="14" t="s">
        <v>10983</v>
      </c>
      <c r="G4066" s="14"/>
      <c r="H4066" s="14" t="s">
        <v>4711</v>
      </c>
      <c r="I4066" s="15">
        <v>70</v>
      </c>
      <c r="J4066" s="77">
        <v>5</v>
      </c>
      <c r="K4066" s="92"/>
    </row>
    <row r="4067" spans="1:11" ht="30.6" x14ac:dyDescent="0.25">
      <c r="A4067" s="14" t="s">
        <v>1906</v>
      </c>
      <c r="B4067" s="14" t="s">
        <v>11027</v>
      </c>
      <c r="C4067" s="14" t="s">
        <v>11028</v>
      </c>
      <c r="D4067" s="16">
        <v>45236</v>
      </c>
      <c r="E4067" s="16"/>
      <c r="F4067" s="14" t="s">
        <v>10983</v>
      </c>
      <c r="G4067" s="14"/>
      <c r="H4067" s="14" t="s">
        <v>9664</v>
      </c>
      <c r="I4067" s="15">
        <v>75</v>
      </c>
      <c r="J4067" s="77">
        <v>5</v>
      </c>
      <c r="K4067" s="92"/>
    </row>
    <row r="4068" spans="1:11" ht="30.6" x14ac:dyDescent="0.25">
      <c r="A4068" s="14" t="s">
        <v>1906</v>
      </c>
      <c r="B4068" s="14" t="s">
        <v>11029</v>
      </c>
      <c r="C4068" s="14" t="s">
        <v>11030</v>
      </c>
      <c r="D4068" s="16">
        <v>45236</v>
      </c>
      <c r="E4068" s="16"/>
      <c r="F4068" s="14" t="s">
        <v>10983</v>
      </c>
      <c r="G4068" s="14"/>
      <c r="H4068" s="14" t="s">
        <v>9722</v>
      </c>
      <c r="I4068" s="15">
        <v>87</v>
      </c>
      <c r="J4068" s="77">
        <v>5</v>
      </c>
      <c r="K4068" s="92"/>
    </row>
    <row r="4069" spans="1:11" ht="30.6" x14ac:dyDescent="0.25">
      <c r="A4069" s="14" t="s">
        <v>1906</v>
      </c>
      <c r="B4069" s="14" t="s">
        <v>11031</v>
      </c>
      <c r="C4069" s="14" t="s">
        <v>11032</v>
      </c>
      <c r="D4069" s="16">
        <v>45236</v>
      </c>
      <c r="E4069" s="16"/>
      <c r="F4069" s="14" t="s">
        <v>10983</v>
      </c>
      <c r="G4069" s="14"/>
      <c r="H4069" s="14" t="s">
        <v>11033</v>
      </c>
      <c r="I4069" s="15">
        <v>127</v>
      </c>
      <c r="J4069" s="77">
        <v>5</v>
      </c>
      <c r="K4069" s="92"/>
    </row>
    <row r="4070" spans="1:11" ht="21.6" customHeight="1" x14ac:dyDescent="0.25">
      <c r="A4070" s="14" t="s">
        <v>1906</v>
      </c>
      <c r="B4070" s="14" t="s">
        <v>11034</v>
      </c>
      <c r="C4070" s="14" t="s">
        <v>11035</v>
      </c>
      <c r="D4070" s="16">
        <v>45236</v>
      </c>
      <c r="E4070" s="16"/>
      <c r="F4070" s="14" t="s">
        <v>11036</v>
      </c>
      <c r="G4070" s="14" t="s">
        <v>9659</v>
      </c>
      <c r="H4070" s="14" t="s">
        <v>9660</v>
      </c>
      <c r="I4070" s="15">
        <v>1800</v>
      </c>
      <c r="J4070" s="77">
        <v>5</v>
      </c>
      <c r="K4070" s="92"/>
    </row>
    <row r="4071" spans="1:11" ht="30.6" x14ac:dyDescent="0.25">
      <c r="A4071" s="14" t="s">
        <v>1906</v>
      </c>
      <c r="B4071" s="14" t="s">
        <v>11037</v>
      </c>
      <c r="C4071" s="14" t="s">
        <v>11038</v>
      </c>
      <c r="D4071" s="16">
        <v>45240</v>
      </c>
      <c r="E4071" s="16"/>
      <c r="F4071" s="14" t="s">
        <v>10983</v>
      </c>
      <c r="G4071" s="14"/>
      <c r="H4071" s="14" t="s">
        <v>3642</v>
      </c>
      <c r="I4071" s="15">
        <v>127</v>
      </c>
      <c r="J4071" s="77">
        <v>5</v>
      </c>
      <c r="K4071" s="92"/>
    </row>
    <row r="4072" spans="1:11" ht="30.6" x14ac:dyDescent="0.25">
      <c r="A4072" s="14" t="s">
        <v>1906</v>
      </c>
      <c r="B4072" s="14" t="s">
        <v>11039</v>
      </c>
      <c r="C4072" s="14" t="s">
        <v>11040</v>
      </c>
      <c r="D4072" s="16">
        <v>45240</v>
      </c>
      <c r="E4072" s="16"/>
      <c r="F4072" s="14" t="s">
        <v>11041</v>
      </c>
      <c r="G4072" s="14" t="s">
        <v>9360</v>
      </c>
      <c r="H4072" s="14" t="s">
        <v>9361</v>
      </c>
      <c r="I4072" s="15">
        <v>400</v>
      </c>
      <c r="J4072" s="77">
        <v>5</v>
      </c>
      <c r="K4072" s="92"/>
    </row>
    <row r="4073" spans="1:11" ht="61.2" x14ac:dyDescent="0.25">
      <c r="A4073" s="14" t="s">
        <v>1906</v>
      </c>
      <c r="B4073" s="14" t="s">
        <v>11039</v>
      </c>
      <c r="C4073" s="14" t="s">
        <v>11040</v>
      </c>
      <c r="D4073" s="16">
        <v>45215</v>
      </c>
      <c r="E4073" s="16">
        <v>45240</v>
      </c>
      <c r="F4073" s="14" t="s">
        <v>12412</v>
      </c>
      <c r="G4073" s="14" t="s">
        <v>9360</v>
      </c>
      <c r="H4073" s="14" t="s">
        <v>9361</v>
      </c>
      <c r="I4073" s="15">
        <v>39.32</v>
      </c>
      <c r="J4073" s="77">
        <v>5</v>
      </c>
      <c r="K4073" s="92"/>
    </row>
    <row r="4074" spans="1:11" ht="61.2" x14ac:dyDescent="0.25">
      <c r="A4074" s="14" t="s">
        <v>1906</v>
      </c>
      <c r="B4074" s="14" t="s">
        <v>11039</v>
      </c>
      <c r="C4074" s="14" t="s">
        <v>11040</v>
      </c>
      <c r="D4074" s="16">
        <v>45213</v>
      </c>
      <c r="E4074" s="16">
        <v>45240</v>
      </c>
      <c r="F4074" s="14" t="s">
        <v>12413</v>
      </c>
      <c r="G4074" s="14" t="s">
        <v>9360</v>
      </c>
      <c r="H4074" s="14" t="s">
        <v>9361</v>
      </c>
      <c r="I4074" s="15">
        <v>40.68</v>
      </c>
      <c r="J4074" s="77">
        <v>5</v>
      </c>
      <c r="K4074" s="92"/>
    </row>
    <row r="4075" spans="1:11" ht="61.2" x14ac:dyDescent="0.25">
      <c r="A4075" s="14" t="s">
        <v>1906</v>
      </c>
      <c r="B4075" s="14" t="s">
        <v>11039</v>
      </c>
      <c r="C4075" s="14" t="s">
        <v>11040</v>
      </c>
      <c r="D4075" s="16">
        <v>45215</v>
      </c>
      <c r="E4075" s="16">
        <v>45240</v>
      </c>
      <c r="F4075" s="14" t="s">
        <v>12414</v>
      </c>
      <c r="G4075" s="14" t="s">
        <v>9360</v>
      </c>
      <c r="H4075" s="14" t="s">
        <v>9361</v>
      </c>
      <c r="I4075" s="15">
        <v>9.98</v>
      </c>
      <c r="J4075" s="77">
        <v>5</v>
      </c>
      <c r="K4075" s="92"/>
    </row>
    <row r="4076" spans="1:11" ht="71.400000000000006" x14ac:dyDescent="0.25">
      <c r="A4076" s="14" t="s">
        <v>1906</v>
      </c>
      <c r="B4076" s="14"/>
      <c r="C4076" s="14"/>
      <c r="D4076" s="16"/>
      <c r="E4076" s="16"/>
      <c r="F4076" s="305" t="s">
        <v>11042</v>
      </c>
      <c r="G4076" s="14"/>
      <c r="H4076" s="14"/>
      <c r="I4076" s="15"/>
      <c r="J4076" s="77"/>
      <c r="K4076" s="92"/>
    </row>
    <row r="4077" spans="1:11" ht="30.6" x14ac:dyDescent="0.25">
      <c r="A4077" s="14" t="s">
        <v>1906</v>
      </c>
      <c r="B4077" s="14" t="s">
        <v>11043</v>
      </c>
      <c r="C4077" s="14" t="s">
        <v>11044</v>
      </c>
      <c r="D4077" s="16">
        <v>45237</v>
      </c>
      <c r="E4077" s="16"/>
      <c r="F4077" s="14" t="s">
        <v>11045</v>
      </c>
      <c r="G4077" s="14"/>
      <c r="H4077" s="14" t="s">
        <v>2202</v>
      </c>
      <c r="I4077" s="15">
        <v>218</v>
      </c>
      <c r="J4077" s="77">
        <v>5</v>
      </c>
      <c r="K4077" s="92"/>
    </row>
    <row r="4078" spans="1:11" ht="30.6" x14ac:dyDescent="0.25">
      <c r="A4078" s="14" t="s">
        <v>1906</v>
      </c>
      <c r="B4078" s="14" t="s">
        <v>11046</v>
      </c>
      <c r="C4078" s="14" t="s">
        <v>11047</v>
      </c>
      <c r="D4078" s="16">
        <v>45237</v>
      </c>
      <c r="E4078" s="16"/>
      <c r="F4078" s="14" t="s">
        <v>11045</v>
      </c>
      <c r="G4078" s="14"/>
      <c r="H4078" s="14" t="s">
        <v>2682</v>
      </c>
      <c r="I4078" s="15">
        <v>218</v>
      </c>
      <c r="J4078" s="77">
        <v>5</v>
      </c>
      <c r="K4078" s="92"/>
    </row>
    <row r="4079" spans="1:11" ht="30.6" x14ac:dyDescent="0.25">
      <c r="A4079" s="14" t="s">
        <v>1906</v>
      </c>
      <c r="B4079" s="14" t="s">
        <v>11048</v>
      </c>
      <c r="C4079" s="14" t="s">
        <v>11049</v>
      </c>
      <c r="D4079" s="16">
        <v>45237</v>
      </c>
      <c r="E4079" s="16"/>
      <c r="F4079" s="14" t="s">
        <v>11045</v>
      </c>
      <c r="G4079" s="14"/>
      <c r="H4079" s="14" t="s">
        <v>3838</v>
      </c>
      <c r="I4079" s="15">
        <v>162</v>
      </c>
      <c r="J4079" s="77">
        <v>5</v>
      </c>
      <c r="K4079" s="92"/>
    </row>
    <row r="4080" spans="1:11" ht="30.6" x14ac:dyDescent="0.25">
      <c r="A4080" s="14" t="s">
        <v>1906</v>
      </c>
      <c r="B4080" s="14" t="s">
        <v>11050</v>
      </c>
      <c r="C4080" s="14" t="s">
        <v>11051</v>
      </c>
      <c r="D4080" s="16">
        <v>45237</v>
      </c>
      <c r="E4080" s="16"/>
      <c r="F4080" s="14" t="s">
        <v>11045</v>
      </c>
      <c r="G4080" s="14"/>
      <c r="H4080" s="14" t="s">
        <v>2559</v>
      </c>
      <c r="I4080" s="15">
        <v>116</v>
      </c>
      <c r="J4080" s="77">
        <v>5</v>
      </c>
      <c r="K4080" s="92"/>
    </row>
    <row r="4081" spans="1:11" ht="30.6" x14ac:dyDescent="0.25">
      <c r="A4081" s="14" t="s">
        <v>1906</v>
      </c>
      <c r="B4081" s="307" t="s">
        <v>11052</v>
      </c>
      <c r="C4081" s="307" t="s">
        <v>11053</v>
      </c>
      <c r="D4081" s="302">
        <v>45212</v>
      </c>
      <c r="E4081" s="302"/>
      <c r="F4081" s="307" t="s">
        <v>11054</v>
      </c>
      <c r="G4081" s="307" t="s">
        <v>5080</v>
      </c>
      <c r="H4081" s="307" t="s">
        <v>5081</v>
      </c>
      <c r="I4081" s="303">
        <v>113</v>
      </c>
      <c r="J4081" s="77">
        <v>5</v>
      </c>
      <c r="K4081" s="92"/>
    </row>
    <row r="4082" spans="1:11" ht="71.400000000000006" x14ac:dyDescent="0.25">
      <c r="A4082" s="14" t="s">
        <v>1906</v>
      </c>
      <c r="B4082" s="307"/>
      <c r="C4082" s="307"/>
      <c r="D4082" s="302"/>
      <c r="E4082" s="302"/>
      <c r="F4082" s="305" t="s">
        <v>14744</v>
      </c>
      <c r="G4082" s="307"/>
      <c r="H4082" s="307"/>
      <c r="I4082" s="303"/>
      <c r="J4082" s="77"/>
      <c r="K4082" s="92"/>
    </row>
    <row r="4083" spans="1:11" ht="20.399999999999999" x14ac:dyDescent="0.25">
      <c r="A4083" s="14" t="s">
        <v>1906</v>
      </c>
      <c r="B4083" s="307" t="s">
        <v>11055</v>
      </c>
      <c r="C4083" s="307" t="s">
        <v>11056</v>
      </c>
      <c r="D4083" s="302">
        <v>45280</v>
      </c>
      <c r="E4083" s="302"/>
      <c r="F4083" s="307" t="s">
        <v>11057</v>
      </c>
      <c r="G4083" s="307"/>
      <c r="H4083" s="307" t="s">
        <v>2751</v>
      </c>
      <c r="I4083" s="303">
        <v>162</v>
      </c>
      <c r="J4083" s="77">
        <v>5</v>
      </c>
      <c r="K4083" s="92"/>
    </row>
    <row r="4084" spans="1:11" ht="20.399999999999999" x14ac:dyDescent="0.25">
      <c r="A4084" s="14" t="s">
        <v>1906</v>
      </c>
      <c r="B4084" s="307" t="s">
        <v>11058</v>
      </c>
      <c r="C4084" s="307" t="s">
        <v>11059</v>
      </c>
      <c r="D4084" s="302">
        <v>45280</v>
      </c>
      <c r="E4084" s="302"/>
      <c r="F4084" s="307" t="s">
        <v>11057</v>
      </c>
      <c r="G4084" s="307"/>
      <c r="H4084" s="307" t="s">
        <v>2673</v>
      </c>
      <c r="I4084" s="303">
        <v>162</v>
      </c>
      <c r="J4084" s="77">
        <v>5</v>
      </c>
      <c r="K4084" s="92"/>
    </row>
    <row r="4085" spans="1:11" ht="20.399999999999999" x14ac:dyDescent="0.25">
      <c r="A4085" s="14" t="s">
        <v>1906</v>
      </c>
      <c r="B4085" s="307" t="s">
        <v>11060</v>
      </c>
      <c r="C4085" s="307" t="s">
        <v>11061</v>
      </c>
      <c r="D4085" s="302">
        <v>45280</v>
      </c>
      <c r="E4085" s="302"/>
      <c r="F4085" s="307" t="s">
        <v>11057</v>
      </c>
      <c r="G4085" s="307"/>
      <c r="H4085" s="307" t="s">
        <v>2176</v>
      </c>
      <c r="I4085" s="303">
        <v>162</v>
      </c>
      <c r="J4085" s="77">
        <v>5</v>
      </c>
      <c r="K4085" s="92"/>
    </row>
    <row r="4086" spans="1:11" ht="71.400000000000006" x14ac:dyDescent="0.25">
      <c r="A4086" s="14" t="s">
        <v>1906</v>
      </c>
      <c r="B4086" s="307"/>
      <c r="C4086" s="307"/>
      <c r="D4086" s="302"/>
      <c r="E4086" s="302"/>
      <c r="F4086" s="305" t="s">
        <v>14745</v>
      </c>
      <c r="G4086" s="307"/>
      <c r="H4086" s="307"/>
      <c r="I4086" s="303"/>
      <c r="J4086" s="77"/>
      <c r="K4086" s="92"/>
    </row>
    <row r="4087" spans="1:11" ht="20.399999999999999" x14ac:dyDescent="0.25">
      <c r="A4087" s="14" t="s">
        <v>1906</v>
      </c>
      <c r="B4087" s="307" t="s">
        <v>11062</v>
      </c>
      <c r="C4087" s="307" t="s">
        <v>11063</v>
      </c>
      <c r="D4087" s="302">
        <v>45273</v>
      </c>
      <c r="E4087" s="302"/>
      <c r="F4087" s="307" t="s">
        <v>11064</v>
      </c>
      <c r="G4087" s="307"/>
      <c r="H4087" s="307" t="s">
        <v>2673</v>
      </c>
      <c r="I4087" s="303">
        <v>218</v>
      </c>
      <c r="J4087" s="77">
        <v>5</v>
      </c>
      <c r="K4087" s="92"/>
    </row>
    <row r="4088" spans="1:11" ht="20.399999999999999" x14ac:dyDescent="0.25">
      <c r="A4088" s="14" t="s">
        <v>1906</v>
      </c>
      <c r="B4088" s="307" t="s">
        <v>11065</v>
      </c>
      <c r="C4088" s="307" t="s">
        <v>11066</v>
      </c>
      <c r="D4088" s="302">
        <v>45273</v>
      </c>
      <c r="E4088" s="302"/>
      <c r="F4088" s="307" t="s">
        <v>11064</v>
      </c>
      <c r="G4088" s="307"/>
      <c r="H4088" s="307" t="s">
        <v>2179</v>
      </c>
      <c r="I4088" s="303">
        <v>218</v>
      </c>
      <c r="J4088" s="77">
        <v>5</v>
      </c>
      <c r="K4088" s="92"/>
    </row>
    <row r="4089" spans="1:11" ht="20.399999999999999" x14ac:dyDescent="0.25">
      <c r="A4089" s="14" t="s">
        <v>1906</v>
      </c>
      <c r="B4089" s="307" t="s">
        <v>11067</v>
      </c>
      <c r="C4089" s="307" t="s">
        <v>11068</v>
      </c>
      <c r="D4089" s="302">
        <v>45273</v>
      </c>
      <c r="E4089" s="302"/>
      <c r="F4089" s="307" t="s">
        <v>11064</v>
      </c>
      <c r="G4089" s="307"/>
      <c r="H4089" s="307" t="s">
        <v>3838</v>
      </c>
      <c r="I4089" s="303">
        <v>218</v>
      </c>
      <c r="J4089" s="77">
        <v>5</v>
      </c>
      <c r="K4089" s="92"/>
    </row>
    <row r="4090" spans="1:11" ht="20.399999999999999" x14ac:dyDescent="0.25">
      <c r="A4090" s="14" t="s">
        <v>1906</v>
      </c>
      <c r="B4090" s="307" t="s">
        <v>11069</v>
      </c>
      <c r="C4090" s="307" t="s">
        <v>11070</v>
      </c>
      <c r="D4090" s="302">
        <v>45273</v>
      </c>
      <c r="E4090" s="302"/>
      <c r="F4090" s="307" t="s">
        <v>11064</v>
      </c>
      <c r="G4090" s="307"/>
      <c r="H4090" s="307" t="s">
        <v>2660</v>
      </c>
      <c r="I4090" s="303">
        <v>218</v>
      </c>
      <c r="J4090" s="77">
        <v>5</v>
      </c>
      <c r="K4090" s="92"/>
    </row>
    <row r="4091" spans="1:11" ht="20.399999999999999" x14ac:dyDescent="0.25">
      <c r="A4091" s="14" t="s">
        <v>1906</v>
      </c>
      <c r="B4091" s="307" t="s">
        <v>11071</v>
      </c>
      <c r="C4091" s="307" t="s">
        <v>11072</v>
      </c>
      <c r="D4091" s="302">
        <v>45273</v>
      </c>
      <c r="E4091" s="302"/>
      <c r="F4091" s="307" t="s">
        <v>11064</v>
      </c>
      <c r="G4091" s="307"/>
      <c r="H4091" s="307" t="s">
        <v>2751</v>
      </c>
      <c r="I4091" s="303">
        <v>218</v>
      </c>
      <c r="J4091" s="77">
        <v>5</v>
      </c>
      <c r="K4091" s="92"/>
    </row>
    <row r="4092" spans="1:11" ht="20.399999999999999" x14ac:dyDescent="0.25">
      <c r="A4092" s="14" t="s">
        <v>1906</v>
      </c>
      <c r="B4092" s="307" t="s">
        <v>11073</v>
      </c>
      <c r="C4092" s="307" t="s">
        <v>11074</v>
      </c>
      <c r="D4092" s="302">
        <v>45273</v>
      </c>
      <c r="E4092" s="302"/>
      <c r="F4092" s="307" t="s">
        <v>11064</v>
      </c>
      <c r="G4092" s="307"/>
      <c r="H4092" s="307" t="s">
        <v>2667</v>
      </c>
      <c r="I4092" s="303">
        <v>218</v>
      </c>
      <c r="J4092" s="77">
        <v>5</v>
      </c>
      <c r="K4092" s="92"/>
    </row>
    <row r="4093" spans="1:11" ht="20.399999999999999" x14ac:dyDescent="0.25">
      <c r="A4093" s="14" t="s">
        <v>1906</v>
      </c>
      <c r="B4093" s="307" t="s">
        <v>11075</v>
      </c>
      <c r="C4093" s="307" t="s">
        <v>11076</v>
      </c>
      <c r="D4093" s="302">
        <v>45273</v>
      </c>
      <c r="E4093" s="302"/>
      <c r="F4093" s="307" t="s">
        <v>11064</v>
      </c>
      <c r="G4093" s="307"/>
      <c r="H4093" s="307" t="s">
        <v>2559</v>
      </c>
      <c r="I4093" s="303">
        <v>218</v>
      </c>
      <c r="J4093" s="77">
        <v>5</v>
      </c>
      <c r="K4093" s="92"/>
    </row>
    <row r="4094" spans="1:11" ht="20.399999999999999" x14ac:dyDescent="0.25">
      <c r="A4094" s="14" t="s">
        <v>1906</v>
      </c>
      <c r="B4094" s="307" t="s">
        <v>11077</v>
      </c>
      <c r="C4094" s="307" t="s">
        <v>11078</v>
      </c>
      <c r="D4094" s="302">
        <v>45273</v>
      </c>
      <c r="E4094" s="302"/>
      <c r="F4094" s="307" t="s">
        <v>11064</v>
      </c>
      <c r="G4094" s="307"/>
      <c r="H4094" s="307" t="s">
        <v>2565</v>
      </c>
      <c r="I4094" s="303">
        <v>218</v>
      </c>
      <c r="J4094" s="77">
        <v>5</v>
      </c>
      <c r="K4094" s="92"/>
    </row>
    <row r="4095" spans="1:11" ht="94.95" customHeight="1" x14ac:dyDescent="0.25">
      <c r="A4095" s="14" t="s">
        <v>1906</v>
      </c>
      <c r="B4095" s="14"/>
      <c r="C4095" s="14"/>
      <c r="D4095" s="16"/>
      <c r="E4095" s="16"/>
      <c r="F4095" s="305" t="s">
        <v>11079</v>
      </c>
      <c r="G4095" s="14"/>
      <c r="H4095" s="14"/>
      <c r="I4095" s="15"/>
      <c r="J4095" s="77"/>
      <c r="K4095" s="92"/>
    </row>
    <row r="4096" spans="1:11" ht="30.6" x14ac:dyDescent="0.25">
      <c r="A4096" s="14" t="s">
        <v>1906</v>
      </c>
      <c r="B4096" s="14" t="s">
        <v>11080</v>
      </c>
      <c r="C4096" s="14" t="s">
        <v>11081</v>
      </c>
      <c r="D4096" s="16">
        <v>45245</v>
      </c>
      <c r="E4096" s="16"/>
      <c r="F4096" s="14" t="s">
        <v>11082</v>
      </c>
      <c r="G4096" s="14" t="s">
        <v>11083</v>
      </c>
      <c r="H4096" s="14" t="s">
        <v>11084</v>
      </c>
      <c r="I4096" s="15">
        <v>1355</v>
      </c>
      <c r="J4096" s="77">
        <v>3</v>
      </c>
      <c r="K4096" s="92"/>
    </row>
    <row r="4097" spans="1:11" ht="40.799999999999997" x14ac:dyDescent="0.25">
      <c r="A4097" s="14" t="s">
        <v>1906</v>
      </c>
      <c r="B4097" s="14" t="s">
        <v>11085</v>
      </c>
      <c r="C4097" s="14" t="s">
        <v>11086</v>
      </c>
      <c r="D4097" s="16">
        <v>45268</v>
      </c>
      <c r="E4097" s="16"/>
      <c r="F4097" s="14" t="s">
        <v>14258</v>
      </c>
      <c r="G4097" s="14" t="s">
        <v>11083</v>
      </c>
      <c r="H4097" s="14" t="s">
        <v>11084</v>
      </c>
      <c r="I4097" s="15">
        <v>75.430000000000007</v>
      </c>
      <c r="J4097" s="77">
        <v>3</v>
      </c>
      <c r="K4097" s="92"/>
    </row>
    <row r="4098" spans="1:11" ht="30.6" x14ac:dyDescent="0.25">
      <c r="A4098" s="14" t="s">
        <v>1906</v>
      </c>
      <c r="B4098" s="14" t="s">
        <v>11087</v>
      </c>
      <c r="C4098" s="14" t="s">
        <v>11088</v>
      </c>
      <c r="D4098" s="16">
        <v>45267</v>
      </c>
      <c r="E4098" s="16"/>
      <c r="F4098" s="14" t="s">
        <v>11089</v>
      </c>
      <c r="G4098" s="14" t="s">
        <v>2069</v>
      </c>
      <c r="H4098" s="14" t="s">
        <v>2070</v>
      </c>
      <c r="I4098" s="15">
        <v>900</v>
      </c>
      <c r="J4098" s="77">
        <v>3</v>
      </c>
      <c r="K4098" s="92"/>
    </row>
    <row r="4099" spans="1:11" ht="30.6" x14ac:dyDescent="0.25">
      <c r="A4099" s="14" t="s">
        <v>1906</v>
      </c>
      <c r="B4099" s="14" t="s">
        <v>11090</v>
      </c>
      <c r="C4099" s="14" t="s">
        <v>11091</v>
      </c>
      <c r="D4099" s="16">
        <v>45274</v>
      </c>
      <c r="E4099" s="16"/>
      <c r="F4099" s="14" t="s">
        <v>11092</v>
      </c>
      <c r="G4099" s="14" t="s">
        <v>11093</v>
      </c>
      <c r="H4099" s="14" t="s">
        <v>11094</v>
      </c>
      <c r="I4099" s="15">
        <v>1067.6500000000001</v>
      </c>
      <c r="J4099" s="77">
        <v>3</v>
      </c>
      <c r="K4099" s="92"/>
    </row>
    <row r="4100" spans="1:11" ht="20.399999999999999" x14ac:dyDescent="0.25">
      <c r="A4100" s="14" t="s">
        <v>1906</v>
      </c>
      <c r="B4100" s="14" t="s">
        <v>8256</v>
      </c>
      <c r="C4100" s="14"/>
      <c r="D4100" s="16">
        <v>45274</v>
      </c>
      <c r="E4100" s="16"/>
      <c r="F4100" s="14" t="s">
        <v>11095</v>
      </c>
      <c r="G4100" s="14"/>
      <c r="H4100" s="14" t="s">
        <v>1953</v>
      </c>
      <c r="I4100" s="15">
        <v>10</v>
      </c>
      <c r="J4100" s="77">
        <v>3</v>
      </c>
      <c r="K4100" s="92"/>
    </row>
    <row r="4101" spans="1:11" ht="20.399999999999999" x14ac:dyDescent="0.25">
      <c r="A4101" s="14" t="s">
        <v>1906</v>
      </c>
      <c r="B4101" s="14" t="s">
        <v>10518</v>
      </c>
      <c r="C4101" s="14"/>
      <c r="D4101" s="16">
        <v>45260</v>
      </c>
      <c r="E4101" s="16"/>
      <c r="F4101" s="14" t="s">
        <v>11096</v>
      </c>
      <c r="G4101" s="14"/>
      <c r="H4101" s="14" t="s">
        <v>3428</v>
      </c>
      <c r="I4101" s="15">
        <v>1000</v>
      </c>
      <c r="J4101" s="77">
        <v>5</v>
      </c>
      <c r="K4101" s="92"/>
    </row>
    <row r="4102" spans="1:11" ht="20.399999999999999" x14ac:dyDescent="0.25">
      <c r="A4102" s="14" t="s">
        <v>1906</v>
      </c>
      <c r="B4102" s="14" t="s">
        <v>8256</v>
      </c>
      <c r="C4102" s="14"/>
      <c r="D4102" s="16">
        <v>45266</v>
      </c>
      <c r="E4102" s="16"/>
      <c r="F4102" s="14" t="s">
        <v>13439</v>
      </c>
      <c r="G4102" s="14"/>
      <c r="H4102" s="14" t="s">
        <v>3428</v>
      </c>
      <c r="I4102" s="15">
        <v>-1000</v>
      </c>
      <c r="J4102" s="77">
        <v>5</v>
      </c>
      <c r="K4102" s="92"/>
    </row>
    <row r="4103" spans="1:11" ht="30.6" x14ac:dyDescent="0.25">
      <c r="A4103" s="14" t="s">
        <v>1906</v>
      </c>
      <c r="B4103" s="14" t="s">
        <v>12263</v>
      </c>
      <c r="C4103" s="14" t="s">
        <v>12264</v>
      </c>
      <c r="D4103" s="16">
        <v>45303</v>
      </c>
      <c r="E4103" s="16"/>
      <c r="F4103" s="14" t="s">
        <v>12265</v>
      </c>
      <c r="G4103" s="14" t="s">
        <v>4153</v>
      </c>
      <c r="H4103" s="14" t="s">
        <v>4154</v>
      </c>
      <c r="I4103" s="15">
        <v>29.7</v>
      </c>
      <c r="J4103" s="77">
        <v>3</v>
      </c>
      <c r="K4103" s="92"/>
    </row>
    <row r="4104" spans="1:11" ht="112.2" x14ac:dyDescent="0.25">
      <c r="A4104" s="14" t="s">
        <v>1906</v>
      </c>
      <c r="B4104" s="14"/>
      <c r="C4104" s="14"/>
      <c r="D4104" s="16"/>
      <c r="E4104" s="16"/>
      <c r="F4104" s="307" t="s">
        <v>11097</v>
      </c>
      <c r="G4104" s="14"/>
      <c r="H4104" s="14"/>
      <c r="I4104" s="15"/>
      <c r="J4104" s="77"/>
      <c r="K4104" s="92"/>
    </row>
    <row r="4105" spans="1:11" ht="30.6" x14ac:dyDescent="0.25">
      <c r="A4105" s="14" t="s">
        <v>1906</v>
      </c>
      <c r="B4105" s="14" t="s">
        <v>11098</v>
      </c>
      <c r="C4105" s="14" t="s">
        <v>11099</v>
      </c>
      <c r="D4105" s="16">
        <v>45253</v>
      </c>
      <c r="E4105" s="16"/>
      <c r="F4105" s="307" t="s">
        <v>11100</v>
      </c>
      <c r="G4105" s="14"/>
      <c r="H4105" s="14" t="s">
        <v>2660</v>
      </c>
      <c r="I4105" s="15">
        <v>106.47</v>
      </c>
      <c r="J4105" s="77">
        <v>2</v>
      </c>
      <c r="K4105" s="92"/>
    </row>
    <row r="4106" spans="1:11" ht="112.2" x14ac:dyDescent="0.25">
      <c r="A4106" s="14" t="s">
        <v>1906</v>
      </c>
      <c r="B4106" s="14"/>
      <c r="C4106" s="14"/>
      <c r="D4106" s="16"/>
      <c r="E4106" s="16"/>
      <c r="F4106" s="307" t="s">
        <v>11103</v>
      </c>
      <c r="G4106" s="14"/>
      <c r="H4106" s="14"/>
      <c r="I4106" s="15"/>
      <c r="J4106" s="77"/>
      <c r="K4106" s="92"/>
    </row>
    <row r="4107" spans="1:11" ht="30.6" x14ac:dyDescent="0.25">
      <c r="A4107" s="14" t="s">
        <v>1906</v>
      </c>
      <c r="B4107" s="307" t="s">
        <v>11104</v>
      </c>
      <c r="C4107" s="307" t="s">
        <v>11105</v>
      </c>
      <c r="D4107" s="302">
        <v>45239</v>
      </c>
      <c r="E4107" s="302"/>
      <c r="F4107" s="307" t="s">
        <v>11106</v>
      </c>
      <c r="G4107" s="307" t="s">
        <v>9805</v>
      </c>
      <c r="H4107" s="307" t="s">
        <v>9806</v>
      </c>
      <c r="I4107" s="303">
        <v>210</v>
      </c>
      <c r="J4107" s="304">
        <v>2</v>
      </c>
      <c r="K4107" s="92"/>
    </row>
    <row r="4108" spans="1:11" ht="20.399999999999999" x14ac:dyDescent="0.25">
      <c r="A4108" s="14" t="s">
        <v>1906</v>
      </c>
      <c r="B4108" s="307" t="s">
        <v>11107</v>
      </c>
      <c r="C4108" s="307" t="s">
        <v>11108</v>
      </c>
      <c r="D4108" s="302">
        <v>45240</v>
      </c>
      <c r="E4108" s="302"/>
      <c r="F4108" s="307" t="s">
        <v>11109</v>
      </c>
      <c r="G4108" s="307" t="s">
        <v>5473</v>
      </c>
      <c r="H4108" s="307" t="s">
        <v>5474</v>
      </c>
      <c r="I4108" s="303">
        <v>160</v>
      </c>
      <c r="J4108" s="304">
        <v>2</v>
      </c>
      <c r="K4108" s="92"/>
    </row>
    <row r="4109" spans="1:11" ht="30.6" x14ac:dyDescent="0.25">
      <c r="A4109" s="14" t="s">
        <v>1906</v>
      </c>
      <c r="B4109" s="307" t="s">
        <v>11110</v>
      </c>
      <c r="C4109" s="307" t="s">
        <v>11111</v>
      </c>
      <c r="D4109" s="302">
        <v>45253</v>
      </c>
      <c r="E4109" s="302"/>
      <c r="F4109" s="307" t="s">
        <v>11112</v>
      </c>
      <c r="G4109" s="307"/>
      <c r="H4109" s="307" t="s">
        <v>2559</v>
      </c>
      <c r="I4109" s="303">
        <v>118.58</v>
      </c>
      <c r="J4109" s="304">
        <v>2</v>
      </c>
      <c r="K4109" s="92"/>
    </row>
    <row r="4110" spans="1:11" ht="30.6" x14ac:dyDescent="0.25">
      <c r="A4110" s="14" t="s">
        <v>1906</v>
      </c>
      <c r="B4110" s="307" t="s">
        <v>11113</v>
      </c>
      <c r="C4110" s="307" t="s">
        <v>2392</v>
      </c>
      <c r="D4110" s="302">
        <v>45246</v>
      </c>
      <c r="E4110" s="302"/>
      <c r="F4110" s="14" t="s">
        <v>11114</v>
      </c>
      <c r="G4110" s="307" t="s">
        <v>9942</v>
      </c>
      <c r="H4110" s="307" t="s">
        <v>9943</v>
      </c>
      <c r="I4110" s="303">
        <v>136.88</v>
      </c>
      <c r="J4110" s="304">
        <v>2</v>
      </c>
      <c r="K4110" s="92"/>
    </row>
    <row r="4111" spans="1:11" ht="105.6" customHeight="1" x14ac:dyDescent="0.25">
      <c r="A4111" s="14" t="s">
        <v>1906</v>
      </c>
      <c r="B4111" s="307"/>
      <c r="C4111" s="307"/>
      <c r="D4111" s="302"/>
      <c r="E4111" s="302"/>
      <c r="F4111" s="307" t="s">
        <v>11115</v>
      </c>
      <c r="G4111" s="307"/>
      <c r="H4111" s="307"/>
      <c r="I4111" s="303"/>
      <c r="J4111" s="304"/>
      <c r="K4111" s="92"/>
    </row>
    <row r="4112" spans="1:11" ht="30.6" x14ac:dyDescent="0.25">
      <c r="A4112" s="14" t="s">
        <v>1906</v>
      </c>
      <c r="B4112" s="307" t="s">
        <v>11116</v>
      </c>
      <c r="C4112" s="307" t="s">
        <v>11117</v>
      </c>
      <c r="D4112" s="302">
        <v>45268</v>
      </c>
      <c r="E4112" s="302"/>
      <c r="F4112" s="307" t="s">
        <v>11118</v>
      </c>
      <c r="G4112" s="307" t="s">
        <v>9805</v>
      </c>
      <c r="H4112" s="307" t="s">
        <v>9806</v>
      </c>
      <c r="I4112" s="303">
        <v>630</v>
      </c>
      <c r="J4112" s="304">
        <v>2</v>
      </c>
      <c r="K4112" s="92"/>
    </row>
    <row r="4113" spans="1:11" ht="33" customHeight="1" x14ac:dyDescent="0.25">
      <c r="A4113" s="14" t="s">
        <v>1906</v>
      </c>
      <c r="B4113" s="307" t="s">
        <v>12261</v>
      </c>
      <c r="C4113" s="307" t="s">
        <v>12259</v>
      </c>
      <c r="D4113" s="302">
        <v>45303</v>
      </c>
      <c r="E4113" s="302"/>
      <c r="F4113" s="307" t="s">
        <v>12262</v>
      </c>
      <c r="G4113" s="307" t="s">
        <v>4542</v>
      </c>
      <c r="H4113" s="307" t="s">
        <v>4543</v>
      </c>
      <c r="I4113" s="303">
        <v>323.99</v>
      </c>
      <c r="J4113" s="304">
        <v>3</v>
      </c>
      <c r="K4113" s="92"/>
    </row>
    <row r="4114" spans="1:11" ht="102" x14ac:dyDescent="0.25">
      <c r="A4114" s="14" t="s">
        <v>1906</v>
      </c>
      <c r="B4114" s="307"/>
      <c r="C4114" s="307"/>
      <c r="D4114" s="302"/>
      <c r="E4114" s="302"/>
      <c r="F4114" s="307" t="s">
        <v>14746</v>
      </c>
      <c r="G4114" s="307"/>
      <c r="H4114" s="307"/>
      <c r="I4114" s="303"/>
      <c r="J4114" s="304"/>
      <c r="K4114" s="92"/>
    </row>
    <row r="4115" spans="1:11" ht="20.399999999999999" x14ac:dyDescent="0.25">
      <c r="A4115" s="14" t="s">
        <v>1906</v>
      </c>
      <c r="B4115" s="307" t="s">
        <v>11119</v>
      </c>
      <c r="C4115" s="307" t="s">
        <v>11120</v>
      </c>
      <c r="D4115" s="302">
        <v>45260</v>
      </c>
      <c r="E4115" s="302"/>
      <c r="F4115" s="307" t="s">
        <v>11121</v>
      </c>
      <c r="G4115" s="307"/>
      <c r="H4115" s="307" t="s">
        <v>11122</v>
      </c>
      <c r="I4115" s="303">
        <v>37.36</v>
      </c>
      <c r="J4115" s="304">
        <v>3</v>
      </c>
      <c r="K4115" s="92"/>
    </row>
    <row r="4116" spans="1:11" ht="20.399999999999999" x14ac:dyDescent="0.25">
      <c r="A4116" s="14" t="s">
        <v>1906</v>
      </c>
      <c r="B4116" s="307" t="s">
        <v>11123</v>
      </c>
      <c r="C4116" s="307" t="s">
        <v>11124</v>
      </c>
      <c r="D4116" s="302">
        <v>45260</v>
      </c>
      <c r="E4116" s="302"/>
      <c r="F4116" s="307" t="s">
        <v>11125</v>
      </c>
      <c r="G4116" s="307" t="s">
        <v>11126</v>
      </c>
      <c r="H4116" s="307" t="s">
        <v>11127</v>
      </c>
      <c r="I4116" s="303">
        <v>204.52</v>
      </c>
      <c r="J4116" s="304">
        <v>3</v>
      </c>
      <c r="K4116" s="92"/>
    </row>
    <row r="4117" spans="1:11" ht="30.6" x14ac:dyDescent="0.25">
      <c r="A4117" s="14" t="s">
        <v>1906</v>
      </c>
      <c r="B4117" s="307" t="s">
        <v>11128</v>
      </c>
      <c r="C4117" s="307" t="s">
        <v>11129</v>
      </c>
      <c r="D4117" s="302">
        <v>45274</v>
      </c>
      <c r="E4117" s="302"/>
      <c r="F4117" s="307" t="s">
        <v>11130</v>
      </c>
      <c r="G4117" s="307" t="s">
        <v>5778</v>
      </c>
      <c r="H4117" s="307" t="s">
        <v>5779</v>
      </c>
      <c r="I4117" s="303">
        <v>768</v>
      </c>
      <c r="J4117" s="304">
        <v>3</v>
      </c>
      <c r="K4117" s="92"/>
    </row>
    <row r="4118" spans="1:11" ht="30.6" x14ac:dyDescent="0.25">
      <c r="A4118" s="14" t="s">
        <v>1906</v>
      </c>
      <c r="B4118" s="307" t="s">
        <v>11131</v>
      </c>
      <c r="C4118" s="307" t="s">
        <v>11132</v>
      </c>
      <c r="D4118" s="302">
        <v>45278</v>
      </c>
      <c r="E4118" s="302"/>
      <c r="F4118" s="307" t="s">
        <v>11133</v>
      </c>
      <c r="G4118" s="307" t="s">
        <v>6554</v>
      </c>
      <c r="H4118" s="307" t="s">
        <v>6555</v>
      </c>
      <c r="I4118" s="303">
        <v>171</v>
      </c>
      <c r="J4118" s="304">
        <v>3</v>
      </c>
      <c r="K4118" s="92"/>
    </row>
    <row r="4119" spans="1:11" ht="98.4" customHeight="1" x14ac:dyDescent="0.25">
      <c r="A4119" s="14" t="s">
        <v>1906</v>
      </c>
      <c r="B4119" s="307"/>
      <c r="C4119" s="307"/>
      <c r="D4119" s="302"/>
      <c r="E4119" s="302"/>
      <c r="F4119" s="14" t="s">
        <v>11134</v>
      </c>
      <c r="G4119" s="307"/>
      <c r="H4119" s="307"/>
      <c r="I4119" s="303"/>
      <c r="J4119" s="304"/>
      <c r="K4119" s="92"/>
    </row>
    <row r="4120" spans="1:11" ht="30.6" x14ac:dyDescent="0.25">
      <c r="A4120" s="14" t="s">
        <v>1906</v>
      </c>
      <c r="B4120" s="307" t="s">
        <v>11135</v>
      </c>
      <c r="C4120" s="307" t="s">
        <v>11136</v>
      </c>
      <c r="D4120" s="302">
        <v>45265</v>
      </c>
      <c r="E4120" s="302"/>
      <c r="F4120" s="307" t="s">
        <v>11137</v>
      </c>
      <c r="G4120" s="307" t="s">
        <v>4534</v>
      </c>
      <c r="H4120" s="307" t="s">
        <v>4535</v>
      </c>
      <c r="I4120" s="303">
        <v>3600.01</v>
      </c>
      <c r="J4120" s="304">
        <v>2</v>
      </c>
      <c r="K4120" s="92"/>
    </row>
    <row r="4121" spans="1:11" ht="30.6" x14ac:dyDescent="0.25">
      <c r="A4121" s="14" t="s">
        <v>1906</v>
      </c>
      <c r="B4121" s="307" t="s">
        <v>11138</v>
      </c>
      <c r="C4121" s="307" t="s">
        <v>3729</v>
      </c>
      <c r="D4121" s="302">
        <v>45266</v>
      </c>
      <c r="E4121" s="302"/>
      <c r="F4121" s="307" t="s">
        <v>11139</v>
      </c>
      <c r="G4121" s="307" t="s">
        <v>5715</v>
      </c>
      <c r="H4121" s="307" t="s">
        <v>5716</v>
      </c>
      <c r="I4121" s="303">
        <v>384</v>
      </c>
      <c r="J4121" s="304">
        <v>2</v>
      </c>
      <c r="K4121" s="92"/>
    </row>
    <row r="4122" spans="1:11" ht="30.6" x14ac:dyDescent="0.25">
      <c r="A4122" s="14" t="s">
        <v>1906</v>
      </c>
      <c r="B4122" s="307" t="s">
        <v>11140</v>
      </c>
      <c r="C4122" s="307" t="s">
        <v>11141</v>
      </c>
      <c r="D4122" s="302">
        <v>45267</v>
      </c>
      <c r="E4122" s="302"/>
      <c r="F4122" s="307" t="s">
        <v>11142</v>
      </c>
      <c r="G4122" s="307" t="s">
        <v>10110</v>
      </c>
      <c r="H4122" s="307" t="s">
        <v>10111</v>
      </c>
      <c r="I4122" s="303">
        <v>96.1</v>
      </c>
      <c r="J4122" s="304">
        <v>2</v>
      </c>
      <c r="K4122" s="92"/>
    </row>
    <row r="4123" spans="1:11" ht="106.95" customHeight="1" x14ac:dyDescent="0.25">
      <c r="A4123" s="14" t="s">
        <v>1906</v>
      </c>
      <c r="B4123" s="14"/>
      <c r="C4123" s="14"/>
      <c r="D4123" s="16"/>
      <c r="E4123" s="16"/>
      <c r="F4123" s="305" t="s">
        <v>14747</v>
      </c>
      <c r="G4123" s="14"/>
      <c r="H4123" s="14"/>
      <c r="I4123" s="15"/>
      <c r="J4123" s="77"/>
      <c r="K4123" s="92"/>
    </row>
    <row r="4124" spans="1:11" ht="20.399999999999999" x14ac:dyDescent="0.25">
      <c r="A4124" s="14" t="s">
        <v>1906</v>
      </c>
      <c r="B4124" s="307" t="s">
        <v>11143</v>
      </c>
      <c r="C4124" s="307" t="s">
        <v>1955</v>
      </c>
      <c r="D4124" s="302">
        <v>45245</v>
      </c>
      <c r="E4124" s="302"/>
      <c r="F4124" s="307" t="s">
        <v>11144</v>
      </c>
      <c r="G4124" s="307" t="s">
        <v>11145</v>
      </c>
      <c r="H4124" s="307" t="s">
        <v>11146</v>
      </c>
      <c r="I4124" s="303">
        <v>420</v>
      </c>
      <c r="J4124" s="304">
        <v>2</v>
      </c>
      <c r="K4124" s="92"/>
    </row>
    <row r="4125" spans="1:11" ht="40.799999999999997" x14ac:dyDescent="0.25">
      <c r="A4125" s="14" t="s">
        <v>1906</v>
      </c>
      <c r="B4125" s="307" t="s">
        <v>11147</v>
      </c>
      <c r="C4125" s="307" t="s">
        <v>8166</v>
      </c>
      <c r="D4125" s="302">
        <v>45246</v>
      </c>
      <c r="E4125" s="302"/>
      <c r="F4125" s="307" t="s">
        <v>11148</v>
      </c>
      <c r="G4125" s="307" t="s">
        <v>10774</v>
      </c>
      <c r="H4125" s="307" t="s">
        <v>10775</v>
      </c>
      <c r="I4125" s="303">
        <v>440.88</v>
      </c>
      <c r="J4125" s="304">
        <v>2</v>
      </c>
      <c r="K4125" s="92"/>
    </row>
    <row r="4126" spans="1:11" ht="30.6" x14ac:dyDescent="0.25">
      <c r="A4126" s="14" t="s">
        <v>1906</v>
      </c>
      <c r="B4126" s="307" t="s">
        <v>11149</v>
      </c>
      <c r="C4126" s="307" t="s">
        <v>11150</v>
      </c>
      <c r="D4126" s="302">
        <v>45251</v>
      </c>
      <c r="E4126" s="302"/>
      <c r="F4126" s="307" t="s">
        <v>11151</v>
      </c>
      <c r="G4126" s="307" t="s">
        <v>11152</v>
      </c>
      <c r="H4126" s="307" t="s">
        <v>11153</v>
      </c>
      <c r="I4126" s="303">
        <v>2255.15</v>
      </c>
      <c r="J4126" s="304">
        <v>2</v>
      </c>
      <c r="K4126" s="92"/>
    </row>
    <row r="4127" spans="1:11" ht="20.399999999999999" x14ac:dyDescent="0.25">
      <c r="A4127" s="14" t="s">
        <v>1906</v>
      </c>
      <c r="B4127" s="307" t="s">
        <v>11154</v>
      </c>
      <c r="C4127" s="307" t="s">
        <v>11155</v>
      </c>
      <c r="D4127" s="302">
        <v>45220</v>
      </c>
      <c r="E4127" s="302"/>
      <c r="F4127" s="307" t="s">
        <v>11156</v>
      </c>
      <c r="G4127" s="307" t="s">
        <v>3987</v>
      </c>
      <c r="H4127" s="307" t="s">
        <v>3988</v>
      </c>
      <c r="I4127" s="303">
        <v>648</v>
      </c>
      <c r="J4127" s="304">
        <v>2</v>
      </c>
      <c r="K4127" s="92"/>
    </row>
    <row r="4128" spans="1:11" ht="30.6" x14ac:dyDescent="0.25">
      <c r="A4128" s="14" t="s">
        <v>1906</v>
      </c>
      <c r="B4128" s="307" t="s">
        <v>11157</v>
      </c>
      <c r="C4128" s="307" t="s">
        <v>11158</v>
      </c>
      <c r="D4128" s="302">
        <v>45254</v>
      </c>
      <c r="E4128" s="302"/>
      <c r="F4128" s="307" t="s">
        <v>11159</v>
      </c>
      <c r="G4128" s="307" t="s">
        <v>3987</v>
      </c>
      <c r="H4128" s="307" t="s">
        <v>3988</v>
      </c>
      <c r="I4128" s="303">
        <v>1239</v>
      </c>
      <c r="J4128" s="304">
        <v>2</v>
      </c>
      <c r="K4128" s="92"/>
    </row>
    <row r="4129" spans="1:11" ht="30.6" x14ac:dyDescent="0.25">
      <c r="A4129" s="14" t="s">
        <v>1906</v>
      </c>
      <c r="B4129" s="307" t="s">
        <v>11160</v>
      </c>
      <c r="C4129" s="307" t="s">
        <v>11161</v>
      </c>
      <c r="D4129" s="302">
        <v>45259</v>
      </c>
      <c r="E4129" s="302"/>
      <c r="F4129" s="307" t="s">
        <v>11162</v>
      </c>
      <c r="G4129" s="307" t="s">
        <v>11163</v>
      </c>
      <c r="H4129" s="307" t="s">
        <v>11164</v>
      </c>
      <c r="I4129" s="303">
        <v>312.17</v>
      </c>
      <c r="J4129" s="304">
        <v>2</v>
      </c>
      <c r="K4129" s="92"/>
    </row>
    <row r="4130" spans="1:11" ht="102" x14ac:dyDescent="0.25">
      <c r="A4130" s="14" t="s">
        <v>1906</v>
      </c>
      <c r="B4130" s="14"/>
      <c r="C4130" s="14"/>
      <c r="D4130" s="16"/>
      <c r="E4130" s="16"/>
      <c r="F4130" s="305" t="s">
        <v>14748</v>
      </c>
      <c r="G4130" s="14"/>
      <c r="H4130" s="313"/>
      <c r="I4130" s="15"/>
      <c r="J4130" s="77"/>
      <c r="K4130" s="92"/>
    </row>
    <row r="4131" spans="1:11" ht="30.6" x14ac:dyDescent="0.25">
      <c r="A4131" s="14" t="s">
        <v>1906</v>
      </c>
      <c r="B4131" s="307" t="s">
        <v>11165</v>
      </c>
      <c r="C4131" s="307" t="s">
        <v>11166</v>
      </c>
      <c r="D4131" s="302">
        <v>45252</v>
      </c>
      <c r="E4131" s="302"/>
      <c r="F4131" s="307" t="s">
        <v>11167</v>
      </c>
      <c r="G4131" s="307" t="s">
        <v>2326</v>
      </c>
      <c r="H4131" s="307" t="s">
        <v>2327</v>
      </c>
      <c r="I4131" s="303">
        <v>365.25</v>
      </c>
      <c r="J4131" s="304">
        <v>2</v>
      </c>
      <c r="K4131" s="92"/>
    </row>
    <row r="4132" spans="1:11" ht="30.6" x14ac:dyDescent="0.25">
      <c r="A4132" s="14" t="s">
        <v>1906</v>
      </c>
      <c r="B4132" s="307" t="s">
        <v>11165</v>
      </c>
      <c r="C4132" s="307" t="s">
        <v>11166</v>
      </c>
      <c r="D4132" s="302">
        <v>45252</v>
      </c>
      <c r="E4132" s="302"/>
      <c r="F4132" s="307" t="s">
        <v>11168</v>
      </c>
      <c r="G4132" s="307" t="s">
        <v>2326</v>
      </c>
      <c r="H4132" s="307" t="s">
        <v>2327</v>
      </c>
      <c r="I4132" s="303">
        <v>765.5</v>
      </c>
      <c r="J4132" s="304">
        <v>3</v>
      </c>
      <c r="K4132" s="92"/>
    </row>
    <row r="4133" spans="1:11" ht="30.6" x14ac:dyDescent="0.25">
      <c r="A4133" s="14" t="s">
        <v>1906</v>
      </c>
      <c r="B4133" s="307" t="s">
        <v>11165</v>
      </c>
      <c r="C4133" s="307" t="s">
        <v>11166</v>
      </c>
      <c r="D4133" s="302">
        <v>45252</v>
      </c>
      <c r="E4133" s="302"/>
      <c r="F4133" s="307" t="s">
        <v>11168</v>
      </c>
      <c r="G4133" s="307" t="s">
        <v>2326</v>
      </c>
      <c r="H4133" s="307" t="s">
        <v>2327</v>
      </c>
      <c r="I4133" s="303">
        <v>999.4</v>
      </c>
      <c r="J4133" s="304">
        <v>3</v>
      </c>
      <c r="K4133" s="92"/>
    </row>
    <row r="4134" spans="1:11" ht="30.6" x14ac:dyDescent="0.25">
      <c r="A4134" s="14" t="s">
        <v>1906</v>
      </c>
      <c r="B4134" s="307" t="s">
        <v>11165</v>
      </c>
      <c r="C4134" s="307" t="s">
        <v>11166</v>
      </c>
      <c r="D4134" s="302">
        <v>45252</v>
      </c>
      <c r="E4134" s="302"/>
      <c r="F4134" s="307" t="s">
        <v>11168</v>
      </c>
      <c r="G4134" s="307" t="s">
        <v>2326</v>
      </c>
      <c r="H4134" s="307" t="s">
        <v>2327</v>
      </c>
      <c r="I4134" s="303">
        <v>1876.25</v>
      </c>
      <c r="J4134" s="304">
        <v>3</v>
      </c>
      <c r="K4134" s="92"/>
    </row>
    <row r="4135" spans="1:11" ht="95.4" customHeight="1" x14ac:dyDescent="0.25">
      <c r="A4135" s="14" t="s">
        <v>1906</v>
      </c>
      <c r="B4135" s="14"/>
      <c r="C4135" s="14"/>
      <c r="D4135" s="16"/>
      <c r="E4135" s="16"/>
      <c r="F4135" s="305" t="s">
        <v>14749</v>
      </c>
      <c r="G4135" s="14"/>
      <c r="H4135" s="14"/>
      <c r="I4135" s="15"/>
      <c r="J4135" s="77"/>
      <c r="K4135" s="92"/>
    </row>
    <row r="4136" spans="1:11" ht="30.6" x14ac:dyDescent="0.25">
      <c r="A4136" s="14" t="s">
        <v>1906</v>
      </c>
      <c r="B4136" s="307" t="s">
        <v>11169</v>
      </c>
      <c r="C4136" s="307" t="s">
        <v>11170</v>
      </c>
      <c r="D4136" s="302">
        <v>45259</v>
      </c>
      <c r="E4136" s="302"/>
      <c r="F4136" s="307" t="s">
        <v>11171</v>
      </c>
      <c r="G4136" s="307" t="s">
        <v>4534</v>
      </c>
      <c r="H4136" s="307" t="s">
        <v>4535</v>
      </c>
      <c r="I4136" s="303">
        <v>3825.01</v>
      </c>
      <c r="J4136" s="304">
        <v>2</v>
      </c>
      <c r="K4136" s="92"/>
    </row>
    <row r="4137" spans="1:11" ht="103.95" customHeight="1" x14ac:dyDescent="0.25">
      <c r="A4137" s="14" t="s">
        <v>1906</v>
      </c>
      <c r="B4137" s="14"/>
      <c r="C4137" s="14"/>
      <c r="D4137" s="16"/>
      <c r="E4137" s="314"/>
      <c r="F4137" s="305" t="s">
        <v>14750</v>
      </c>
      <c r="G4137" s="14"/>
      <c r="H4137" s="14"/>
      <c r="I4137" s="15"/>
      <c r="J4137" s="77"/>
      <c r="K4137" s="92"/>
    </row>
    <row r="4138" spans="1:11" ht="20.399999999999999" x14ac:dyDescent="0.25">
      <c r="A4138" s="14" t="s">
        <v>1906</v>
      </c>
      <c r="B4138" s="307" t="s">
        <v>11172</v>
      </c>
      <c r="C4138" s="307" t="s">
        <v>11173</v>
      </c>
      <c r="D4138" s="302">
        <v>45260</v>
      </c>
      <c r="E4138" s="302"/>
      <c r="F4138" s="307" t="s">
        <v>11174</v>
      </c>
      <c r="G4138" s="307" t="s">
        <v>11175</v>
      </c>
      <c r="H4138" s="307" t="s">
        <v>11176</v>
      </c>
      <c r="I4138" s="303">
        <v>542.92999999999995</v>
      </c>
      <c r="J4138" s="304">
        <v>2</v>
      </c>
      <c r="K4138" s="92"/>
    </row>
    <row r="4139" spans="1:11" ht="20.399999999999999" x14ac:dyDescent="0.25">
      <c r="A4139" s="14" t="s">
        <v>1906</v>
      </c>
      <c r="B4139" s="307" t="s">
        <v>11177</v>
      </c>
      <c r="C4139" s="307" t="s">
        <v>11172</v>
      </c>
      <c r="D4139" s="302">
        <v>45291</v>
      </c>
      <c r="E4139" s="302"/>
      <c r="F4139" s="307" t="s">
        <v>11178</v>
      </c>
      <c r="G4139" s="307" t="s">
        <v>11175</v>
      </c>
      <c r="H4139" s="307" t="s">
        <v>11176</v>
      </c>
      <c r="I4139" s="303">
        <v>-45.85</v>
      </c>
      <c r="J4139" s="304">
        <v>3</v>
      </c>
      <c r="K4139" s="92"/>
    </row>
    <row r="4140" spans="1:11" ht="20.399999999999999" x14ac:dyDescent="0.25">
      <c r="A4140" s="14" t="s">
        <v>1906</v>
      </c>
      <c r="B4140" s="307" t="s">
        <v>11172</v>
      </c>
      <c r="C4140" s="307" t="s">
        <v>11173</v>
      </c>
      <c r="D4140" s="302">
        <v>45260</v>
      </c>
      <c r="E4140" s="302"/>
      <c r="F4140" s="307" t="s">
        <v>11174</v>
      </c>
      <c r="G4140" s="307" t="s">
        <v>11175</v>
      </c>
      <c r="H4140" s="307" t="s">
        <v>11176</v>
      </c>
      <c r="I4140" s="303">
        <v>1304.06</v>
      </c>
      <c r="J4140" s="304">
        <v>3</v>
      </c>
      <c r="K4140" s="92"/>
    </row>
    <row r="4141" spans="1:11" ht="20.399999999999999" x14ac:dyDescent="0.25">
      <c r="A4141" s="14" t="s">
        <v>1906</v>
      </c>
      <c r="B4141" s="307" t="s">
        <v>11177</v>
      </c>
      <c r="C4141" s="307" t="s">
        <v>11172</v>
      </c>
      <c r="D4141" s="302">
        <v>45291</v>
      </c>
      <c r="E4141" s="302"/>
      <c r="F4141" s="307" t="s">
        <v>11178</v>
      </c>
      <c r="G4141" s="307" t="s">
        <v>11175</v>
      </c>
      <c r="H4141" s="307" t="s">
        <v>11176</v>
      </c>
      <c r="I4141" s="303">
        <v>-110.45</v>
      </c>
      <c r="J4141" s="304">
        <v>3</v>
      </c>
      <c r="K4141" s="92"/>
    </row>
    <row r="4142" spans="1:11" ht="20.399999999999999" x14ac:dyDescent="0.25">
      <c r="A4142" s="14" t="s">
        <v>5405</v>
      </c>
      <c r="B4142" s="307" t="s">
        <v>11172</v>
      </c>
      <c r="C4142" s="307" t="s">
        <v>11173</v>
      </c>
      <c r="D4142" s="302">
        <v>45260</v>
      </c>
      <c r="E4142" s="302"/>
      <c r="F4142" s="307" t="s">
        <v>11174</v>
      </c>
      <c r="G4142" s="307" t="s">
        <v>11175</v>
      </c>
      <c r="H4142" s="307" t="s">
        <v>11176</v>
      </c>
      <c r="I4142" s="303">
        <v>532.23</v>
      </c>
      <c r="J4142" s="304"/>
      <c r="K4142" s="92"/>
    </row>
    <row r="4143" spans="1:11" ht="20.399999999999999" x14ac:dyDescent="0.25">
      <c r="A4143" s="14" t="s">
        <v>5405</v>
      </c>
      <c r="B4143" s="307" t="s">
        <v>11177</v>
      </c>
      <c r="C4143" s="307" t="s">
        <v>11172</v>
      </c>
      <c r="D4143" s="302">
        <v>45291</v>
      </c>
      <c r="E4143" s="302"/>
      <c r="F4143" s="307" t="s">
        <v>11178</v>
      </c>
      <c r="G4143" s="307" t="s">
        <v>11175</v>
      </c>
      <c r="H4143" s="307" t="s">
        <v>11176</v>
      </c>
      <c r="I4143" s="303">
        <v>-45.81</v>
      </c>
      <c r="J4143" s="304"/>
      <c r="K4143" s="92"/>
    </row>
    <row r="4144" spans="1:11" ht="20.399999999999999" x14ac:dyDescent="0.25">
      <c r="A4144" s="14" t="s">
        <v>1906</v>
      </c>
      <c r="B4144" s="307" t="s">
        <v>10518</v>
      </c>
      <c r="C4144" s="307" t="s">
        <v>11172</v>
      </c>
      <c r="D4144" s="302">
        <v>45260</v>
      </c>
      <c r="E4144" s="302"/>
      <c r="F4144" s="307" t="s">
        <v>11179</v>
      </c>
      <c r="G4144" s="307" t="s">
        <v>11175</v>
      </c>
      <c r="H4144" s="307" t="s">
        <v>11176</v>
      </c>
      <c r="I4144" s="303">
        <v>20</v>
      </c>
      <c r="J4144" s="304">
        <v>3</v>
      </c>
      <c r="K4144" s="92"/>
    </row>
    <row r="4145" spans="1:11" ht="30.6" x14ac:dyDescent="0.25">
      <c r="A4145" s="14" t="s">
        <v>1906</v>
      </c>
      <c r="B4145" s="14" t="s">
        <v>11180</v>
      </c>
      <c r="C4145" s="14" t="s">
        <v>11181</v>
      </c>
      <c r="D4145" s="16">
        <v>45254</v>
      </c>
      <c r="E4145" s="16"/>
      <c r="F4145" s="14" t="s">
        <v>11182</v>
      </c>
      <c r="G4145" s="14" t="s">
        <v>2299</v>
      </c>
      <c r="H4145" s="14" t="s">
        <v>2300</v>
      </c>
      <c r="I4145" s="15">
        <v>360</v>
      </c>
      <c r="J4145" s="77">
        <v>3</v>
      </c>
      <c r="K4145" s="92"/>
    </row>
    <row r="4146" spans="1:11" ht="20.399999999999999" x14ac:dyDescent="0.25">
      <c r="A4146" s="14" t="s">
        <v>1906</v>
      </c>
      <c r="B4146" s="14" t="s">
        <v>10518</v>
      </c>
      <c r="C4146" s="14"/>
      <c r="D4146" s="16">
        <v>45239</v>
      </c>
      <c r="E4146" s="16"/>
      <c r="F4146" s="14" t="s">
        <v>11183</v>
      </c>
      <c r="G4146" s="14"/>
      <c r="H4146" s="14" t="s">
        <v>2237</v>
      </c>
      <c r="I4146" s="15">
        <v>500</v>
      </c>
      <c r="J4146" s="77">
        <v>3</v>
      </c>
      <c r="K4146" s="92"/>
    </row>
    <row r="4147" spans="1:11" ht="30.6" x14ac:dyDescent="0.25">
      <c r="A4147" s="14" t="s">
        <v>1906</v>
      </c>
      <c r="B4147" s="14" t="s">
        <v>11184</v>
      </c>
      <c r="C4147" s="14"/>
      <c r="D4147" s="16">
        <v>45250</v>
      </c>
      <c r="E4147" s="16"/>
      <c r="F4147" s="14" t="s">
        <v>11185</v>
      </c>
      <c r="G4147" s="14"/>
      <c r="H4147" s="14" t="s">
        <v>2237</v>
      </c>
      <c r="I4147" s="15">
        <v>0</v>
      </c>
      <c r="J4147" s="77">
        <v>3</v>
      </c>
      <c r="K4147" s="92"/>
    </row>
    <row r="4148" spans="1:11" ht="30.6" x14ac:dyDescent="0.25">
      <c r="A4148" s="14" t="s">
        <v>1906</v>
      </c>
      <c r="B4148" s="14" t="s">
        <v>10518</v>
      </c>
      <c r="C4148" s="14"/>
      <c r="D4148" s="16">
        <v>45250</v>
      </c>
      <c r="E4148" s="16"/>
      <c r="F4148" s="14" t="s">
        <v>11186</v>
      </c>
      <c r="G4148" s="14"/>
      <c r="H4148" s="14" t="s">
        <v>2237</v>
      </c>
      <c r="I4148" s="15">
        <v>-352.3</v>
      </c>
      <c r="J4148" s="77">
        <v>3</v>
      </c>
      <c r="K4148" s="92"/>
    </row>
    <row r="4149" spans="1:11" ht="30.6" x14ac:dyDescent="0.25">
      <c r="A4149" s="14" t="s">
        <v>1906</v>
      </c>
      <c r="B4149" s="14" t="s">
        <v>11187</v>
      </c>
      <c r="C4149" s="14" t="s">
        <v>11188</v>
      </c>
      <c r="D4149" s="16">
        <v>45274</v>
      </c>
      <c r="E4149" s="16"/>
      <c r="F4149" s="14" t="s">
        <v>11189</v>
      </c>
      <c r="G4149" s="14" t="s">
        <v>11190</v>
      </c>
      <c r="H4149" s="14" t="s">
        <v>11191</v>
      </c>
      <c r="I4149" s="15">
        <v>289.36</v>
      </c>
      <c r="J4149" s="77">
        <v>3</v>
      </c>
      <c r="K4149" s="92"/>
    </row>
    <row r="4150" spans="1:11" ht="30.6" x14ac:dyDescent="0.25">
      <c r="A4150" s="14" t="s">
        <v>5405</v>
      </c>
      <c r="B4150" s="14" t="s">
        <v>11187</v>
      </c>
      <c r="C4150" s="14" t="s">
        <v>11188</v>
      </c>
      <c r="D4150" s="16">
        <v>45274</v>
      </c>
      <c r="E4150" s="16"/>
      <c r="F4150" s="14" t="s">
        <v>11189</v>
      </c>
      <c r="G4150" s="14" t="s">
        <v>11190</v>
      </c>
      <c r="H4150" s="14" t="s">
        <v>11191</v>
      </c>
      <c r="I4150" s="15">
        <v>192.91</v>
      </c>
      <c r="J4150" s="77"/>
      <c r="K4150" s="92"/>
    </row>
    <row r="4151" spans="1:11" ht="30.6" x14ac:dyDescent="0.25">
      <c r="A4151" s="14" t="s">
        <v>1906</v>
      </c>
      <c r="B4151" s="14" t="s">
        <v>11187</v>
      </c>
      <c r="C4151" s="14" t="s">
        <v>11188</v>
      </c>
      <c r="D4151" s="16">
        <v>45274</v>
      </c>
      <c r="E4151" s="16"/>
      <c r="F4151" s="14" t="s">
        <v>11189</v>
      </c>
      <c r="G4151" s="14" t="s">
        <v>11190</v>
      </c>
      <c r="H4151" s="14" t="s">
        <v>11191</v>
      </c>
      <c r="I4151" s="15">
        <v>192.91</v>
      </c>
      <c r="J4151" s="77">
        <v>2</v>
      </c>
      <c r="K4151" s="92"/>
    </row>
    <row r="4152" spans="1:11" ht="20.399999999999999" x14ac:dyDescent="0.25">
      <c r="A4152" s="14" t="s">
        <v>1906</v>
      </c>
      <c r="B4152" s="14" t="s">
        <v>8256</v>
      </c>
      <c r="C4152" s="14"/>
      <c r="D4152" s="16">
        <v>45274</v>
      </c>
      <c r="E4152" s="16"/>
      <c r="F4152" s="14" t="s">
        <v>11192</v>
      </c>
      <c r="G4152" s="14"/>
      <c r="H4152" s="14" t="s">
        <v>1953</v>
      </c>
      <c r="I4152" s="15">
        <v>10</v>
      </c>
      <c r="J4152" s="77">
        <v>3</v>
      </c>
      <c r="K4152" s="92"/>
    </row>
    <row r="4153" spans="1:11" ht="30.6" x14ac:dyDescent="0.25">
      <c r="A4153" s="14" t="s">
        <v>1906</v>
      </c>
      <c r="B4153" s="14" t="s">
        <v>13072</v>
      </c>
      <c r="C4153" s="14" t="s">
        <v>13073</v>
      </c>
      <c r="D4153" s="16">
        <v>45309</v>
      </c>
      <c r="E4153" s="16"/>
      <c r="F4153" s="14" t="s">
        <v>13074</v>
      </c>
      <c r="G4153" s="14" t="s">
        <v>4153</v>
      </c>
      <c r="H4153" s="14" t="s">
        <v>4154</v>
      </c>
      <c r="I4153" s="15">
        <v>25.6</v>
      </c>
      <c r="J4153" s="77">
        <v>3</v>
      </c>
      <c r="K4153" s="92"/>
    </row>
    <row r="4154" spans="1:11" ht="104.4" customHeight="1" x14ac:dyDescent="0.25">
      <c r="A4154" s="14" t="s">
        <v>1906</v>
      </c>
      <c r="B4154" s="14"/>
      <c r="C4154" s="14"/>
      <c r="D4154" s="16"/>
      <c r="E4154" s="16"/>
      <c r="F4154" s="308" t="s">
        <v>14751</v>
      </c>
      <c r="G4154" s="14"/>
      <c r="H4154" s="14"/>
      <c r="I4154" s="15"/>
      <c r="J4154" s="77"/>
      <c r="K4154" s="92"/>
    </row>
    <row r="4155" spans="1:11" ht="30.6" x14ac:dyDescent="0.25">
      <c r="A4155" s="14" t="s">
        <v>1906</v>
      </c>
      <c r="B4155" s="14" t="s">
        <v>11193</v>
      </c>
      <c r="C4155" s="14" t="s">
        <v>4487</v>
      </c>
      <c r="D4155" s="16">
        <v>45250</v>
      </c>
      <c r="E4155" s="16"/>
      <c r="F4155" s="14" t="s">
        <v>11194</v>
      </c>
      <c r="G4155" s="14" t="s">
        <v>2255</v>
      </c>
      <c r="H4155" s="14" t="s">
        <v>2256</v>
      </c>
      <c r="I4155" s="15">
        <v>408</v>
      </c>
      <c r="J4155" s="77">
        <v>3</v>
      </c>
      <c r="K4155" s="92"/>
    </row>
    <row r="4156" spans="1:11" ht="105" customHeight="1" x14ac:dyDescent="0.25">
      <c r="A4156" s="14" t="s">
        <v>1906</v>
      </c>
      <c r="B4156" s="14"/>
      <c r="C4156" s="14"/>
      <c r="D4156" s="16"/>
      <c r="E4156" s="16"/>
      <c r="F4156" s="308" t="s">
        <v>11195</v>
      </c>
      <c r="G4156" s="14"/>
      <c r="H4156" s="14"/>
      <c r="I4156" s="15"/>
      <c r="J4156" s="77"/>
      <c r="K4156" s="92"/>
    </row>
    <row r="4157" spans="1:11" ht="21" customHeight="1" x14ac:dyDescent="0.25">
      <c r="A4157" s="14" t="s">
        <v>1906</v>
      </c>
      <c r="B4157" s="14" t="s">
        <v>11196</v>
      </c>
      <c r="C4157" s="14" t="s">
        <v>11197</v>
      </c>
      <c r="D4157" s="16">
        <v>45273</v>
      </c>
      <c r="E4157" s="16"/>
      <c r="F4157" s="14" t="s">
        <v>11198</v>
      </c>
      <c r="G4157" s="14" t="s">
        <v>2304</v>
      </c>
      <c r="H4157" s="14" t="s">
        <v>2305</v>
      </c>
      <c r="I4157" s="15">
        <v>120</v>
      </c>
      <c r="J4157" s="77">
        <v>3</v>
      </c>
      <c r="K4157" s="92"/>
    </row>
    <row r="4158" spans="1:11" ht="40.799999999999997" x14ac:dyDescent="0.25">
      <c r="A4158" s="14" t="s">
        <v>1906</v>
      </c>
      <c r="B4158" s="14" t="s">
        <v>11199</v>
      </c>
      <c r="C4158" s="14" t="s">
        <v>11200</v>
      </c>
      <c r="D4158" s="16">
        <v>45278</v>
      </c>
      <c r="E4158" s="16"/>
      <c r="F4158" s="14" t="s">
        <v>11201</v>
      </c>
      <c r="G4158" s="14" t="s">
        <v>2043</v>
      </c>
      <c r="H4158" s="14" t="s">
        <v>2044</v>
      </c>
      <c r="I4158" s="15">
        <v>1638.5</v>
      </c>
      <c r="J4158" s="77">
        <v>3</v>
      </c>
      <c r="K4158" s="92"/>
    </row>
    <row r="4159" spans="1:11" ht="98.4" customHeight="1" x14ac:dyDescent="0.25">
      <c r="A4159" s="14" t="s">
        <v>1906</v>
      </c>
      <c r="B4159" s="14"/>
      <c r="C4159" s="14"/>
      <c r="D4159" s="16"/>
      <c r="E4159" s="16"/>
      <c r="F4159" s="305" t="s">
        <v>11202</v>
      </c>
      <c r="G4159" s="14"/>
      <c r="H4159" s="14"/>
      <c r="I4159" s="15"/>
      <c r="J4159" s="77"/>
      <c r="K4159" s="92"/>
    </row>
    <row r="4160" spans="1:11" ht="30.6" x14ac:dyDescent="0.25">
      <c r="A4160" s="14" t="s">
        <v>1906</v>
      </c>
      <c r="B4160" s="14" t="s">
        <v>11203</v>
      </c>
      <c r="C4160" s="14" t="s">
        <v>11204</v>
      </c>
      <c r="D4160" s="16">
        <v>45246</v>
      </c>
      <c r="E4160" s="16"/>
      <c r="F4160" s="14" t="s">
        <v>11205</v>
      </c>
      <c r="G4160" s="14" t="s">
        <v>1963</v>
      </c>
      <c r="H4160" s="14" t="s">
        <v>1964</v>
      </c>
      <c r="I4160" s="15">
        <v>285.08</v>
      </c>
      <c r="J4160" s="77">
        <v>3</v>
      </c>
      <c r="K4160" s="92"/>
    </row>
    <row r="4161" spans="1:11" ht="30.6" x14ac:dyDescent="0.25">
      <c r="A4161" s="14" t="s">
        <v>1906</v>
      </c>
      <c r="B4161" s="14" t="s">
        <v>11203</v>
      </c>
      <c r="C4161" s="14" t="s">
        <v>11204</v>
      </c>
      <c r="D4161" s="16">
        <v>45246</v>
      </c>
      <c r="E4161" s="16"/>
      <c r="F4161" s="14" t="s">
        <v>11205</v>
      </c>
      <c r="G4161" s="14" t="s">
        <v>1963</v>
      </c>
      <c r="H4161" s="14" t="s">
        <v>1964</v>
      </c>
      <c r="I4161" s="15">
        <v>478.16</v>
      </c>
      <c r="J4161" s="77">
        <v>3</v>
      </c>
      <c r="K4161" s="92"/>
    </row>
    <row r="4162" spans="1:11" ht="30.6" x14ac:dyDescent="0.25">
      <c r="A4162" s="14" t="s">
        <v>1906</v>
      </c>
      <c r="B4162" s="14" t="s">
        <v>11206</v>
      </c>
      <c r="C4162" s="14" t="s">
        <v>11207</v>
      </c>
      <c r="D4162" s="16">
        <v>45245</v>
      </c>
      <c r="E4162" s="16"/>
      <c r="F4162" s="14" t="s">
        <v>11208</v>
      </c>
      <c r="G4162" s="14" t="s">
        <v>1963</v>
      </c>
      <c r="H4162" s="14" t="s">
        <v>1964</v>
      </c>
      <c r="I4162" s="15">
        <v>5125.92</v>
      </c>
      <c r="J4162" s="77">
        <v>3</v>
      </c>
      <c r="K4162" s="92"/>
    </row>
    <row r="4163" spans="1:11" ht="20.399999999999999" x14ac:dyDescent="0.25">
      <c r="A4163" s="14" t="s">
        <v>1906</v>
      </c>
      <c r="B4163" s="14" t="s">
        <v>14416</v>
      </c>
      <c r="C4163" s="14" t="s">
        <v>14418</v>
      </c>
      <c r="D4163" s="16">
        <v>45363</v>
      </c>
      <c r="E4163" s="16"/>
      <c r="F4163" s="14" t="s">
        <v>14417</v>
      </c>
      <c r="G4163" s="14"/>
      <c r="H4163" s="14" t="s">
        <v>4788</v>
      </c>
      <c r="I4163" s="15">
        <v>-2200</v>
      </c>
      <c r="J4163" s="77">
        <v>3</v>
      </c>
      <c r="K4163" s="92"/>
    </row>
    <row r="4164" spans="1:11" ht="20.399999999999999" x14ac:dyDescent="0.25">
      <c r="A4164" s="14" t="s">
        <v>1906</v>
      </c>
      <c r="B4164" s="14" t="s">
        <v>11209</v>
      </c>
      <c r="C4164" s="14" t="s">
        <v>11210</v>
      </c>
      <c r="D4164" s="16">
        <v>45250</v>
      </c>
      <c r="E4164" s="16"/>
      <c r="F4164" s="14" t="s">
        <v>11211</v>
      </c>
      <c r="G4164" s="14" t="s">
        <v>1963</v>
      </c>
      <c r="H4164" s="14" t="s">
        <v>1964</v>
      </c>
      <c r="I4164" s="15">
        <v>956.32</v>
      </c>
      <c r="J4164" s="77">
        <v>3</v>
      </c>
      <c r="K4164" s="92"/>
    </row>
    <row r="4165" spans="1:11" ht="30.6" x14ac:dyDescent="0.25">
      <c r="A4165" s="14" t="s">
        <v>1906</v>
      </c>
      <c r="B4165" s="14" t="s">
        <v>11212</v>
      </c>
      <c r="C4165" s="14" t="s">
        <v>11213</v>
      </c>
      <c r="D4165" s="16">
        <v>45253</v>
      </c>
      <c r="E4165" s="16"/>
      <c r="F4165" s="14" t="s">
        <v>11214</v>
      </c>
      <c r="G4165" s="14"/>
      <c r="H4165" s="14" t="s">
        <v>11215</v>
      </c>
      <c r="I4165" s="15">
        <v>18560</v>
      </c>
      <c r="J4165" s="77">
        <v>3</v>
      </c>
      <c r="K4165" s="92"/>
    </row>
    <row r="4166" spans="1:11" ht="30.6" x14ac:dyDescent="0.25">
      <c r="A4166" s="14" t="s">
        <v>1906</v>
      </c>
      <c r="B4166" s="14" t="s">
        <v>11216</v>
      </c>
      <c r="C4166" s="14" t="s">
        <v>11217</v>
      </c>
      <c r="D4166" s="16">
        <v>45273</v>
      </c>
      <c r="E4166" s="16"/>
      <c r="F4166" s="14" t="s">
        <v>11218</v>
      </c>
      <c r="G4166" s="14" t="s">
        <v>2299</v>
      </c>
      <c r="H4166" s="14" t="s">
        <v>2300</v>
      </c>
      <c r="I4166" s="15">
        <v>660</v>
      </c>
      <c r="J4166" s="77">
        <v>3</v>
      </c>
      <c r="K4166" s="92"/>
    </row>
    <row r="4167" spans="1:11" ht="20.399999999999999" x14ac:dyDescent="0.25">
      <c r="A4167" s="14" t="s">
        <v>1906</v>
      </c>
      <c r="B4167" s="14" t="s">
        <v>11219</v>
      </c>
      <c r="C4167" s="14" t="s">
        <v>11220</v>
      </c>
      <c r="D4167" s="16">
        <v>45273</v>
      </c>
      <c r="E4167" s="16"/>
      <c r="F4167" s="14" t="s">
        <v>11221</v>
      </c>
      <c r="G4167" s="14" t="s">
        <v>2304</v>
      </c>
      <c r="H4167" s="14" t="s">
        <v>2305</v>
      </c>
      <c r="I4167" s="15">
        <v>569.16</v>
      </c>
      <c r="J4167" s="77">
        <v>3</v>
      </c>
      <c r="K4167" s="92"/>
    </row>
    <row r="4168" spans="1:11" ht="30.6" x14ac:dyDescent="0.25">
      <c r="A4168" s="14" t="s">
        <v>1906</v>
      </c>
      <c r="B4168" s="14" t="s">
        <v>11222</v>
      </c>
      <c r="C4168" s="14" t="s">
        <v>11223</v>
      </c>
      <c r="D4168" s="16">
        <v>45272</v>
      </c>
      <c r="E4168" s="16"/>
      <c r="F4168" s="14" t="s">
        <v>11224</v>
      </c>
      <c r="G4168" s="14" t="s">
        <v>2069</v>
      </c>
      <c r="H4168" s="14" t="s">
        <v>2070</v>
      </c>
      <c r="I4168" s="15">
        <v>210</v>
      </c>
      <c r="J4168" s="77">
        <v>3</v>
      </c>
      <c r="K4168" s="92"/>
    </row>
    <row r="4169" spans="1:11" ht="30.6" x14ac:dyDescent="0.25">
      <c r="A4169" s="14" t="s">
        <v>1906</v>
      </c>
      <c r="B4169" s="14" t="s">
        <v>11225</v>
      </c>
      <c r="C4169" s="14" t="s">
        <v>11226</v>
      </c>
      <c r="D4169" s="16">
        <v>45274</v>
      </c>
      <c r="E4169" s="16"/>
      <c r="F4169" s="14" t="s">
        <v>11227</v>
      </c>
      <c r="G4169" s="14" t="s">
        <v>2069</v>
      </c>
      <c r="H4169" s="14" t="s">
        <v>2070</v>
      </c>
      <c r="I4169" s="15">
        <v>170</v>
      </c>
      <c r="J4169" s="77">
        <v>3</v>
      </c>
      <c r="K4169" s="92"/>
    </row>
    <row r="4170" spans="1:11" ht="20.399999999999999" x14ac:dyDescent="0.25">
      <c r="A4170" s="14" t="s">
        <v>1906</v>
      </c>
      <c r="B4170" s="14" t="s">
        <v>8256</v>
      </c>
      <c r="C4170" s="14"/>
      <c r="D4170" s="16">
        <v>45261</v>
      </c>
      <c r="E4170" s="16"/>
      <c r="F4170" s="14" t="s">
        <v>11228</v>
      </c>
      <c r="G4170" s="14"/>
      <c r="H4170" s="14" t="s">
        <v>5398</v>
      </c>
      <c r="I4170" s="15">
        <v>2000</v>
      </c>
      <c r="J4170" s="77">
        <v>3</v>
      </c>
      <c r="K4170" s="92"/>
    </row>
    <row r="4171" spans="1:11" ht="40.799999999999997" x14ac:dyDescent="0.25">
      <c r="A4171" s="14" t="s">
        <v>1906</v>
      </c>
      <c r="B4171" s="14" t="s">
        <v>11229</v>
      </c>
      <c r="C4171" s="14" t="s">
        <v>11230</v>
      </c>
      <c r="D4171" s="16">
        <v>45281</v>
      </c>
      <c r="E4171" s="16"/>
      <c r="F4171" s="14" t="s">
        <v>11231</v>
      </c>
      <c r="G4171" s="14"/>
      <c r="H4171" s="14" t="s">
        <v>11232</v>
      </c>
      <c r="I4171" s="15">
        <v>0</v>
      </c>
      <c r="J4171" s="77">
        <v>3</v>
      </c>
      <c r="K4171" s="92"/>
    </row>
    <row r="4172" spans="1:11" ht="40.799999999999997" x14ac:dyDescent="0.25">
      <c r="A4172" s="14" t="s">
        <v>1906</v>
      </c>
      <c r="B4172" s="14" t="s">
        <v>11233</v>
      </c>
      <c r="C4172" s="14" t="s">
        <v>11234</v>
      </c>
      <c r="D4172" s="16">
        <v>45281</v>
      </c>
      <c r="E4172" s="16"/>
      <c r="F4172" s="14" t="s">
        <v>11235</v>
      </c>
      <c r="G4172" s="14"/>
      <c r="H4172" s="14" t="s">
        <v>11232</v>
      </c>
      <c r="I4172" s="15">
        <v>0</v>
      </c>
      <c r="J4172" s="77">
        <v>3</v>
      </c>
      <c r="K4172" s="92"/>
    </row>
    <row r="4173" spans="1:11" ht="40.799999999999997" x14ac:dyDescent="0.25">
      <c r="A4173" s="14" t="s">
        <v>1906</v>
      </c>
      <c r="B4173" s="14" t="s">
        <v>11236</v>
      </c>
      <c r="C4173" s="14" t="s">
        <v>11237</v>
      </c>
      <c r="D4173" s="16">
        <v>45281</v>
      </c>
      <c r="E4173" s="16"/>
      <c r="F4173" s="14" t="s">
        <v>11238</v>
      </c>
      <c r="G4173" s="14"/>
      <c r="H4173" s="14" t="s">
        <v>11239</v>
      </c>
      <c r="I4173" s="15">
        <v>0</v>
      </c>
      <c r="J4173" s="77">
        <v>3</v>
      </c>
      <c r="K4173" s="92"/>
    </row>
    <row r="4174" spans="1:11" ht="30.6" x14ac:dyDescent="0.25">
      <c r="A4174" s="14" t="s">
        <v>1906</v>
      </c>
      <c r="B4174" s="14" t="s">
        <v>8256</v>
      </c>
      <c r="C4174" s="14"/>
      <c r="D4174" s="16">
        <v>45279</v>
      </c>
      <c r="E4174" s="16"/>
      <c r="F4174" s="14" t="s">
        <v>11240</v>
      </c>
      <c r="G4174" s="14"/>
      <c r="H4174" s="14" t="s">
        <v>5398</v>
      </c>
      <c r="I4174" s="15">
        <v>-1308.3699999999999</v>
      </c>
      <c r="J4174" s="77">
        <v>3</v>
      </c>
      <c r="K4174" s="92"/>
    </row>
    <row r="4175" spans="1:11" ht="30.6" x14ac:dyDescent="0.25">
      <c r="A4175" s="14" t="s">
        <v>1906</v>
      </c>
      <c r="B4175" s="14" t="s">
        <v>8256</v>
      </c>
      <c r="C4175" s="14"/>
      <c r="D4175" s="16">
        <v>45281</v>
      </c>
      <c r="E4175" s="16"/>
      <c r="F4175" s="14" t="s">
        <v>11241</v>
      </c>
      <c r="G4175" s="14"/>
      <c r="H4175" s="14" t="s">
        <v>5398</v>
      </c>
      <c r="I4175" s="15">
        <v>-400.15</v>
      </c>
      <c r="J4175" s="77">
        <v>3</v>
      </c>
      <c r="K4175" s="92"/>
    </row>
    <row r="4176" spans="1:11" ht="20.399999999999999" x14ac:dyDescent="0.25">
      <c r="A4176" s="14" t="s">
        <v>1906</v>
      </c>
      <c r="B4176" s="14" t="s">
        <v>12230</v>
      </c>
      <c r="C4176" s="14" t="s">
        <v>12231</v>
      </c>
      <c r="D4176" s="16">
        <v>45303</v>
      </c>
      <c r="E4176" s="16"/>
      <c r="F4176" s="14" t="s">
        <v>12232</v>
      </c>
      <c r="G4176" s="14" t="s">
        <v>1963</v>
      </c>
      <c r="H4176" s="14" t="s">
        <v>1964</v>
      </c>
      <c r="I4176" s="15">
        <v>280</v>
      </c>
      <c r="J4176" s="77">
        <v>3</v>
      </c>
      <c r="K4176" s="92"/>
    </row>
    <row r="4177" spans="1:11" ht="23.4" customHeight="1" x14ac:dyDescent="0.25">
      <c r="A4177" s="14" t="s">
        <v>1906</v>
      </c>
      <c r="B4177" s="14" t="s">
        <v>13255</v>
      </c>
      <c r="C4177" s="14" t="s">
        <v>13256</v>
      </c>
      <c r="D4177" s="16">
        <v>45315</v>
      </c>
      <c r="E4177" s="16"/>
      <c r="F4177" s="14" t="s">
        <v>13257</v>
      </c>
      <c r="G4177" s="14"/>
      <c r="H4177" s="14" t="s">
        <v>1414</v>
      </c>
      <c r="I4177" s="15">
        <v>849.12</v>
      </c>
      <c r="J4177" s="77">
        <v>3</v>
      </c>
      <c r="K4177" s="92"/>
    </row>
    <row r="4178" spans="1:11" ht="108.6" customHeight="1" x14ac:dyDescent="0.25">
      <c r="A4178" s="14" t="s">
        <v>1906</v>
      </c>
      <c r="B4178" s="14"/>
      <c r="C4178" s="14"/>
      <c r="D4178" s="16"/>
      <c r="E4178" s="16"/>
      <c r="F4178" s="305" t="s">
        <v>14752</v>
      </c>
      <c r="G4178" s="14"/>
      <c r="H4178" s="14"/>
      <c r="I4178" s="15"/>
      <c r="J4178" s="77"/>
      <c r="K4178" s="92"/>
    </row>
    <row r="4179" spans="1:11" ht="20.399999999999999" x14ac:dyDescent="0.25">
      <c r="A4179" s="14" t="s">
        <v>1906</v>
      </c>
      <c r="B4179" s="14" t="s">
        <v>11242</v>
      </c>
      <c r="C4179" s="14" t="s">
        <v>11243</v>
      </c>
      <c r="D4179" s="16">
        <v>45236</v>
      </c>
      <c r="E4179" s="16"/>
      <c r="F4179" s="14" t="s">
        <v>11244</v>
      </c>
      <c r="G4179" s="14" t="s">
        <v>5505</v>
      </c>
      <c r="H4179" s="14" t="s">
        <v>5506</v>
      </c>
      <c r="I4179" s="15">
        <v>400</v>
      </c>
      <c r="J4179" s="77">
        <v>3</v>
      </c>
      <c r="K4179" s="92"/>
    </row>
    <row r="4180" spans="1:11" ht="20.399999999999999" x14ac:dyDescent="0.25">
      <c r="A4180" s="14" t="s">
        <v>1906</v>
      </c>
      <c r="B4180" s="14" t="s">
        <v>10518</v>
      </c>
      <c r="C4180" s="313"/>
      <c r="D4180" s="16">
        <v>45238</v>
      </c>
      <c r="E4180" s="16"/>
      <c r="F4180" s="14" t="s">
        <v>11245</v>
      </c>
      <c r="G4180" s="14"/>
      <c r="H4180" s="14" t="s">
        <v>3428</v>
      </c>
      <c r="I4180" s="15">
        <v>1000</v>
      </c>
      <c r="J4180" s="77">
        <v>3</v>
      </c>
      <c r="K4180" s="92"/>
    </row>
    <row r="4181" spans="1:11" ht="51" x14ac:dyDescent="0.25">
      <c r="A4181" s="14" t="s">
        <v>1906</v>
      </c>
      <c r="B4181" s="307" t="s">
        <v>11246</v>
      </c>
      <c r="C4181" s="307" t="s">
        <v>11247</v>
      </c>
      <c r="D4181" s="302">
        <v>45252</v>
      </c>
      <c r="E4181" s="302"/>
      <c r="F4181" s="307" t="s">
        <v>14412</v>
      </c>
      <c r="G4181" s="307"/>
      <c r="H4181" s="307" t="s">
        <v>11248</v>
      </c>
      <c r="I4181" s="303">
        <v>0</v>
      </c>
      <c r="J4181" s="304">
        <v>3</v>
      </c>
      <c r="K4181" s="92"/>
    </row>
    <row r="4182" spans="1:11" ht="51" x14ac:dyDescent="0.25">
      <c r="A4182" s="14" t="s">
        <v>1906</v>
      </c>
      <c r="B4182" s="307" t="s">
        <v>11249</v>
      </c>
      <c r="C4182" s="307" t="s">
        <v>11250</v>
      </c>
      <c r="D4182" s="302">
        <v>45252</v>
      </c>
      <c r="E4182" s="302"/>
      <c r="F4182" s="307" t="s">
        <v>14413</v>
      </c>
      <c r="G4182" s="307"/>
      <c r="H4182" s="307" t="s">
        <v>11251</v>
      </c>
      <c r="I4182" s="303">
        <v>0</v>
      </c>
      <c r="J4182" s="304">
        <v>3</v>
      </c>
      <c r="K4182" s="92"/>
    </row>
    <row r="4183" spans="1:11" ht="30.6" x14ac:dyDescent="0.25">
      <c r="A4183" s="14" t="s">
        <v>1906</v>
      </c>
      <c r="B4183" s="307" t="s">
        <v>10518</v>
      </c>
      <c r="C4183" s="307"/>
      <c r="D4183" s="302">
        <v>45243</v>
      </c>
      <c r="E4183" s="302"/>
      <c r="F4183" s="307" t="s">
        <v>13440</v>
      </c>
      <c r="G4183" s="307"/>
      <c r="H4183" s="307" t="s">
        <v>3428</v>
      </c>
      <c r="I4183" s="303">
        <v>-664.34</v>
      </c>
      <c r="J4183" s="304">
        <v>3</v>
      </c>
      <c r="K4183" s="92"/>
    </row>
    <row r="4184" spans="1:11" ht="30.6" x14ac:dyDescent="0.25">
      <c r="A4184" s="14" t="s">
        <v>1906</v>
      </c>
      <c r="B4184" s="14" t="s">
        <v>11252</v>
      </c>
      <c r="C4184" s="14" t="s">
        <v>11253</v>
      </c>
      <c r="D4184" s="16">
        <v>45252</v>
      </c>
      <c r="E4184" s="16"/>
      <c r="F4184" s="14" t="s">
        <v>11254</v>
      </c>
      <c r="G4184" s="14"/>
      <c r="H4184" s="14" t="s">
        <v>6286</v>
      </c>
      <c r="I4184" s="15">
        <v>75.62</v>
      </c>
      <c r="J4184" s="77">
        <v>3</v>
      </c>
      <c r="K4184" s="92"/>
    </row>
    <row r="4185" spans="1:11" ht="42.6" customHeight="1" x14ac:dyDescent="0.25">
      <c r="A4185" s="14" t="s">
        <v>1906</v>
      </c>
      <c r="B4185" s="14" t="s">
        <v>11255</v>
      </c>
      <c r="C4185" s="14" t="s">
        <v>11256</v>
      </c>
      <c r="D4185" s="16">
        <v>45236</v>
      </c>
      <c r="E4185" s="16"/>
      <c r="F4185" s="14" t="s">
        <v>11257</v>
      </c>
      <c r="G4185" s="14"/>
      <c r="H4185" s="14" t="s">
        <v>11258</v>
      </c>
      <c r="I4185" s="15">
        <v>1300</v>
      </c>
      <c r="J4185" s="304">
        <v>3</v>
      </c>
      <c r="K4185" s="92"/>
    </row>
    <row r="4186" spans="1:11" ht="40.799999999999997" x14ac:dyDescent="0.25">
      <c r="A4186" s="14" t="s">
        <v>1906</v>
      </c>
      <c r="B4186" s="14" t="s">
        <v>11259</v>
      </c>
      <c r="C4186" s="14" t="s">
        <v>11260</v>
      </c>
      <c r="D4186" s="16">
        <v>45252</v>
      </c>
      <c r="E4186" s="16"/>
      <c r="F4186" s="14" t="s">
        <v>14256</v>
      </c>
      <c r="G4186" s="14"/>
      <c r="H4186" s="14" t="s">
        <v>11258</v>
      </c>
      <c r="I4186" s="15">
        <v>0</v>
      </c>
      <c r="J4186" s="77">
        <v>3</v>
      </c>
      <c r="K4186" s="92"/>
    </row>
    <row r="4187" spans="1:11" ht="30.6" x14ac:dyDescent="0.25">
      <c r="A4187" s="14" t="s">
        <v>1906</v>
      </c>
      <c r="B4187" s="14" t="s">
        <v>13072</v>
      </c>
      <c r="C4187" s="14" t="s">
        <v>13073</v>
      </c>
      <c r="D4187" s="16">
        <v>45309</v>
      </c>
      <c r="E4187" s="16"/>
      <c r="F4187" s="14" t="s">
        <v>13074</v>
      </c>
      <c r="G4187" s="14" t="s">
        <v>4153</v>
      </c>
      <c r="H4187" s="14" t="s">
        <v>4154</v>
      </c>
      <c r="I4187" s="15">
        <v>21</v>
      </c>
      <c r="J4187" s="77">
        <v>3</v>
      </c>
      <c r="K4187" s="92"/>
    </row>
    <row r="4188" spans="1:11" ht="71.400000000000006" x14ac:dyDescent="0.25">
      <c r="A4188" s="14" t="s">
        <v>1906</v>
      </c>
      <c r="B4188" s="307" t="s">
        <v>11261</v>
      </c>
      <c r="C4188" s="307" t="s">
        <v>11262</v>
      </c>
      <c r="D4188" s="302">
        <v>45072</v>
      </c>
      <c r="E4188" s="302">
        <v>45240</v>
      </c>
      <c r="F4188" s="307" t="s">
        <v>12415</v>
      </c>
      <c r="G4188" s="307" t="s">
        <v>5796</v>
      </c>
      <c r="H4188" s="307" t="s">
        <v>5797</v>
      </c>
      <c r="I4188" s="303">
        <v>2288</v>
      </c>
      <c r="J4188" s="304">
        <v>2</v>
      </c>
      <c r="K4188" s="92"/>
    </row>
    <row r="4189" spans="1:11" ht="61.2" x14ac:dyDescent="0.25">
      <c r="A4189" s="14" t="s">
        <v>1906</v>
      </c>
      <c r="B4189" s="307" t="s">
        <v>11263</v>
      </c>
      <c r="C4189" s="307" t="s">
        <v>11264</v>
      </c>
      <c r="D4189" s="302">
        <v>45096</v>
      </c>
      <c r="E4189" s="302">
        <v>45240</v>
      </c>
      <c r="F4189" s="307" t="s">
        <v>12416</v>
      </c>
      <c r="G4189" s="307" t="s">
        <v>5796</v>
      </c>
      <c r="H4189" s="307" t="s">
        <v>5797</v>
      </c>
      <c r="I4189" s="303">
        <v>3982</v>
      </c>
      <c r="J4189" s="304">
        <v>2</v>
      </c>
      <c r="K4189" s="92"/>
    </row>
    <row r="4190" spans="1:11" ht="61.2" x14ac:dyDescent="0.25">
      <c r="A4190" s="14" t="s">
        <v>1906</v>
      </c>
      <c r="B4190" s="307" t="s">
        <v>11263</v>
      </c>
      <c r="C4190" s="307" t="s">
        <v>11264</v>
      </c>
      <c r="D4190" s="302">
        <v>45113</v>
      </c>
      <c r="E4190" s="302">
        <v>45240</v>
      </c>
      <c r="F4190" s="307" t="s">
        <v>12417</v>
      </c>
      <c r="G4190" s="307" t="s">
        <v>5796</v>
      </c>
      <c r="H4190" s="307" t="s">
        <v>5797</v>
      </c>
      <c r="I4190" s="303">
        <v>720</v>
      </c>
      <c r="J4190" s="304">
        <v>2</v>
      </c>
      <c r="K4190" s="92"/>
    </row>
    <row r="4191" spans="1:11" ht="71.400000000000006" x14ac:dyDescent="0.25">
      <c r="A4191" s="14" t="s">
        <v>1906</v>
      </c>
      <c r="B4191" s="307" t="s">
        <v>11265</v>
      </c>
      <c r="C4191" s="307" t="s">
        <v>11266</v>
      </c>
      <c r="D4191" s="302">
        <v>45090</v>
      </c>
      <c r="E4191" s="302">
        <v>45240</v>
      </c>
      <c r="F4191" s="307" t="s">
        <v>12418</v>
      </c>
      <c r="G4191" s="307" t="s">
        <v>5796</v>
      </c>
      <c r="H4191" s="307" t="s">
        <v>5797</v>
      </c>
      <c r="I4191" s="303">
        <v>1370.4</v>
      </c>
      <c r="J4191" s="304">
        <v>2</v>
      </c>
      <c r="K4191" s="92"/>
    </row>
    <row r="4192" spans="1:11" ht="71.400000000000006" x14ac:dyDescent="0.25">
      <c r="A4192" s="14" t="s">
        <v>1906</v>
      </c>
      <c r="B4192" s="307" t="s">
        <v>11265</v>
      </c>
      <c r="C4192" s="307" t="s">
        <v>11266</v>
      </c>
      <c r="D4192" s="302">
        <v>45098</v>
      </c>
      <c r="E4192" s="302">
        <v>45240</v>
      </c>
      <c r="F4192" s="307" t="s">
        <v>12419</v>
      </c>
      <c r="G4192" s="307" t="s">
        <v>5796</v>
      </c>
      <c r="H4192" s="307" t="s">
        <v>5797</v>
      </c>
      <c r="I4192" s="303">
        <v>229.4</v>
      </c>
      <c r="J4192" s="304">
        <v>2</v>
      </c>
      <c r="K4192" s="92"/>
    </row>
    <row r="4193" spans="1:11" ht="71.400000000000006" x14ac:dyDescent="0.25">
      <c r="A4193" s="14" t="s">
        <v>1906</v>
      </c>
      <c r="B4193" s="307" t="s">
        <v>11267</v>
      </c>
      <c r="C4193" s="307" t="s">
        <v>9454</v>
      </c>
      <c r="D4193" s="302">
        <v>45189</v>
      </c>
      <c r="E4193" s="302">
        <v>45250</v>
      </c>
      <c r="F4193" s="307" t="s">
        <v>12420</v>
      </c>
      <c r="G4193" s="307" t="s">
        <v>11268</v>
      </c>
      <c r="H4193" s="307" t="s">
        <v>11269</v>
      </c>
      <c r="I4193" s="303">
        <v>179</v>
      </c>
      <c r="J4193" s="304">
        <v>2</v>
      </c>
      <c r="K4193" s="92"/>
    </row>
    <row r="4194" spans="1:11" ht="71.400000000000006" x14ac:dyDescent="0.25">
      <c r="A4194" s="14" t="s">
        <v>1906</v>
      </c>
      <c r="B4194" s="307" t="s">
        <v>11267</v>
      </c>
      <c r="C4194" s="307" t="s">
        <v>9454</v>
      </c>
      <c r="D4194" s="302">
        <v>45197</v>
      </c>
      <c r="E4194" s="302">
        <v>45250</v>
      </c>
      <c r="F4194" s="307" t="s">
        <v>12421</v>
      </c>
      <c r="G4194" s="307" t="s">
        <v>11268</v>
      </c>
      <c r="H4194" s="307" t="s">
        <v>11269</v>
      </c>
      <c r="I4194" s="303">
        <v>764.61</v>
      </c>
      <c r="J4194" s="304">
        <v>2</v>
      </c>
      <c r="K4194" s="92"/>
    </row>
    <row r="4195" spans="1:11" ht="61.2" x14ac:dyDescent="0.25">
      <c r="A4195" s="14" t="s">
        <v>1906</v>
      </c>
      <c r="B4195" s="307" t="s">
        <v>11270</v>
      </c>
      <c r="C4195" s="307" t="s">
        <v>11271</v>
      </c>
      <c r="D4195" s="302">
        <v>45173</v>
      </c>
      <c r="E4195" s="302">
        <v>45246</v>
      </c>
      <c r="F4195" s="307" t="s">
        <v>12422</v>
      </c>
      <c r="G4195" s="307" t="s">
        <v>10681</v>
      </c>
      <c r="H4195" s="307" t="s">
        <v>10682</v>
      </c>
      <c r="I4195" s="303">
        <v>700</v>
      </c>
      <c r="J4195" s="304">
        <v>2</v>
      </c>
      <c r="K4195" s="92"/>
    </row>
    <row r="4196" spans="1:11" ht="67.95" customHeight="1" x14ac:dyDescent="0.25">
      <c r="A4196" s="14" t="s">
        <v>1906</v>
      </c>
      <c r="B4196" s="307" t="s">
        <v>11270</v>
      </c>
      <c r="C4196" s="307" t="s">
        <v>11271</v>
      </c>
      <c r="D4196" s="302">
        <v>45174</v>
      </c>
      <c r="E4196" s="302">
        <v>45246</v>
      </c>
      <c r="F4196" s="307" t="s">
        <v>12423</v>
      </c>
      <c r="G4196" s="307" t="s">
        <v>10681</v>
      </c>
      <c r="H4196" s="307" t="s">
        <v>10682</v>
      </c>
      <c r="I4196" s="303">
        <v>512.30999999999995</v>
      </c>
      <c r="J4196" s="304">
        <v>2</v>
      </c>
      <c r="K4196" s="92"/>
    </row>
    <row r="4197" spans="1:11" ht="61.2" x14ac:dyDescent="0.25">
      <c r="A4197" s="14" t="s">
        <v>1906</v>
      </c>
      <c r="B4197" s="14" t="s">
        <v>11272</v>
      </c>
      <c r="C4197" s="14" t="s">
        <v>11273</v>
      </c>
      <c r="D4197" s="16">
        <v>44980</v>
      </c>
      <c r="E4197" s="16">
        <v>45254</v>
      </c>
      <c r="F4197" s="14" t="s">
        <v>12424</v>
      </c>
      <c r="G4197" s="14"/>
      <c r="H4197" s="14" t="s">
        <v>9404</v>
      </c>
      <c r="I4197" s="15">
        <v>87.1</v>
      </c>
      <c r="J4197" s="77">
        <v>2</v>
      </c>
      <c r="K4197" s="92"/>
    </row>
    <row r="4198" spans="1:11" ht="61.2" x14ac:dyDescent="0.25">
      <c r="A4198" s="14" t="s">
        <v>1906</v>
      </c>
      <c r="B4198" s="14" t="s">
        <v>11272</v>
      </c>
      <c r="C4198" s="14" t="s">
        <v>11273</v>
      </c>
      <c r="D4198" s="16">
        <v>45090</v>
      </c>
      <c r="E4198" s="16">
        <v>45254</v>
      </c>
      <c r="F4198" s="14" t="s">
        <v>12425</v>
      </c>
      <c r="G4198" s="14"/>
      <c r="H4198" s="14" t="s">
        <v>9404</v>
      </c>
      <c r="I4198" s="15">
        <v>107.2</v>
      </c>
      <c r="J4198" s="77">
        <v>2</v>
      </c>
      <c r="K4198" s="92"/>
    </row>
    <row r="4199" spans="1:11" ht="61.2" x14ac:dyDescent="0.25">
      <c r="A4199" s="14" t="s">
        <v>1906</v>
      </c>
      <c r="B4199" s="14" t="s">
        <v>11272</v>
      </c>
      <c r="C4199" s="14" t="s">
        <v>11273</v>
      </c>
      <c r="D4199" s="16">
        <v>45090</v>
      </c>
      <c r="E4199" s="16">
        <v>45254</v>
      </c>
      <c r="F4199" s="14" t="s">
        <v>12425</v>
      </c>
      <c r="G4199" s="14"/>
      <c r="H4199" s="14" t="s">
        <v>9404</v>
      </c>
      <c r="I4199" s="15">
        <v>749.76</v>
      </c>
      <c r="J4199" s="77">
        <v>2</v>
      </c>
      <c r="K4199" s="92"/>
    </row>
    <row r="4200" spans="1:11" ht="61.2" x14ac:dyDescent="0.25">
      <c r="A4200" s="14" t="s">
        <v>1906</v>
      </c>
      <c r="B4200" s="14" t="s">
        <v>11272</v>
      </c>
      <c r="C4200" s="14" t="s">
        <v>11273</v>
      </c>
      <c r="D4200" s="16">
        <v>45001</v>
      </c>
      <c r="E4200" s="16">
        <v>45254</v>
      </c>
      <c r="F4200" s="14" t="s">
        <v>12426</v>
      </c>
      <c r="G4200" s="14"/>
      <c r="H4200" s="14" t="s">
        <v>9404</v>
      </c>
      <c r="I4200" s="15">
        <v>107.2</v>
      </c>
      <c r="J4200" s="77">
        <v>2</v>
      </c>
      <c r="K4200" s="92"/>
    </row>
    <row r="4201" spans="1:11" ht="51" x14ac:dyDescent="0.25">
      <c r="A4201" s="14" t="s">
        <v>1906</v>
      </c>
      <c r="B4201" s="14" t="s">
        <v>11272</v>
      </c>
      <c r="C4201" s="14" t="s">
        <v>11273</v>
      </c>
      <c r="D4201" s="16">
        <v>45069</v>
      </c>
      <c r="E4201" s="16">
        <v>45254</v>
      </c>
      <c r="F4201" s="14" t="s">
        <v>11274</v>
      </c>
      <c r="G4201" s="14"/>
      <c r="H4201" s="14" t="s">
        <v>9404</v>
      </c>
      <c r="I4201" s="15">
        <v>87.1</v>
      </c>
      <c r="J4201" s="77">
        <v>2</v>
      </c>
      <c r="K4201" s="92"/>
    </row>
    <row r="4202" spans="1:11" ht="61.2" x14ac:dyDescent="0.25">
      <c r="A4202" s="14" t="s">
        <v>1906</v>
      </c>
      <c r="B4202" s="14" t="s">
        <v>11272</v>
      </c>
      <c r="C4202" s="14" t="s">
        <v>11273</v>
      </c>
      <c r="D4202" s="16">
        <v>45034</v>
      </c>
      <c r="E4202" s="16">
        <v>45254</v>
      </c>
      <c r="F4202" s="14" t="s">
        <v>12427</v>
      </c>
      <c r="G4202" s="14"/>
      <c r="H4202" s="14" t="s">
        <v>9404</v>
      </c>
      <c r="I4202" s="15">
        <v>100.5</v>
      </c>
      <c r="J4202" s="77">
        <v>2</v>
      </c>
      <c r="K4202" s="92"/>
    </row>
    <row r="4203" spans="1:11" ht="51" x14ac:dyDescent="0.25">
      <c r="A4203" s="14" t="s">
        <v>1906</v>
      </c>
      <c r="B4203" s="14" t="s">
        <v>11272</v>
      </c>
      <c r="C4203" s="14" t="s">
        <v>11273</v>
      </c>
      <c r="D4203" s="16">
        <v>45034</v>
      </c>
      <c r="E4203" s="16">
        <v>45254</v>
      </c>
      <c r="F4203" s="14" t="s">
        <v>11275</v>
      </c>
      <c r="G4203" s="14"/>
      <c r="H4203" s="14" t="s">
        <v>9404</v>
      </c>
      <c r="I4203" s="15">
        <v>702.9</v>
      </c>
      <c r="J4203" s="77">
        <v>2</v>
      </c>
      <c r="K4203" s="92"/>
    </row>
    <row r="4204" spans="1:11" ht="61.2" x14ac:dyDescent="0.25">
      <c r="A4204" s="14" t="s">
        <v>1906</v>
      </c>
      <c r="B4204" s="14" t="s">
        <v>11272</v>
      </c>
      <c r="C4204" s="14" t="s">
        <v>11273</v>
      </c>
      <c r="D4204" s="16">
        <v>45069</v>
      </c>
      <c r="E4204" s="16">
        <v>45254</v>
      </c>
      <c r="F4204" s="14" t="s">
        <v>12428</v>
      </c>
      <c r="G4204" s="14"/>
      <c r="H4204" s="14" t="s">
        <v>9404</v>
      </c>
      <c r="I4204" s="15">
        <v>609.17999999999995</v>
      </c>
      <c r="J4204" s="77">
        <v>2</v>
      </c>
      <c r="K4204" s="92"/>
    </row>
    <row r="4205" spans="1:11" ht="61.2" x14ac:dyDescent="0.25">
      <c r="A4205" s="14" t="s">
        <v>1906</v>
      </c>
      <c r="B4205" s="14" t="s">
        <v>11272</v>
      </c>
      <c r="C4205" s="14" t="s">
        <v>11273</v>
      </c>
      <c r="D4205" s="16">
        <v>45001</v>
      </c>
      <c r="E4205" s="16">
        <v>45254</v>
      </c>
      <c r="F4205" s="14" t="s">
        <v>12426</v>
      </c>
      <c r="G4205" s="14"/>
      <c r="H4205" s="14" t="s">
        <v>9404</v>
      </c>
      <c r="I4205" s="15">
        <v>749.76</v>
      </c>
      <c r="J4205" s="77">
        <v>2</v>
      </c>
      <c r="K4205" s="92"/>
    </row>
    <row r="4206" spans="1:11" ht="61.2" x14ac:dyDescent="0.25">
      <c r="A4206" s="14" t="s">
        <v>1906</v>
      </c>
      <c r="B4206" s="14" t="s">
        <v>11272</v>
      </c>
      <c r="C4206" s="14" t="s">
        <v>11273</v>
      </c>
      <c r="D4206" s="16">
        <v>45145</v>
      </c>
      <c r="E4206" s="16">
        <v>45254</v>
      </c>
      <c r="F4206" s="14" t="s">
        <v>12429</v>
      </c>
      <c r="G4206" s="14"/>
      <c r="H4206" s="14" t="s">
        <v>9404</v>
      </c>
      <c r="I4206" s="15">
        <v>556.25</v>
      </c>
      <c r="J4206" s="77">
        <v>2</v>
      </c>
      <c r="K4206" s="92"/>
    </row>
    <row r="4207" spans="1:11" ht="61.2" x14ac:dyDescent="0.25">
      <c r="A4207" s="14" t="s">
        <v>1906</v>
      </c>
      <c r="B4207" s="14" t="s">
        <v>11276</v>
      </c>
      <c r="C4207" s="14" t="s">
        <v>11277</v>
      </c>
      <c r="D4207" s="16">
        <v>44963</v>
      </c>
      <c r="E4207" s="16">
        <v>45240</v>
      </c>
      <c r="F4207" s="14" t="s">
        <v>12430</v>
      </c>
      <c r="G4207" s="14" t="s">
        <v>9156</v>
      </c>
      <c r="H4207" s="14" t="s">
        <v>9157</v>
      </c>
      <c r="I4207" s="15">
        <v>1740</v>
      </c>
      <c r="J4207" s="77">
        <v>2</v>
      </c>
      <c r="K4207" s="92"/>
    </row>
    <row r="4208" spans="1:11" ht="66" customHeight="1" x14ac:dyDescent="0.25">
      <c r="A4208" s="14" t="s">
        <v>1906</v>
      </c>
      <c r="B4208" s="14" t="s">
        <v>11276</v>
      </c>
      <c r="C4208" s="14" t="s">
        <v>11277</v>
      </c>
      <c r="D4208" s="16">
        <v>44987</v>
      </c>
      <c r="E4208" s="16">
        <v>45240</v>
      </c>
      <c r="F4208" s="14" t="s">
        <v>12431</v>
      </c>
      <c r="G4208" s="14" t="s">
        <v>9156</v>
      </c>
      <c r="H4208" s="14" t="s">
        <v>9157</v>
      </c>
      <c r="I4208" s="15">
        <v>1980</v>
      </c>
      <c r="J4208" s="77">
        <v>2</v>
      </c>
      <c r="K4208" s="92"/>
    </row>
    <row r="4209" spans="1:11" ht="61.2" x14ac:dyDescent="0.25">
      <c r="A4209" s="14" t="s">
        <v>1906</v>
      </c>
      <c r="B4209" s="14" t="s">
        <v>11276</v>
      </c>
      <c r="C4209" s="14" t="s">
        <v>11277</v>
      </c>
      <c r="D4209" s="16">
        <v>45020</v>
      </c>
      <c r="E4209" s="16">
        <v>45240</v>
      </c>
      <c r="F4209" s="14" t="s">
        <v>12432</v>
      </c>
      <c r="G4209" s="14" t="s">
        <v>9156</v>
      </c>
      <c r="H4209" s="14" t="s">
        <v>9157</v>
      </c>
      <c r="I4209" s="15">
        <v>2040</v>
      </c>
      <c r="J4209" s="77">
        <v>2</v>
      </c>
      <c r="K4209" s="92"/>
    </row>
    <row r="4210" spans="1:11" ht="61.2" x14ac:dyDescent="0.25">
      <c r="A4210" s="14" t="s">
        <v>1906</v>
      </c>
      <c r="B4210" s="14" t="s">
        <v>11276</v>
      </c>
      <c r="C4210" s="14" t="s">
        <v>11277</v>
      </c>
      <c r="D4210" s="16">
        <v>45050</v>
      </c>
      <c r="E4210" s="16">
        <v>45240</v>
      </c>
      <c r="F4210" s="14" t="s">
        <v>12433</v>
      </c>
      <c r="G4210" s="14" t="s">
        <v>9156</v>
      </c>
      <c r="H4210" s="14" t="s">
        <v>9157</v>
      </c>
      <c r="I4210" s="15">
        <v>1620</v>
      </c>
      <c r="J4210" s="77">
        <v>2</v>
      </c>
      <c r="K4210" s="92"/>
    </row>
    <row r="4211" spans="1:11" ht="67.95" customHeight="1" x14ac:dyDescent="0.25">
      <c r="A4211" s="14" t="s">
        <v>1906</v>
      </c>
      <c r="B4211" s="14" t="s">
        <v>11276</v>
      </c>
      <c r="C4211" s="14" t="s">
        <v>11277</v>
      </c>
      <c r="D4211" s="16">
        <v>44963</v>
      </c>
      <c r="E4211" s="16">
        <v>45240</v>
      </c>
      <c r="F4211" s="14" t="s">
        <v>12434</v>
      </c>
      <c r="G4211" s="14" t="s">
        <v>9156</v>
      </c>
      <c r="H4211" s="14" t="s">
        <v>9157</v>
      </c>
      <c r="I4211" s="15">
        <v>265</v>
      </c>
      <c r="J4211" s="77">
        <v>2</v>
      </c>
      <c r="K4211" s="92"/>
    </row>
    <row r="4212" spans="1:11" ht="65.400000000000006" customHeight="1" x14ac:dyDescent="0.25">
      <c r="A4212" s="14" t="s">
        <v>1906</v>
      </c>
      <c r="B4212" s="14" t="s">
        <v>11276</v>
      </c>
      <c r="C4212" s="14" t="s">
        <v>11277</v>
      </c>
      <c r="D4212" s="16">
        <v>45000</v>
      </c>
      <c r="E4212" s="16">
        <v>45240</v>
      </c>
      <c r="F4212" s="14" t="s">
        <v>12435</v>
      </c>
      <c r="G4212" s="14" t="s">
        <v>9156</v>
      </c>
      <c r="H4212" s="14" t="s">
        <v>9157</v>
      </c>
      <c r="I4212" s="15">
        <v>340</v>
      </c>
      <c r="J4212" s="77">
        <v>2</v>
      </c>
      <c r="K4212" s="92"/>
    </row>
    <row r="4213" spans="1:11" ht="62.4" customHeight="1" x14ac:dyDescent="0.25">
      <c r="A4213" s="14" t="s">
        <v>1906</v>
      </c>
      <c r="B4213" s="14" t="s">
        <v>11276</v>
      </c>
      <c r="C4213" s="14" t="s">
        <v>11277</v>
      </c>
      <c r="D4213" s="16">
        <v>45049</v>
      </c>
      <c r="E4213" s="16">
        <v>45240</v>
      </c>
      <c r="F4213" s="14" t="s">
        <v>12436</v>
      </c>
      <c r="G4213" s="14" t="s">
        <v>9156</v>
      </c>
      <c r="H4213" s="14" t="s">
        <v>9157</v>
      </c>
      <c r="I4213" s="15">
        <v>360</v>
      </c>
      <c r="J4213" s="77">
        <v>2</v>
      </c>
      <c r="K4213" s="92"/>
    </row>
    <row r="4214" spans="1:11" ht="61.95" customHeight="1" x14ac:dyDescent="0.25">
      <c r="A4214" s="14" t="s">
        <v>1906</v>
      </c>
      <c r="B4214" s="14" t="s">
        <v>11276</v>
      </c>
      <c r="C4214" s="14" t="s">
        <v>11277</v>
      </c>
      <c r="D4214" s="16">
        <v>45063</v>
      </c>
      <c r="E4214" s="16">
        <v>45240</v>
      </c>
      <c r="F4214" s="14" t="s">
        <v>12437</v>
      </c>
      <c r="G4214" s="14" t="s">
        <v>9156</v>
      </c>
      <c r="H4214" s="14" t="s">
        <v>9157</v>
      </c>
      <c r="I4214" s="15">
        <v>305</v>
      </c>
      <c r="J4214" s="77">
        <v>2</v>
      </c>
      <c r="K4214" s="92"/>
    </row>
    <row r="4215" spans="1:11" ht="71.400000000000006" x14ac:dyDescent="0.25">
      <c r="A4215" s="14" t="s">
        <v>1906</v>
      </c>
      <c r="B4215" s="14" t="s">
        <v>11278</v>
      </c>
      <c r="C4215" s="14" t="s">
        <v>11279</v>
      </c>
      <c r="D4215" s="16">
        <v>44960</v>
      </c>
      <c r="E4215" s="16">
        <v>45240</v>
      </c>
      <c r="F4215" s="14" t="s">
        <v>12438</v>
      </c>
      <c r="G4215" s="14" t="s">
        <v>6869</v>
      </c>
      <c r="H4215" s="14" t="s">
        <v>6870</v>
      </c>
      <c r="I4215" s="15">
        <v>1226</v>
      </c>
      <c r="J4215" s="77">
        <v>2</v>
      </c>
      <c r="K4215" s="92"/>
    </row>
    <row r="4216" spans="1:11" ht="71.400000000000006" x14ac:dyDescent="0.25">
      <c r="A4216" s="14" t="s">
        <v>1906</v>
      </c>
      <c r="B4216" s="14" t="s">
        <v>11278</v>
      </c>
      <c r="C4216" s="14" t="s">
        <v>11279</v>
      </c>
      <c r="D4216" s="16">
        <v>44987</v>
      </c>
      <c r="E4216" s="16">
        <v>45240</v>
      </c>
      <c r="F4216" s="14" t="s">
        <v>12439</v>
      </c>
      <c r="G4216" s="14" t="s">
        <v>6869</v>
      </c>
      <c r="H4216" s="14" t="s">
        <v>6870</v>
      </c>
      <c r="I4216" s="15">
        <v>1617.8</v>
      </c>
      <c r="J4216" s="77">
        <v>2</v>
      </c>
      <c r="K4216" s="92"/>
    </row>
    <row r="4217" spans="1:11" ht="71.400000000000006" x14ac:dyDescent="0.25">
      <c r="A4217" s="14" t="s">
        <v>1906</v>
      </c>
      <c r="B4217" s="14" t="s">
        <v>11278</v>
      </c>
      <c r="C4217" s="14" t="s">
        <v>11279</v>
      </c>
      <c r="D4217" s="16">
        <v>45019</v>
      </c>
      <c r="E4217" s="16">
        <v>45240</v>
      </c>
      <c r="F4217" s="14" t="s">
        <v>12440</v>
      </c>
      <c r="G4217" s="14" t="s">
        <v>6869</v>
      </c>
      <c r="H4217" s="14" t="s">
        <v>6870</v>
      </c>
      <c r="I4217" s="15">
        <v>1205.8</v>
      </c>
      <c r="J4217" s="77">
        <v>2</v>
      </c>
      <c r="K4217" s="92"/>
    </row>
    <row r="4218" spans="1:11" ht="71.400000000000006" x14ac:dyDescent="0.25">
      <c r="A4218" s="14" t="s">
        <v>1906</v>
      </c>
      <c r="B4218" s="14" t="s">
        <v>11278</v>
      </c>
      <c r="C4218" s="14" t="s">
        <v>11279</v>
      </c>
      <c r="D4218" s="16">
        <v>45048</v>
      </c>
      <c r="E4218" s="16">
        <v>45240</v>
      </c>
      <c r="F4218" s="14" t="s">
        <v>12441</v>
      </c>
      <c r="G4218" s="14" t="s">
        <v>6869</v>
      </c>
      <c r="H4218" s="14" t="s">
        <v>6870</v>
      </c>
      <c r="I4218" s="15">
        <v>1043.5999999999999</v>
      </c>
      <c r="J4218" s="77">
        <v>2</v>
      </c>
      <c r="K4218" s="92"/>
    </row>
    <row r="4219" spans="1:11" ht="71.400000000000006" x14ac:dyDescent="0.25">
      <c r="A4219" s="14" t="s">
        <v>1906</v>
      </c>
      <c r="B4219" s="14" t="s">
        <v>11278</v>
      </c>
      <c r="C4219" s="14" t="s">
        <v>11279</v>
      </c>
      <c r="D4219" s="16">
        <v>45084</v>
      </c>
      <c r="E4219" s="16">
        <v>45240</v>
      </c>
      <c r="F4219" s="14" t="s">
        <v>12418</v>
      </c>
      <c r="G4219" s="14" t="s">
        <v>6869</v>
      </c>
      <c r="H4219" s="14" t="s">
        <v>6870</v>
      </c>
      <c r="I4219" s="15">
        <v>943.2</v>
      </c>
      <c r="J4219" s="77">
        <v>2</v>
      </c>
      <c r="K4219" s="92"/>
    </row>
    <row r="4220" spans="1:11" ht="71.400000000000006" x14ac:dyDescent="0.25">
      <c r="A4220" s="14" t="s">
        <v>1906</v>
      </c>
      <c r="B4220" s="14" t="s">
        <v>11278</v>
      </c>
      <c r="C4220" s="14" t="s">
        <v>11279</v>
      </c>
      <c r="D4220" s="16">
        <v>45089</v>
      </c>
      <c r="E4220" s="16">
        <v>45240</v>
      </c>
      <c r="F4220" s="14" t="s">
        <v>12419</v>
      </c>
      <c r="G4220" s="14" t="s">
        <v>6869</v>
      </c>
      <c r="H4220" s="14" t="s">
        <v>6870</v>
      </c>
      <c r="I4220" s="15">
        <v>323.39999999999998</v>
      </c>
      <c r="J4220" s="77">
        <v>2</v>
      </c>
      <c r="K4220" s="92"/>
    </row>
    <row r="4221" spans="1:11" ht="71.400000000000006" x14ac:dyDescent="0.25">
      <c r="A4221" s="14" t="s">
        <v>1906</v>
      </c>
      <c r="B4221" s="14" t="s">
        <v>11278</v>
      </c>
      <c r="C4221" s="14" t="s">
        <v>11279</v>
      </c>
      <c r="D4221" s="16">
        <v>44966</v>
      </c>
      <c r="E4221" s="16">
        <v>45240</v>
      </c>
      <c r="F4221" s="14" t="s">
        <v>12442</v>
      </c>
      <c r="G4221" s="14" t="s">
        <v>6869</v>
      </c>
      <c r="H4221" s="14" t="s">
        <v>6870</v>
      </c>
      <c r="I4221" s="15">
        <v>1228.5</v>
      </c>
      <c r="J4221" s="77">
        <v>2</v>
      </c>
      <c r="K4221" s="92"/>
    </row>
    <row r="4222" spans="1:11" ht="61.2" x14ac:dyDescent="0.25">
      <c r="A4222" s="14" t="s">
        <v>1906</v>
      </c>
      <c r="B4222" s="14" t="s">
        <v>11278</v>
      </c>
      <c r="C4222" s="14" t="s">
        <v>11279</v>
      </c>
      <c r="D4222" s="16">
        <v>45084</v>
      </c>
      <c r="E4222" s="16">
        <v>45240</v>
      </c>
      <c r="F4222" s="14" t="s">
        <v>12443</v>
      </c>
      <c r="G4222" s="14" t="s">
        <v>6869</v>
      </c>
      <c r="H4222" s="14" t="s">
        <v>6870</v>
      </c>
      <c r="I4222" s="15">
        <v>2100</v>
      </c>
      <c r="J4222" s="77">
        <v>2</v>
      </c>
      <c r="K4222" s="92"/>
    </row>
    <row r="4223" spans="1:11" ht="61.2" x14ac:dyDescent="0.25">
      <c r="A4223" s="14" t="s">
        <v>1906</v>
      </c>
      <c r="B4223" s="14" t="s">
        <v>11278</v>
      </c>
      <c r="C4223" s="14" t="s">
        <v>11279</v>
      </c>
      <c r="D4223" s="16">
        <v>45118</v>
      </c>
      <c r="E4223" s="16">
        <v>45240</v>
      </c>
      <c r="F4223" s="14" t="s">
        <v>12444</v>
      </c>
      <c r="G4223" s="14" t="s">
        <v>6869</v>
      </c>
      <c r="H4223" s="14" t="s">
        <v>6870</v>
      </c>
      <c r="I4223" s="15">
        <v>1174</v>
      </c>
      <c r="J4223" s="77">
        <v>2</v>
      </c>
      <c r="K4223" s="92"/>
    </row>
    <row r="4224" spans="1:11" ht="65.400000000000006" customHeight="1" x14ac:dyDescent="0.25">
      <c r="A4224" s="14" t="s">
        <v>1906</v>
      </c>
      <c r="B4224" s="14" t="s">
        <v>11278</v>
      </c>
      <c r="C4224" s="14" t="s">
        <v>11279</v>
      </c>
      <c r="D4224" s="16">
        <v>44975</v>
      </c>
      <c r="E4224" s="16">
        <v>45240</v>
      </c>
      <c r="F4224" s="14" t="s">
        <v>12445</v>
      </c>
      <c r="G4224" s="14" t="s">
        <v>6869</v>
      </c>
      <c r="H4224" s="14" t="s">
        <v>6870</v>
      </c>
      <c r="I4224" s="15">
        <v>1200</v>
      </c>
      <c r="J4224" s="77">
        <v>2</v>
      </c>
      <c r="K4224" s="92"/>
    </row>
    <row r="4225" spans="1:11" ht="71.400000000000006" x14ac:dyDescent="0.25">
      <c r="A4225" s="14" t="s">
        <v>1906</v>
      </c>
      <c r="B4225" s="14" t="s">
        <v>11278</v>
      </c>
      <c r="C4225" s="14" t="s">
        <v>11279</v>
      </c>
      <c r="D4225" s="16">
        <v>45127</v>
      </c>
      <c r="E4225" s="16">
        <v>45240</v>
      </c>
      <c r="F4225" s="14" t="s">
        <v>12446</v>
      </c>
      <c r="G4225" s="14" t="s">
        <v>6869</v>
      </c>
      <c r="H4225" s="14" t="s">
        <v>6870</v>
      </c>
      <c r="I4225" s="15">
        <v>1224</v>
      </c>
      <c r="J4225" s="77">
        <v>2</v>
      </c>
      <c r="K4225" s="92"/>
    </row>
    <row r="4226" spans="1:11" ht="71.400000000000006" x14ac:dyDescent="0.25">
      <c r="A4226" s="14" t="s">
        <v>1906</v>
      </c>
      <c r="B4226" s="14" t="s">
        <v>11278</v>
      </c>
      <c r="C4226" s="14" t="s">
        <v>11279</v>
      </c>
      <c r="D4226" s="16">
        <v>45113</v>
      </c>
      <c r="E4226" s="16">
        <v>45240</v>
      </c>
      <c r="F4226" s="14" t="s">
        <v>12447</v>
      </c>
      <c r="G4226" s="14" t="s">
        <v>6869</v>
      </c>
      <c r="H4226" s="14" t="s">
        <v>6870</v>
      </c>
      <c r="I4226" s="15">
        <v>540.5</v>
      </c>
      <c r="J4226" s="77">
        <v>2</v>
      </c>
      <c r="K4226" s="92"/>
    </row>
    <row r="4227" spans="1:11" ht="67.2" customHeight="1" x14ac:dyDescent="0.25">
      <c r="A4227" s="14" t="s">
        <v>1906</v>
      </c>
      <c r="B4227" s="14" t="s">
        <v>11278</v>
      </c>
      <c r="C4227" s="14" t="s">
        <v>11279</v>
      </c>
      <c r="D4227" s="16">
        <v>45155</v>
      </c>
      <c r="E4227" s="16">
        <v>45240</v>
      </c>
      <c r="F4227" s="14" t="s">
        <v>12448</v>
      </c>
      <c r="G4227" s="14" t="s">
        <v>6869</v>
      </c>
      <c r="H4227" s="14" t="s">
        <v>6870</v>
      </c>
      <c r="I4227" s="15">
        <v>138</v>
      </c>
      <c r="J4227" s="77">
        <v>2</v>
      </c>
      <c r="K4227" s="92"/>
    </row>
    <row r="4228" spans="1:11" ht="72.599999999999994" customHeight="1" x14ac:dyDescent="0.25">
      <c r="A4228" s="14" t="s">
        <v>1906</v>
      </c>
      <c r="B4228" s="14" t="s">
        <v>11280</v>
      </c>
      <c r="C4228" s="14" t="s">
        <v>11281</v>
      </c>
      <c r="D4228" s="16">
        <v>45127</v>
      </c>
      <c r="E4228" s="16">
        <v>45238</v>
      </c>
      <c r="F4228" s="14" t="s">
        <v>12449</v>
      </c>
      <c r="G4228" s="14" t="s">
        <v>6869</v>
      </c>
      <c r="H4228" s="14" t="s">
        <v>6870</v>
      </c>
      <c r="I4228" s="15">
        <v>173</v>
      </c>
      <c r="J4228" s="77">
        <v>2</v>
      </c>
      <c r="K4228" s="92"/>
    </row>
    <row r="4229" spans="1:11" ht="61.2" x14ac:dyDescent="0.25">
      <c r="A4229" s="14" t="s">
        <v>1906</v>
      </c>
      <c r="B4229" s="14" t="s">
        <v>11282</v>
      </c>
      <c r="C4229" s="14" t="s">
        <v>11283</v>
      </c>
      <c r="D4229" s="16">
        <v>45196</v>
      </c>
      <c r="E4229" s="16">
        <v>45254</v>
      </c>
      <c r="F4229" s="14" t="s">
        <v>12450</v>
      </c>
      <c r="G4229" s="14" t="s">
        <v>11284</v>
      </c>
      <c r="H4229" s="14" t="s">
        <v>11285</v>
      </c>
      <c r="I4229" s="15">
        <v>2919</v>
      </c>
      <c r="J4229" s="77">
        <v>2</v>
      </c>
      <c r="K4229" s="92"/>
    </row>
    <row r="4230" spans="1:11" ht="71.400000000000006" x14ac:dyDescent="0.25">
      <c r="A4230" s="14" t="s">
        <v>1906</v>
      </c>
      <c r="B4230" s="14" t="s">
        <v>11286</v>
      </c>
      <c r="C4230" s="14" t="s">
        <v>11287</v>
      </c>
      <c r="D4230" s="16">
        <v>45187</v>
      </c>
      <c r="E4230" s="16">
        <v>45240</v>
      </c>
      <c r="F4230" s="14" t="s">
        <v>12451</v>
      </c>
      <c r="G4230" s="14" t="s">
        <v>4978</v>
      </c>
      <c r="H4230" s="14" t="s">
        <v>4979</v>
      </c>
      <c r="I4230" s="15">
        <v>360</v>
      </c>
      <c r="J4230" s="77">
        <v>2</v>
      </c>
      <c r="K4230" s="92"/>
    </row>
    <row r="4231" spans="1:11" ht="71.400000000000006" x14ac:dyDescent="0.25">
      <c r="A4231" s="14" t="s">
        <v>1906</v>
      </c>
      <c r="B4231" s="14" t="s">
        <v>11286</v>
      </c>
      <c r="C4231" s="14" t="s">
        <v>11287</v>
      </c>
      <c r="D4231" s="16">
        <v>45086</v>
      </c>
      <c r="E4231" s="16">
        <v>45240</v>
      </c>
      <c r="F4231" s="14" t="s">
        <v>12452</v>
      </c>
      <c r="G4231" s="14" t="s">
        <v>4978</v>
      </c>
      <c r="H4231" s="14" t="s">
        <v>4979</v>
      </c>
      <c r="I4231" s="15">
        <v>475</v>
      </c>
      <c r="J4231" s="77">
        <v>2</v>
      </c>
      <c r="K4231" s="92"/>
    </row>
    <row r="4232" spans="1:11" ht="63" customHeight="1" x14ac:dyDescent="0.25">
      <c r="A4232" s="14" t="s">
        <v>1906</v>
      </c>
      <c r="B4232" s="14" t="s">
        <v>11286</v>
      </c>
      <c r="C4232" s="14" t="s">
        <v>11287</v>
      </c>
      <c r="D4232" s="16">
        <v>45161</v>
      </c>
      <c r="E4232" s="16">
        <v>45240</v>
      </c>
      <c r="F4232" s="14" t="s">
        <v>12453</v>
      </c>
      <c r="G4232" s="14" t="s">
        <v>4978</v>
      </c>
      <c r="H4232" s="14" t="s">
        <v>4979</v>
      </c>
      <c r="I4232" s="15">
        <v>405.5</v>
      </c>
      <c r="J4232" s="77">
        <v>2</v>
      </c>
      <c r="K4232" s="92"/>
    </row>
    <row r="4233" spans="1:11" ht="61.2" x14ac:dyDescent="0.25">
      <c r="A4233" s="14" t="s">
        <v>1906</v>
      </c>
      <c r="B4233" s="14" t="s">
        <v>11286</v>
      </c>
      <c r="C4233" s="14" t="s">
        <v>11287</v>
      </c>
      <c r="D4233" s="16">
        <v>45194</v>
      </c>
      <c r="E4233" s="16">
        <v>45240</v>
      </c>
      <c r="F4233" s="14" t="s">
        <v>12454</v>
      </c>
      <c r="G4233" s="14" t="s">
        <v>4978</v>
      </c>
      <c r="H4233" s="14" t="s">
        <v>4979</v>
      </c>
      <c r="I4233" s="15">
        <v>471.5</v>
      </c>
      <c r="J4233" s="77">
        <v>2</v>
      </c>
      <c r="K4233" s="92"/>
    </row>
    <row r="4234" spans="1:11" ht="61.2" x14ac:dyDescent="0.25">
      <c r="A4234" s="14" t="s">
        <v>1906</v>
      </c>
      <c r="B4234" s="14" t="s">
        <v>11286</v>
      </c>
      <c r="C4234" s="14" t="s">
        <v>11287</v>
      </c>
      <c r="D4234" s="16">
        <v>44979</v>
      </c>
      <c r="E4234" s="16">
        <v>45240</v>
      </c>
      <c r="F4234" s="14" t="s">
        <v>12455</v>
      </c>
      <c r="G4234" s="14" t="s">
        <v>4978</v>
      </c>
      <c r="H4234" s="14" t="s">
        <v>4979</v>
      </c>
      <c r="I4234" s="15">
        <v>681.94</v>
      </c>
      <c r="J4234" s="77">
        <v>2</v>
      </c>
      <c r="K4234" s="92"/>
    </row>
    <row r="4235" spans="1:11" ht="71.400000000000006" x14ac:dyDescent="0.25">
      <c r="A4235" s="14" t="s">
        <v>1906</v>
      </c>
      <c r="B4235" s="14" t="s">
        <v>11288</v>
      </c>
      <c r="C4235" s="14" t="s">
        <v>7433</v>
      </c>
      <c r="D4235" s="16">
        <v>45091</v>
      </c>
      <c r="E4235" s="16">
        <v>45254</v>
      </c>
      <c r="F4235" s="14" t="s">
        <v>12456</v>
      </c>
      <c r="G4235" s="14" t="s">
        <v>11289</v>
      </c>
      <c r="H4235" s="14" t="s">
        <v>11290</v>
      </c>
      <c r="I4235" s="15">
        <v>1000</v>
      </c>
      <c r="J4235" s="77">
        <v>2</v>
      </c>
      <c r="K4235" s="92"/>
    </row>
    <row r="4236" spans="1:11" ht="71.400000000000006" x14ac:dyDescent="0.25">
      <c r="A4236" s="14" t="s">
        <v>1906</v>
      </c>
      <c r="B4236" s="14" t="s">
        <v>11288</v>
      </c>
      <c r="C4236" s="14" t="s">
        <v>7433</v>
      </c>
      <c r="D4236" s="16">
        <v>45131</v>
      </c>
      <c r="E4236" s="16">
        <v>45254</v>
      </c>
      <c r="F4236" s="14" t="s">
        <v>12457</v>
      </c>
      <c r="G4236" s="14" t="s">
        <v>11289</v>
      </c>
      <c r="H4236" s="14" t="s">
        <v>11290</v>
      </c>
      <c r="I4236" s="15">
        <v>1000</v>
      </c>
      <c r="J4236" s="77">
        <v>2</v>
      </c>
      <c r="K4236" s="92"/>
    </row>
    <row r="4237" spans="1:11" ht="63.6" customHeight="1" x14ac:dyDescent="0.25">
      <c r="A4237" s="14" t="s">
        <v>1906</v>
      </c>
      <c r="B4237" s="14" t="s">
        <v>11291</v>
      </c>
      <c r="C4237" s="14" t="s">
        <v>11292</v>
      </c>
      <c r="D4237" s="16">
        <v>45125</v>
      </c>
      <c r="E4237" s="16">
        <v>45246</v>
      </c>
      <c r="F4237" s="14" t="s">
        <v>12458</v>
      </c>
      <c r="G4237" s="14" t="s">
        <v>3822</v>
      </c>
      <c r="H4237" s="14" t="s">
        <v>3823</v>
      </c>
      <c r="I4237" s="15">
        <v>1621</v>
      </c>
      <c r="J4237" s="77">
        <v>2</v>
      </c>
      <c r="K4237" s="92"/>
    </row>
    <row r="4238" spans="1:11" ht="61.2" x14ac:dyDescent="0.25">
      <c r="A4238" s="14" t="s">
        <v>1906</v>
      </c>
      <c r="B4238" s="14" t="s">
        <v>11291</v>
      </c>
      <c r="C4238" s="14" t="s">
        <v>11292</v>
      </c>
      <c r="D4238" s="16">
        <v>45180</v>
      </c>
      <c r="E4238" s="16">
        <v>45246</v>
      </c>
      <c r="F4238" s="14" t="s">
        <v>12459</v>
      </c>
      <c r="G4238" s="14" t="s">
        <v>3822</v>
      </c>
      <c r="H4238" s="14" t="s">
        <v>3823</v>
      </c>
      <c r="I4238" s="15">
        <v>1320</v>
      </c>
      <c r="J4238" s="77">
        <v>2</v>
      </c>
      <c r="K4238" s="92"/>
    </row>
    <row r="4239" spans="1:11" ht="67.2" customHeight="1" x14ac:dyDescent="0.25">
      <c r="A4239" s="14" t="s">
        <v>1906</v>
      </c>
      <c r="B4239" s="14" t="s">
        <v>11291</v>
      </c>
      <c r="C4239" s="14" t="s">
        <v>11292</v>
      </c>
      <c r="D4239" s="16">
        <v>45212</v>
      </c>
      <c r="E4239" s="16">
        <v>45246</v>
      </c>
      <c r="F4239" s="14" t="s">
        <v>12460</v>
      </c>
      <c r="G4239" s="14" t="s">
        <v>3822</v>
      </c>
      <c r="H4239" s="14" t="s">
        <v>3823</v>
      </c>
      <c r="I4239" s="15">
        <v>1530.57</v>
      </c>
      <c r="J4239" s="77">
        <v>2</v>
      </c>
      <c r="K4239" s="92"/>
    </row>
    <row r="4240" spans="1:11" ht="63" customHeight="1" x14ac:dyDescent="0.25">
      <c r="A4240" s="14" t="s">
        <v>1906</v>
      </c>
      <c r="B4240" s="14" t="s">
        <v>11293</v>
      </c>
      <c r="C4240" s="14" t="s">
        <v>2743</v>
      </c>
      <c r="D4240" s="16">
        <v>45145</v>
      </c>
      <c r="E4240" s="16">
        <v>45240</v>
      </c>
      <c r="F4240" s="14" t="s">
        <v>12461</v>
      </c>
      <c r="G4240" s="14" t="s">
        <v>2627</v>
      </c>
      <c r="H4240" s="14" t="s">
        <v>2628</v>
      </c>
      <c r="I4240" s="15">
        <v>162.1</v>
      </c>
      <c r="J4240" s="77">
        <v>2</v>
      </c>
      <c r="K4240" s="92"/>
    </row>
    <row r="4241" spans="1:11" ht="51" x14ac:dyDescent="0.25">
      <c r="A4241" s="14" t="s">
        <v>1906</v>
      </c>
      <c r="B4241" s="14" t="s">
        <v>11293</v>
      </c>
      <c r="C4241" s="14" t="s">
        <v>2743</v>
      </c>
      <c r="D4241" s="16">
        <v>45031</v>
      </c>
      <c r="E4241" s="16">
        <v>45240</v>
      </c>
      <c r="F4241" s="14" t="s">
        <v>12462</v>
      </c>
      <c r="G4241" s="14" t="s">
        <v>2627</v>
      </c>
      <c r="H4241" s="14" t="s">
        <v>2628</v>
      </c>
      <c r="I4241" s="15">
        <v>370</v>
      </c>
      <c r="J4241" s="77">
        <v>2</v>
      </c>
      <c r="K4241" s="92"/>
    </row>
    <row r="4242" spans="1:11" ht="30.6" x14ac:dyDescent="0.25">
      <c r="A4242" s="14" t="s">
        <v>1906</v>
      </c>
      <c r="B4242" s="14" t="s">
        <v>11294</v>
      </c>
      <c r="C4242" s="14" t="s">
        <v>11295</v>
      </c>
      <c r="D4242" s="16">
        <v>45251</v>
      </c>
      <c r="E4242" s="16"/>
      <c r="F4242" s="14" t="s">
        <v>12464</v>
      </c>
      <c r="G4242" s="14" t="s">
        <v>2043</v>
      </c>
      <c r="H4242" s="14" t="s">
        <v>2044</v>
      </c>
      <c r="I4242" s="15">
        <v>1890</v>
      </c>
      <c r="J4242" s="77">
        <v>2</v>
      </c>
      <c r="K4242" s="92"/>
    </row>
    <row r="4243" spans="1:11" ht="40.799999999999997" x14ac:dyDescent="0.25">
      <c r="A4243" s="14" t="s">
        <v>1906</v>
      </c>
      <c r="B4243" s="14" t="s">
        <v>11296</v>
      </c>
      <c r="C4243" s="14" t="s">
        <v>11297</v>
      </c>
      <c r="D4243" s="16">
        <v>45251</v>
      </c>
      <c r="E4243" s="16"/>
      <c r="F4243" s="14" t="s">
        <v>12463</v>
      </c>
      <c r="G4243" s="14" t="s">
        <v>2043</v>
      </c>
      <c r="H4243" s="14" t="s">
        <v>2044</v>
      </c>
      <c r="I4243" s="15">
        <v>840</v>
      </c>
      <c r="J4243" s="77">
        <v>2</v>
      </c>
      <c r="K4243" s="92"/>
    </row>
    <row r="4244" spans="1:11" ht="30.6" x14ac:dyDescent="0.25">
      <c r="A4244" s="14" t="s">
        <v>1906</v>
      </c>
      <c r="B4244" s="14" t="s">
        <v>11298</v>
      </c>
      <c r="C4244" s="14" t="s">
        <v>11299</v>
      </c>
      <c r="D4244" s="16">
        <v>45245</v>
      </c>
      <c r="E4244" s="16"/>
      <c r="F4244" s="14" t="s">
        <v>11300</v>
      </c>
      <c r="G4244" s="14"/>
      <c r="H4244" s="14" t="s">
        <v>1414</v>
      </c>
      <c r="I4244" s="15">
        <v>1232.55</v>
      </c>
      <c r="J4244" s="77">
        <v>3</v>
      </c>
      <c r="K4244" s="92"/>
    </row>
    <row r="4245" spans="1:11" ht="30.6" x14ac:dyDescent="0.25">
      <c r="A4245" s="14" t="s">
        <v>1906</v>
      </c>
      <c r="B4245" s="14" t="s">
        <v>11301</v>
      </c>
      <c r="C4245" s="14" t="s">
        <v>9955</v>
      </c>
      <c r="D4245" s="16">
        <v>45246</v>
      </c>
      <c r="E4245" s="16"/>
      <c r="F4245" s="14" t="s">
        <v>11302</v>
      </c>
      <c r="G4245" s="14" t="s">
        <v>3713</v>
      </c>
      <c r="H4245" s="14" t="s">
        <v>3714</v>
      </c>
      <c r="I4245" s="15">
        <v>635.4</v>
      </c>
      <c r="J4245" s="77">
        <v>3</v>
      </c>
      <c r="K4245" s="92"/>
    </row>
    <row r="4246" spans="1:11" ht="61.2" x14ac:dyDescent="0.25">
      <c r="A4246" s="14" t="s">
        <v>1906</v>
      </c>
      <c r="B4246" s="14" t="s">
        <v>11303</v>
      </c>
      <c r="C4246" s="14" t="s">
        <v>11304</v>
      </c>
      <c r="D4246" s="16">
        <v>45064</v>
      </c>
      <c r="E4246" s="16">
        <v>45237</v>
      </c>
      <c r="F4246" s="14" t="s">
        <v>12465</v>
      </c>
      <c r="G4246" s="14"/>
      <c r="H4246" s="14" t="s">
        <v>11305</v>
      </c>
      <c r="I4246" s="15">
        <v>2660</v>
      </c>
      <c r="J4246" s="77">
        <v>3</v>
      </c>
      <c r="K4246" s="92"/>
    </row>
    <row r="4247" spans="1:11" ht="61.2" x14ac:dyDescent="0.25">
      <c r="A4247" s="14" t="s">
        <v>1906</v>
      </c>
      <c r="B4247" s="14" t="s">
        <v>11303</v>
      </c>
      <c r="C4247" s="14" t="s">
        <v>11304</v>
      </c>
      <c r="D4247" s="16">
        <v>45063</v>
      </c>
      <c r="E4247" s="16">
        <v>45237</v>
      </c>
      <c r="F4247" s="14" t="s">
        <v>12466</v>
      </c>
      <c r="G4247" s="14"/>
      <c r="H4247" s="14" t="s">
        <v>11305</v>
      </c>
      <c r="I4247" s="15">
        <v>1296</v>
      </c>
      <c r="J4247" s="77">
        <v>3</v>
      </c>
      <c r="K4247" s="92"/>
    </row>
    <row r="4248" spans="1:11" ht="61.2" x14ac:dyDescent="0.25">
      <c r="A4248" s="14" t="s">
        <v>1906</v>
      </c>
      <c r="B4248" s="14" t="s">
        <v>11303</v>
      </c>
      <c r="C4248" s="14" t="s">
        <v>11304</v>
      </c>
      <c r="D4248" s="16">
        <v>45075</v>
      </c>
      <c r="E4248" s="16">
        <v>45237</v>
      </c>
      <c r="F4248" s="14" t="s">
        <v>12467</v>
      </c>
      <c r="G4248" s="14"/>
      <c r="H4248" s="14" t="s">
        <v>11305</v>
      </c>
      <c r="I4248" s="15">
        <v>44</v>
      </c>
      <c r="J4248" s="77">
        <v>3</v>
      </c>
      <c r="K4248" s="92"/>
    </row>
    <row r="4249" spans="1:11" ht="64.2" customHeight="1" x14ac:dyDescent="0.25">
      <c r="A4249" s="14" t="s">
        <v>1906</v>
      </c>
      <c r="B4249" s="14" t="s">
        <v>11306</v>
      </c>
      <c r="C4249" s="14" t="s">
        <v>2103</v>
      </c>
      <c r="D4249" s="16">
        <v>45160</v>
      </c>
      <c r="E4249" s="16">
        <v>45238</v>
      </c>
      <c r="F4249" s="14" t="s">
        <v>12468</v>
      </c>
      <c r="G4249" s="14" t="s">
        <v>11307</v>
      </c>
      <c r="H4249" s="14" t="s">
        <v>11308</v>
      </c>
      <c r="I4249" s="15">
        <v>1500</v>
      </c>
      <c r="J4249" s="77">
        <v>3</v>
      </c>
      <c r="K4249" s="92"/>
    </row>
    <row r="4250" spans="1:11" ht="61.2" customHeight="1" x14ac:dyDescent="0.25">
      <c r="A4250" s="14" t="s">
        <v>1906</v>
      </c>
      <c r="B4250" s="14" t="s">
        <v>11309</v>
      </c>
      <c r="C4250" s="14" t="s">
        <v>9936</v>
      </c>
      <c r="D4250" s="16">
        <v>45194</v>
      </c>
      <c r="E4250" s="16">
        <v>45240</v>
      </c>
      <c r="F4250" s="14" t="s">
        <v>12469</v>
      </c>
      <c r="G4250" s="14" t="s">
        <v>11310</v>
      </c>
      <c r="H4250" s="14" t="s">
        <v>11311</v>
      </c>
      <c r="I4250" s="15">
        <v>1512</v>
      </c>
      <c r="J4250" s="77">
        <v>3</v>
      </c>
      <c r="K4250" s="92"/>
    </row>
    <row r="4251" spans="1:11" ht="40.799999999999997" x14ac:dyDescent="0.25">
      <c r="A4251" s="14" t="s">
        <v>9073</v>
      </c>
      <c r="B4251" s="14" t="s">
        <v>11312</v>
      </c>
      <c r="C4251" s="14" t="s">
        <v>11313</v>
      </c>
      <c r="D4251" s="16">
        <v>44994</v>
      </c>
      <c r="E4251" s="16">
        <v>45239</v>
      </c>
      <c r="F4251" s="14" t="s">
        <v>12470</v>
      </c>
      <c r="G4251" s="14" t="s">
        <v>5796</v>
      </c>
      <c r="H4251" s="14" t="s">
        <v>5797</v>
      </c>
      <c r="I4251" s="15">
        <v>3117.5</v>
      </c>
      <c r="J4251" s="77">
        <v>1</v>
      </c>
      <c r="K4251" s="92"/>
    </row>
    <row r="4252" spans="1:11" ht="51" x14ac:dyDescent="0.25">
      <c r="A4252" s="14" t="s">
        <v>9073</v>
      </c>
      <c r="B4252" s="14" t="s">
        <v>11312</v>
      </c>
      <c r="C4252" s="14" t="s">
        <v>11313</v>
      </c>
      <c r="D4252" s="16">
        <v>45198</v>
      </c>
      <c r="E4252" s="16">
        <v>45239</v>
      </c>
      <c r="F4252" s="14" t="s">
        <v>12471</v>
      </c>
      <c r="G4252" s="14" t="s">
        <v>5796</v>
      </c>
      <c r="H4252" s="14" t="s">
        <v>5797</v>
      </c>
      <c r="I4252" s="15">
        <v>1240</v>
      </c>
      <c r="J4252" s="77">
        <v>1</v>
      </c>
      <c r="K4252" s="92"/>
    </row>
    <row r="4253" spans="1:11" ht="51" x14ac:dyDescent="0.25">
      <c r="A4253" s="14" t="s">
        <v>9073</v>
      </c>
      <c r="B4253" s="14" t="s">
        <v>11314</v>
      </c>
      <c r="C4253" s="14" t="s">
        <v>11315</v>
      </c>
      <c r="D4253" s="16">
        <v>45000</v>
      </c>
      <c r="E4253" s="16">
        <v>45239</v>
      </c>
      <c r="F4253" s="14" t="s">
        <v>12472</v>
      </c>
      <c r="G4253" s="14" t="s">
        <v>5796</v>
      </c>
      <c r="H4253" s="14" t="s">
        <v>5797</v>
      </c>
      <c r="I4253" s="15">
        <v>355.9</v>
      </c>
      <c r="J4253" s="77">
        <v>1</v>
      </c>
      <c r="K4253" s="92"/>
    </row>
    <row r="4254" spans="1:11" ht="51" x14ac:dyDescent="0.25">
      <c r="A4254" s="14" t="s">
        <v>9073</v>
      </c>
      <c r="B4254" s="14" t="s">
        <v>11314</v>
      </c>
      <c r="C4254" s="14" t="s">
        <v>11315</v>
      </c>
      <c r="D4254" s="16">
        <v>45036</v>
      </c>
      <c r="E4254" s="16">
        <v>45239</v>
      </c>
      <c r="F4254" s="14" t="s">
        <v>12473</v>
      </c>
      <c r="G4254" s="14" t="s">
        <v>5796</v>
      </c>
      <c r="H4254" s="14" t="s">
        <v>5797</v>
      </c>
      <c r="I4254" s="15">
        <v>3104.96</v>
      </c>
      <c r="J4254" s="77">
        <v>1</v>
      </c>
      <c r="K4254" s="92"/>
    </row>
    <row r="4255" spans="1:11" ht="40.799999999999997" x14ac:dyDescent="0.25">
      <c r="A4255" s="14" t="s">
        <v>9073</v>
      </c>
      <c r="B4255" s="14" t="s">
        <v>11316</v>
      </c>
      <c r="C4255" s="14" t="s">
        <v>11317</v>
      </c>
      <c r="D4255" s="16">
        <v>45174</v>
      </c>
      <c r="E4255" s="16">
        <v>45239</v>
      </c>
      <c r="F4255" s="14" t="s">
        <v>12474</v>
      </c>
      <c r="G4255" s="14" t="s">
        <v>5796</v>
      </c>
      <c r="H4255" s="14" t="s">
        <v>5797</v>
      </c>
      <c r="I4255" s="15">
        <v>140.15</v>
      </c>
      <c r="J4255" s="77">
        <v>1</v>
      </c>
      <c r="K4255" s="92"/>
    </row>
    <row r="4256" spans="1:11" ht="51" x14ac:dyDescent="0.25">
      <c r="A4256" s="14" t="s">
        <v>9073</v>
      </c>
      <c r="B4256" s="14" t="s">
        <v>11316</v>
      </c>
      <c r="C4256" s="14" t="s">
        <v>11317</v>
      </c>
      <c r="D4256" s="16">
        <v>44994</v>
      </c>
      <c r="E4256" s="16">
        <v>45239</v>
      </c>
      <c r="F4256" s="14" t="s">
        <v>12475</v>
      </c>
      <c r="G4256" s="14" t="s">
        <v>5796</v>
      </c>
      <c r="H4256" s="14" t="s">
        <v>5797</v>
      </c>
      <c r="I4256" s="15">
        <v>246.22</v>
      </c>
      <c r="J4256" s="77">
        <v>1</v>
      </c>
      <c r="K4256" s="92"/>
    </row>
    <row r="4257" spans="1:11" ht="51" x14ac:dyDescent="0.25">
      <c r="A4257" s="14" t="s">
        <v>9073</v>
      </c>
      <c r="B4257" s="14" t="s">
        <v>11318</v>
      </c>
      <c r="C4257" s="14" t="s">
        <v>11319</v>
      </c>
      <c r="D4257" s="16">
        <v>45072</v>
      </c>
      <c r="E4257" s="16">
        <v>45239</v>
      </c>
      <c r="F4257" s="14" t="s">
        <v>12476</v>
      </c>
      <c r="G4257" s="14" t="s">
        <v>5796</v>
      </c>
      <c r="H4257" s="14" t="s">
        <v>5797</v>
      </c>
      <c r="I4257" s="15">
        <v>4532</v>
      </c>
      <c r="J4257" s="77">
        <v>1</v>
      </c>
      <c r="K4257" s="92"/>
    </row>
    <row r="4258" spans="1:11" ht="51" x14ac:dyDescent="0.25">
      <c r="A4258" s="14" t="s">
        <v>9073</v>
      </c>
      <c r="B4258" s="14" t="s">
        <v>11320</v>
      </c>
      <c r="C4258" s="14" t="s">
        <v>11321</v>
      </c>
      <c r="D4258" s="16">
        <v>45096</v>
      </c>
      <c r="E4258" s="16">
        <v>45239</v>
      </c>
      <c r="F4258" s="14" t="s">
        <v>12477</v>
      </c>
      <c r="G4258" s="14" t="s">
        <v>5796</v>
      </c>
      <c r="H4258" s="14" t="s">
        <v>5797</v>
      </c>
      <c r="I4258" s="15">
        <v>1369.7</v>
      </c>
      <c r="J4258" s="77">
        <v>1</v>
      </c>
      <c r="K4258" s="92"/>
    </row>
    <row r="4259" spans="1:11" ht="51" x14ac:dyDescent="0.25">
      <c r="A4259" s="14" t="s">
        <v>9073</v>
      </c>
      <c r="B4259" s="14" t="s">
        <v>11320</v>
      </c>
      <c r="C4259" s="14" t="s">
        <v>11321</v>
      </c>
      <c r="D4259" s="16">
        <v>45113</v>
      </c>
      <c r="E4259" s="16">
        <v>45239</v>
      </c>
      <c r="F4259" s="14" t="s">
        <v>12478</v>
      </c>
      <c r="G4259" s="14" t="s">
        <v>5796</v>
      </c>
      <c r="H4259" s="14" t="s">
        <v>5797</v>
      </c>
      <c r="I4259" s="15">
        <v>1980</v>
      </c>
      <c r="J4259" s="77">
        <v>1</v>
      </c>
      <c r="K4259" s="92"/>
    </row>
    <row r="4260" spans="1:11" ht="51" x14ac:dyDescent="0.25">
      <c r="A4260" s="14" t="s">
        <v>9073</v>
      </c>
      <c r="B4260" s="14" t="s">
        <v>11320</v>
      </c>
      <c r="C4260" s="14" t="s">
        <v>11321</v>
      </c>
      <c r="D4260" s="16">
        <v>45113</v>
      </c>
      <c r="E4260" s="16">
        <v>45239</v>
      </c>
      <c r="F4260" s="14" t="s">
        <v>12478</v>
      </c>
      <c r="G4260" s="14" t="s">
        <v>5796</v>
      </c>
      <c r="H4260" s="14" t="s">
        <v>5797</v>
      </c>
      <c r="I4260" s="15">
        <v>335</v>
      </c>
      <c r="J4260" s="77">
        <v>1</v>
      </c>
      <c r="K4260" s="92"/>
    </row>
    <row r="4261" spans="1:11" ht="61.2" x14ac:dyDescent="0.25">
      <c r="A4261" s="14" t="s">
        <v>9073</v>
      </c>
      <c r="B4261" s="14" t="s">
        <v>11322</v>
      </c>
      <c r="C4261" s="14" t="s">
        <v>11323</v>
      </c>
      <c r="D4261" s="16">
        <v>45090</v>
      </c>
      <c r="E4261" s="16">
        <v>45239</v>
      </c>
      <c r="F4261" s="14" t="s">
        <v>12479</v>
      </c>
      <c r="G4261" s="14" t="s">
        <v>5796</v>
      </c>
      <c r="H4261" s="14" t="s">
        <v>5797</v>
      </c>
      <c r="I4261" s="15">
        <v>2262.4</v>
      </c>
      <c r="J4261" s="77">
        <v>1</v>
      </c>
      <c r="K4261" s="92"/>
    </row>
    <row r="4262" spans="1:11" ht="61.2" x14ac:dyDescent="0.25">
      <c r="A4262" s="14" t="s">
        <v>9073</v>
      </c>
      <c r="B4262" s="14" t="s">
        <v>11322</v>
      </c>
      <c r="C4262" s="14" t="s">
        <v>11323</v>
      </c>
      <c r="D4262" s="16">
        <v>45098</v>
      </c>
      <c r="E4262" s="16">
        <v>45239</v>
      </c>
      <c r="F4262" s="14" t="s">
        <v>12480</v>
      </c>
      <c r="G4262" s="14" t="s">
        <v>5796</v>
      </c>
      <c r="H4262" s="14" t="s">
        <v>5797</v>
      </c>
      <c r="I4262" s="15">
        <v>206</v>
      </c>
      <c r="J4262" s="77">
        <v>1</v>
      </c>
      <c r="K4262" s="92"/>
    </row>
    <row r="4263" spans="1:11" ht="58.95" customHeight="1" x14ac:dyDescent="0.25">
      <c r="A4263" s="14" t="s">
        <v>9073</v>
      </c>
      <c r="B4263" s="14" t="s">
        <v>11324</v>
      </c>
      <c r="C4263" s="14" t="s">
        <v>3728</v>
      </c>
      <c r="D4263" s="16">
        <v>45100</v>
      </c>
      <c r="E4263" s="16">
        <v>45245</v>
      </c>
      <c r="F4263" s="14" t="s">
        <v>12481</v>
      </c>
      <c r="G4263" s="14" t="s">
        <v>2627</v>
      </c>
      <c r="H4263" s="14" t="s">
        <v>2628</v>
      </c>
      <c r="I4263" s="15">
        <v>51</v>
      </c>
      <c r="J4263" s="77">
        <v>1</v>
      </c>
      <c r="K4263" s="92"/>
    </row>
    <row r="4264" spans="1:11" ht="53.4" customHeight="1" x14ac:dyDescent="0.25">
      <c r="A4264" s="14" t="s">
        <v>9073</v>
      </c>
      <c r="B4264" s="14" t="s">
        <v>11324</v>
      </c>
      <c r="C4264" s="14" t="s">
        <v>3728</v>
      </c>
      <c r="D4264" s="16">
        <v>44966</v>
      </c>
      <c r="E4264" s="16">
        <v>45245</v>
      </c>
      <c r="F4264" s="14" t="s">
        <v>12482</v>
      </c>
      <c r="G4264" s="14" t="s">
        <v>2627</v>
      </c>
      <c r="H4264" s="14" t="s">
        <v>2628</v>
      </c>
      <c r="I4264" s="15">
        <v>63.5</v>
      </c>
      <c r="J4264" s="77">
        <v>1</v>
      </c>
      <c r="K4264" s="92"/>
    </row>
    <row r="4265" spans="1:11" ht="54.6" customHeight="1" x14ac:dyDescent="0.25">
      <c r="A4265" s="14" t="s">
        <v>9073</v>
      </c>
      <c r="B4265" s="14" t="s">
        <v>11324</v>
      </c>
      <c r="C4265" s="14" t="s">
        <v>3728</v>
      </c>
      <c r="D4265" s="16">
        <v>45008</v>
      </c>
      <c r="E4265" s="16">
        <v>45245</v>
      </c>
      <c r="F4265" s="14" t="s">
        <v>12483</v>
      </c>
      <c r="G4265" s="14" t="s">
        <v>2627</v>
      </c>
      <c r="H4265" s="14" t="s">
        <v>2628</v>
      </c>
      <c r="I4265" s="15">
        <v>407</v>
      </c>
      <c r="J4265" s="77">
        <v>1</v>
      </c>
      <c r="K4265" s="92"/>
    </row>
    <row r="4266" spans="1:11" ht="43.95" customHeight="1" x14ac:dyDescent="0.25">
      <c r="A4266" s="14" t="s">
        <v>9073</v>
      </c>
      <c r="B4266" s="14" t="s">
        <v>11324</v>
      </c>
      <c r="C4266" s="14" t="s">
        <v>3728</v>
      </c>
      <c r="D4266" s="16">
        <v>45015</v>
      </c>
      <c r="E4266" s="16">
        <v>45245</v>
      </c>
      <c r="F4266" s="14" t="s">
        <v>12484</v>
      </c>
      <c r="G4266" s="14" t="s">
        <v>2627</v>
      </c>
      <c r="H4266" s="14" t="s">
        <v>2628</v>
      </c>
      <c r="I4266" s="15">
        <v>110</v>
      </c>
      <c r="J4266" s="77">
        <v>1</v>
      </c>
      <c r="K4266" s="92"/>
    </row>
    <row r="4267" spans="1:11" ht="48.6" customHeight="1" x14ac:dyDescent="0.25">
      <c r="A4267" s="14" t="s">
        <v>9073</v>
      </c>
      <c r="B4267" s="14" t="s">
        <v>11324</v>
      </c>
      <c r="C4267" s="14" t="s">
        <v>3728</v>
      </c>
      <c r="D4267" s="16">
        <v>45019</v>
      </c>
      <c r="E4267" s="16">
        <v>45245</v>
      </c>
      <c r="F4267" s="14" t="s">
        <v>12485</v>
      </c>
      <c r="G4267" s="14" t="s">
        <v>2627</v>
      </c>
      <c r="H4267" s="14" t="s">
        <v>2628</v>
      </c>
      <c r="I4267" s="15">
        <v>728.4</v>
      </c>
      <c r="J4267" s="77">
        <v>1</v>
      </c>
      <c r="K4267" s="92"/>
    </row>
    <row r="4268" spans="1:11" ht="48.6" customHeight="1" x14ac:dyDescent="0.25">
      <c r="A4268" s="14" t="s">
        <v>9073</v>
      </c>
      <c r="B4268" s="14" t="s">
        <v>11324</v>
      </c>
      <c r="C4268" s="14" t="s">
        <v>3728</v>
      </c>
      <c r="D4268" s="16">
        <v>45037</v>
      </c>
      <c r="E4268" s="16">
        <v>45245</v>
      </c>
      <c r="F4268" s="14" t="s">
        <v>12485</v>
      </c>
      <c r="G4268" s="14" t="s">
        <v>2627</v>
      </c>
      <c r="H4268" s="14" t="s">
        <v>2628</v>
      </c>
      <c r="I4268" s="15">
        <v>233.04</v>
      </c>
      <c r="J4268" s="77">
        <v>1</v>
      </c>
      <c r="K4268" s="92"/>
    </row>
    <row r="4269" spans="1:11" ht="61.2" customHeight="1" x14ac:dyDescent="0.25">
      <c r="A4269" s="14" t="s">
        <v>9073</v>
      </c>
      <c r="B4269" s="14" t="s">
        <v>11324</v>
      </c>
      <c r="C4269" s="14" t="s">
        <v>3728</v>
      </c>
      <c r="D4269" s="16">
        <v>45038</v>
      </c>
      <c r="E4269" s="16">
        <v>45245</v>
      </c>
      <c r="F4269" s="14" t="s">
        <v>12486</v>
      </c>
      <c r="G4269" s="14" t="s">
        <v>2627</v>
      </c>
      <c r="H4269" s="14" t="s">
        <v>2628</v>
      </c>
      <c r="I4269" s="15">
        <v>206.06</v>
      </c>
      <c r="J4269" s="77">
        <v>1</v>
      </c>
      <c r="K4269" s="92"/>
    </row>
    <row r="4270" spans="1:11" ht="63.6" customHeight="1" x14ac:dyDescent="0.25">
      <c r="A4270" s="14" t="s">
        <v>9073</v>
      </c>
      <c r="B4270" s="14" t="s">
        <v>11324</v>
      </c>
      <c r="C4270" s="14" t="s">
        <v>3728</v>
      </c>
      <c r="D4270" s="16">
        <v>45048</v>
      </c>
      <c r="E4270" s="16">
        <v>45245</v>
      </c>
      <c r="F4270" s="14" t="s">
        <v>12487</v>
      </c>
      <c r="G4270" s="14" t="s">
        <v>2627</v>
      </c>
      <c r="H4270" s="14" t="s">
        <v>2628</v>
      </c>
      <c r="I4270" s="15">
        <v>549</v>
      </c>
      <c r="J4270" s="77">
        <v>1</v>
      </c>
      <c r="K4270" s="92"/>
    </row>
    <row r="4271" spans="1:11" ht="64.2" customHeight="1" x14ac:dyDescent="0.25">
      <c r="A4271" s="14" t="s">
        <v>9073</v>
      </c>
      <c r="B4271" s="14" t="s">
        <v>11324</v>
      </c>
      <c r="C4271" s="14" t="s">
        <v>3728</v>
      </c>
      <c r="D4271" s="16">
        <v>45055</v>
      </c>
      <c r="E4271" s="16">
        <v>45245</v>
      </c>
      <c r="F4271" s="14" t="s">
        <v>12488</v>
      </c>
      <c r="G4271" s="14" t="s">
        <v>2627</v>
      </c>
      <c r="H4271" s="14" t="s">
        <v>2628</v>
      </c>
      <c r="I4271" s="15">
        <v>135</v>
      </c>
      <c r="J4271" s="77">
        <v>1</v>
      </c>
      <c r="K4271" s="92"/>
    </row>
    <row r="4272" spans="1:11" ht="49.95" customHeight="1" x14ac:dyDescent="0.25">
      <c r="A4272" s="14" t="s">
        <v>9073</v>
      </c>
      <c r="B4272" s="14" t="s">
        <v>11324</v>
      </c>
      <c r="C4272" s="14" t="s">
        <v>3728</v>
      </c>
      <c r="D4272" s="16">
        <v>45089</v>
      </c>
      <c r="E4272" s="16">
        <v>45245</v>
      </c>
      <c r="F4272" s="14" t="s">
        <v>12489</v>
      </c>
      <c r="G4272" s="14" t="s">
        <v>2627</v>
      </c>
      <c r="H4272" s="14" t="s">
        <v>2628</v>
      </c>
      <c r="I4272" s="15">
        <v>1365.51</v>
      </c>
      <c r="J4272" s="77">
        <v>1</v>
      </c>
      <c r="K4272" s="92"/>
    </row>
    <row r="4273" spans="1:11" ht="64.2" customHeight="1" x14ac:dyDescent="0.25">
      <c r="A4273" s="14" t="s">
        <v>9073</v>
      </c>
      <c r="B4273" s="14" t="s">
        <v>11324</v>
      </c>
      <c r="C4273" s="14" t="s">
        <v>3728</v>
      </c>
      <c r="D4273" s="16">
        <v>45106</v>
      </c>
      <c r="E4273" s="16">
        <v>45245</v>
      </c>
      <c r="F4273" s="14" t="s">
        <v>12490</v>
      </c>
      <c r="G4273" s="14" t="s">
        <v>2627</v>
      </c>
      <c r="H4273" s="14" t="s">
        <v>2628</v>
      </c>
      <c r="I4273" s="15">
        <v>469</v>
      </c>
      <c r="J4273" s="77">
        <v>1</v>
      </c>
      <c r="K4273" s="92"/>
    </row>
    <row r="4274" spans="1:11" ht="61.2" x14ac:dyDescent="0.25">
      <c r="A4274" s="14" t="s">
        <v>9073</v>
      </c>
      <c r="B4274" s="14" t="s">
        <v>11325</v>
      </c>
      <c r="C4274" s="14" t="s">
        <v>11326</v>
      </c>
      <c r="D4274" s="16">
        <v>44997</v>
      </c>
      <c r="E4274" s="16">
        <v>45253</v>
      </c>
      <c r="F4274" s="14" t="s">
        <v>12491</v>
      </c>
      <c r="G4274" s="14" t="s">
        <v>11327</v>
      </c>
      <c r="H4274" s="14" t="s">
        <v>11328</v>
      </c>
      <c r="I4274" s="15">
        <v>1431</v>
      </c>
      <c r="J4274" s="77">
        <v>1</v>
      </c>
      <c r="K4274" s="92"/>
    </row>
    <row r="4275" spans="1:11" ht="61.2" x14ac:dyDescent="0.25">
      <c r="A4275" s="14" t="s">
        <v>9073</v>
      </c>
      <c r="B4275" s="14" t="s">
        <v>11325</v>
      </c>
      <c r="C4275" s="14" t="s">
        <v>11326</v>
      </c>
      <c r="D4275" s="16">
        <v>44997</v>
      </c>
      <c r="E4275" s="16">
        <v>45253</v>
      </c>
      <c r="F4275" s="14" t="s">
        <v>12492</v>
      </c>
      <c r="G4275" s="14" t="s">
        <v>11327</v>
      </c>
      <c r="H4275" s="14" t="s">
        <v>11328</v>
      </c>
      <c r="I4275" s="15">
        <v>1554</v>
      </c>
      <c r="J4275" s="77">
        <v>1</v>
      </c>
      <c r="K4275" s="92"/>
    </row>
    <row r="4276" spans="1:11" ht="61.2" x14ac:dyDescent="0.25">
      <c r="A4276" s="14" t="s">
        <v>9073</v>
      </c>
      <c r="B4276" s="14" t="s">
        <v>11325</v>
      </c>
      <c r="C4276" s="14" t="s">
        <v>11326</v>
      </c>
      <c r="D4276" s="16">
        <v>45076</v>
      </c>
      <c r="E4276" s="16">
        <v>45253</v>
      </c>
      <c r="F4276" s="14" t="s">
        <v>12493</v>
      </c>
      <c r="G4276" s="14" t="s">
        <v>11327</v>
      </c>
      <c r="H4276" s="14" t="s">
        <v>11328</v>
      </c>
      <c r="I4276" s="15">
        <v>1796</v>
      </c>
      <c r="J4276" s="77">
        <v>1</v>
      </c>
      <c r="K4276" s="92"/>
    </row>
    <row r="4277" spans="1:11" ht="61.2" x14ac:dyDescent="0.25">
      <c r="A4277" s="14" t="s">
        <v>9073</v>
      </c>
      <c r="B4277" s="14" t="s">
        <v>11325</v>
      </c>
      <c r="C4277" s="14" t="s">
        <v>11326</v>
      </c>
      <c r="D4277" s="16">
        <v>45061</v>
      </c>
      <c r="E4277" s="16">
        <v>45253</v>
      </c>
      <c r="F4277" s="14" t="s">
        <v>12494</v>
      </c>
      <c r="G4277" s="14" t="s">
        <v>11327</v>
      </c>
      <c r="H4277" s="14" t="s">
        <v>11328</v>
      </c>
      <c r="I4277" s="15">
        <v>1090.81</v>
      </c>
      <c r="J4277" s="77">
        <v>1</v>
      </c>
      <c r="K4277" s="92"/>
    </row>
    <row r="4278" spans="1:11" ht="51" x14ac:dyDescent="0.25">
      <c r="A4278" s="14" t="s">
        <v>9073</v>
      </c>
      <c r="B4278" s="14" t="s">
        <v>11329</v>
      </c>
      <c r="C4278" s="14" t="s">
        <v>3218</v>
      </c>
      <c r="D4278" s="16">
        <v>45180</v>
      </c>
      <c r="E4278" s="16">
        <v>45253</v>
      </c>
      <c r="F4278" s="14" t="s">
        <v>12495</v>
      </c>
      <c r="G4278" s="14" t="s">
        <v>11284</v>
      </c>
      <c r="H4278" s="14" t="s">
        <v>11285</v>
      </c>
      <c r="I4278" s="15">
        <v>1741.28</v>
      </c>
      <c r="J4278" s="77">
        <v>1</v>
      </c>
      <c r="K4278" s="92"/>
    </row>
    <row r="4279" spans="1:11" ht="51" x14ac:dyDescent="0.25">
      <c r="A4279" s="14" t="s">
        <v>9073</v>
      </c>
      <c r="B4279" s="14" t="s">
        <v>11329</v>
      </c>
      <c r="C4279" s="14" t="s">
        <v>3218</v>
      </c>
      <c r="D4279" s="16">
        <v>45198</v>
      </c>
      <c r="E4279" s="16">
        <v>45253</v>
      </c>
      <c r="F4279" s="14" t="s">
        <v>12496</v>
      </c>
      <c r="G4279" s="14" t="s">
        <v>11284</v>
      </c>
      <c r="H4279" s="14" t="s">
        <v>11285</v>
      </c>
      <c r="I4279" s="15">
        <v>509.34</v>
      </c>
      <c r="J4279" s="77">
        <v>1</v>
      </c>
      <c r="K4279" s="92"/>
    </row>
    <row r="4280" spans="1:11" ht="40.799999999999997" x14ac:dyDescent="0.25">
      <c r="A4280" s="14" t="s">
        <v>9073</v>
      </c>
      <c r="B4280" s="14" t="s">
        <v>11329</v>
      </c>
      <c r="C4280" s="14" t="s">
        <v>3218</v>
      </c>
      <c r="D4280" s="16">
        <v>45197</v>
      </c>
      <c r="E4280" s="16">
        <v>45253</v>
      </c>
      <c r="F4280" s="14" t="s">
        <v>12497</v>
      </c>
      <c r="G4280" s="14" t="s">
        <v>11284</v>
      </c>
      <c r="H4280" s="14" t="s">
        <v>11285</v>
      </c>
      <c r="I4280" s="15">
        <v>259.87</v>
      </c>
      <c r="J4280" s="77">
        <v>1</v>
      </c>
      <c r="K4280" s="92"/>
    </row>
    <row r="4281" spans="1:11" ht="58.95" customHeight="1" x14ac:dyDescent="0.25">
      <c r="A4281" s="14" t="s">
        <v>9073</v>
      </c>
      <c r="B4281" s="14" t="s">
        <v>11330</v>
      </c>
      <c r="C4281" s="14" t="s">
        <v>11331</v>
      </c>
      <c r="D4281" s="16">
        <v>45210</v>
      </c>
      <c r="E4281" s="16">
        <v>45239</v>
      </c>
      <c r="F4281" s="14" t="s">
        <v>12498</v>
      </c>
      <c r="G4281" s="14" t="s">
        <v>11332</v>
      </c>
      <c r="H4281" s="14" t="s">
        <v>11333</v>
      </c>
      <c r="I4281" s="15">
        <v>205.7</v>
      </c>
      <c r="J4281" s="77">
        <v>1</v>
      </c>
      <c r="K4281" s="92"/>
    </row>
    <row r="4282" spans="1:11" ht="71.400000000000006" x14ac:dyDescent="0.25">
      <c r="A4282" s="14" t="s">
        <v>9073</v>
      </c>
      <c r="B4282" s="14" t="s">
        <v>11330</v>
      </c>
      <c r="C4282" s="14" t="s">
        <v>11331</v>
      </c>
      <c r="D4282" s="16">
        <v>44966</v>
      </c>
      <c r="E4282" s="16">
        <v>45239</v>
      </c>
      <c r="F4282" s="14" t="s">
        <v>12499</v>
      </c>
      <c r="G4282" s="14" t="s">
        <v>11332</v>
      </c>
      <c r="H4282" s="14" t="s">
        <v>11333</v>
      </c>
      <c r="I4282" s="15">
        <v>481.5</v>
      </c>
      <c r="J4282" s="77">
        <v>1</v>
      </c>
      <c r="K4282" s="92"/>
    </row>
    <row r="4283" spans="1:11" ht="61.2" x14ac:dyDescent="0.25">
      <c r="A4283" s="14" t="s">
        <v>9073</v>
      </c>
      <c r="B4283" s="14" t="s">
        <v>11330</v>
      </c>
      <c r="C4283" s="14" t="s">
        <v>11331</v>
      </c>
      <c r="D4283" s="16">
        <v>45009</v>
      </c>
      <c r="E4283" s="16">
        <v>45239</v>
      </c>
      <c r="F4283" s="14" t="s">
        <v>12500</v>
      </c>
      <c r="G4283" s="14" t="s">
        <v>11332</v>
      </c>
      <c r="H4283" s="14" t="s">
        <v>11333</v>
      </c>
      <c r="I4283" s="15">
        <v>360</v>
      </c>
      <c r="J4283" s="77">
        <v>1</v>
      </c>
      <c r="K4283" s="92"/>
    </row>
    <row r="4284" spans="1:11" ht="61.2" x14ac:dyDescent="0.25">
      <c r="A4284" s="14" t="s">
        <v>9073</v>
      </c>
      <c r="B4284" s="14" t="s">
        <v>11330</v>
      </c>
      <c r="C4284" s="14" t="s">
        <v>11331</v>
      </c>
      <c r="D4284" s="16">
        <v>45046</v>
      </c>
      <c r="E4284" s="16">
        <v>45239</v>
      </c>
      <c r="F4284" s="14" t="s">
        <v>11334</v>
      </c>
      <c r="G4284" s="14" t="s">
        <v>11332</v>
      </c>
      <c r="H4284" s="14" t="s">
        <v>11333</v>
      </c>
      <c r="I4284" s="15">
        <v>408</v>
      </c>
      <c r="J4284" s="77">
        <v>1</v>
      </c>
      <c r="K4284" s="92"/>
    </row>
    <row r="4285" spans="1:11" ht="71.400000000000006" x14ac:dyDescent="0.25">
      <c r="A4285" s="14" t="s">
        <v>9073</v>
      </c>
      <c r="B4285" s="14" t="s">
        <v>11330</v>
      </c>
      <c r="C4285" s="14" t="s">
        <v>11331</v>
      </c>
      <c r="D4285" s="16">
        <v>45048</v>
      </c>
      <c r="E4285" s="16">
        <v>45239</v>
      </c>
      <c r="F4285" s="14" t="s">
        <v>12501</v>
      </c>
      <c r="G4285" s="14" t="s">
        <v>11332</v>
      </c>
      <c r="H4285" s="14" t="s">
        <v>11333</v>
      </c>
      <c r="I4285" s="15">
        <v>280.5</v>
      </c>
      <c r="J4285" s="77">
        <v>1</v>
      </c>
      <c r="K4285" s="92"/>
    </row>
    <row r="4286" spans="1:11" ht="69" customHeight="1" x14ac:dyDescent="0.25">
      <c r="A4286" s="14" t="s">
        <v>9073</v>
      </c>
      <c r="B4286" s="14" t="s">
        <v>11330</v>
      </c>
      <c r="C4286" s="14" t="s">
        <v>11331</v>
      </c>
      <c r="D4286" s="16">
        <v>45051</v>
      </c>
      <c r="E4286" s="16">
        <v>45239</v>
      </c>
      <c r="F4286" s="14" t="s">
        <v>12502</v>
      </c>
      <c r="G4286" s="14" t="s">
        <v>11332</v>
      </c>
      <c r="H4286" s="14" t="s">
        <v>11333</v>
      </c>
      <c r="I4286" s="15">
        <v>160</v>
      </c>
      <c r="J4286" s="77">
        <v>1</v>
      </c>
      <c r="K4286" s="92"/>
    </row>
    <row r="4287" spans="1:11" ht="71.400000000000006" x14ac:dyDescent="0.25">
      <c r="A4287" s="14" t="s">
        <v>9073</v>
      </c>
      <c r="B4287" s="14" t="s">
        <v>11330</v>
      </c>
      <c r="C4287" s="14" t="s">
        <v>11331</v>
      </c>
      <c r="D4287" s="16">
        <v>45171</v>
      </c>
      <c r="E4287" s="16">
        <v>45239</v>
      </c>
      <c r="F4287" s="14" t="s">
        <v>12503</v>
      </c>
      <c r="G4287" s="14" t="s">
        <v>11332</v>
      </c>
      <c r="H4287" s="14" t="s">
        <v>11333</v>
      </c>
      <c r="I4287" s="15">
        <v>659</v>
      </c>
      <c r="J4287" s="77">
        <v>1</v>
      </c>
      <c r="K4287" s="92"/>
    </row>
    <row r="4288" spans="1:11" ht="67.2" customHeight="1" x14ac:dyDescent="0.25">
      <c r="A4288" s="14" t="s">
        <v>9073</v>
      </c>
      <c r="B4288" s="14" t="s">
        <v>11330</v>
      </c>
      <c r="C4288" s="14" t="s">
        <v>11331</v>
      </c>
      <c r="D4288" s="16">
        <v>45202</v>
      </c>
      <c r="E4288" s="16">
        <v>45239</v>
      </c>
      <c r="F4288" s="14" t="s">
        <v>12504</v>
      </c>
      <c r="G4288" s="14" t="s">
        <v>11332</v>
      </c>
      <c r="H4288" s="14" t="s">
        <v>11333</v>
      </c>
      <c r="I4288" s="15">
        <v>600</v>
      </c>
      <c r="J4288" s="77">
        <v>1</v>
      </c>
      <c r="K4288" s="92"/>
    </row>
    <row r="4289" spans="1:11" ht="71.400000000000006" x14ac:dyDescent="0.25">
      <c r="A4289" s="14" t="s">
        <v>9073</v>
      </c>
      <c r="B4289" s="14" t="s">
        <v>11330</v>
      </c>
      <c r="C4289" s="14" t="s">
        <v>11331</v>
      </c>
      <c r="D4289" s="16">
        <v>45210</v>
      </c>
      <c r="E4289" s="16">
        <v>45239</v>
      </c>
      <c r="F4289" s="14" t="s">
        <v>12505</v>
      </c>
      <c r="G4289" s="14" t="s">
        <v>11332</v>
      </c>
      <c r="H4289" s="14" t="s">
        <v>11333</v>
      </c>
      <c r="I4289" s="15">
        <v>160.19999999999999</v>
      </c>
      <c r="J4289" s="77">
        <v>1</v>
      </c>
      <c r="K4289" s="92"/>
    </row>
    <row r="4290" spans="1:11" ht="71.400000000000006" x14ac:dyDescent="0.25">
      <c r="A4290" s="14" t="s">
        <v>9073</v>
      </c>
      <c r="B4290" s="14" t="s">
        <v>11330</v>
      </c>
      <c r="C4290" s="14" t="s">
        <v>11331</v>
      </c>
      <c r="D4290" s="16">
        <v>45227</v>
      </c>
      <c r="E4290" s="16">
        <v>45239</v>
      </c>
      <c r="F4290" s="14" t="s">
        <v>12506</v>
      </c>
      <c r="G4290" s="14" t="s">
        <v>11332</v>
      </c>
      <c r="H4290" s="14" t="s">
        <v>11333</v>
      </c>
      <c r="I4290" s="15">
        <v>240</v>
      </c>
      <c r="J4290" s="77">
        <v>1</v>
      </c>
      <c r="K4290" s="92"/>
    </row>
    <row r="4291" spans="1:11" ht="71.400000000000006" x14ac:dyDescent="0.25">
      <c r="A4291" s="14" t="s">
        <v>9073</v>
      </c>
      <c r="B4291" s="14" t="s">
        <v>11330</v>
      </c>
      <c r="C4291" s="14" t="s">
        <v>11331</v>
      </c>
      <c r="D4291" s="16">
        <v>45229</v>
      </c>
      <c r="E4291" s="16">
        <v>45239</v>
      </c>
      <c r="F4291" s="14" t="s">
        <v>12507</v>
      </c>
      <c r="G4291" s="14" t="s">
        <v>11332</v>
      </c>
      <c r="H4291" s="14" t="s">
        <v>11333</v>
      </c>
      <c r="I4291" s="15">
        <v>386.6</v>
      </c>
      <c r="J4291" s="77">
        <v>1</v>
      </c>
      <c r="K4291" s="92"/>
    </row>
    <row r="4292" spans="1:11" ht="51" x14ac:dyDescent="0.25">
      <c r="A4292" s="14" t="s">
        <v>9073</v>
      </c>
      <c r="B4292" s="14" t="s">
        <v>11335</v>
      </c>
      <c r="C4292" s="14" t="s">
        <v>11336</v>
      </c>
      <c r="D4292" s="16">
        <v>44949</v>
      </c>
      <c r="E4292" s="16">
        <v>45245</v>
      </c>
      <c r="F4292" s="14" t="s">
        <v>12508</v>
      </c>
      <c r="G4292" s="14" t="s">
        <v>9129</v>
      </c>
      <c r="H4292" s="14" t="s">
        <v>9130</v>
      </c>
      <c r="I4292" s="15">
        <v>1036.2</v>
      </c>
      <c r="J4292" s="77">
        <v>1</v>
      </c>
      <c r="K4292" s="92"/>
    </row>
    <row r="4293" spans="1:11" ht="49.2" customHeight="1" x14ac:dyDescent="0.25">
      <c r="A4293" s="14" t="s">
        <v>9073</v>
      </c>
      <c r="B4293" s="14" t="s">
        <v>11337</v>
      </c>
      <c r="C4293" s="14" t="s">
        <v>11338</v>
      </c>
      <c r="D4293" s="16">
        <v>45117</v>
      </c>
      <c r="E4293" s="16">
        <v>45245</v>
      </c>
      <c r="F4293" s="14" t="s">
        <v>12509</v>
      </c>
      <c r="G4293" s="14" t="s">
        <v>11339</v>
      </c>
      <c r="H4293" s="14" t="s">
        <v>11340</v>
      </c>
      <c r="I4293" s="15">
        <v>90.09</v>
      </c>
      <c r="J4293" s="77">
        <v>1</v>
      </c>
      <c r="K4293" s="92"/>
    </row>
    <row r="4294" spans="1:11" ht="57.6" customHeight="1" x14ac:dyDescent="0.25">
      <c r="A4294" s="14" t="s">
        <v>9073</v>
      </c>
      <c r="B4294" s="14" t="s">
        <v>11337</v>
      </c>
      <c r="C4294" s="14" t="s">
        <v>11338</v>
      </c>
      <c r="D4294" s="16">
        <v>45089</v>
      </c>
      <c r="E4294" s="16">
        <v>45245</v>
      </c>
      <c r="F4294" s="14" t="s">
        <v>12510</v>
      </c>
      <c r="G4294" s="14" t="s">
        <v>11339</v>
      </c>
      <c r="H4294" s="14" t="s">
        <v>11340</v>
      </c>
      <c r="I4294" s="15">
        <v>114.11</v>
      </c>
      <c r="J4294" s="77">
        <v>1</v>
      </c>
      <c r="K4294" s="92"/>
    </row>
    <row r="4295" spans="1:11" ht="58.95" customHeight="1" x14ac:dyDescent="0.25">
      <c r="A4295" s="14" t="s">
        <v>9073</v>
      </c>
      <c r="B4295" s="14" t="s">
        <v>11337</v>
      </c>
      <c r="C4295" s="14" t="s">
        <v>11338</v>
      </c>
      <c r="D4295" s="16">
        <v>45223</v>
      </c>
      <c r="E4295" s="16">
        <v>45245</v>
      </c>
      <c r="F4295" s="14" t="s">
        <v>12511</v>
      </c>
      <c r="G4295" s="14" t="s">
        <v>11339</v>
      </c>
      <c r="H4295" s="14" t="s">
        <v>11340</v>
      </c>
      <c r="I4295" s="15">
        <v>685</v>
      </c>
      <c r="J4295" s="77">
        <v>1</v>
      </c>
      <c r="K4295" s="92"/>
    </row>
    <row r="4296" spans="1:11" ht="61.2" x14ac:dyDescent="0.25">
      <c r="A4296" s="14" t="s">
        <v>9073</v>
      </c>
      <c r="B4296" s="14" t="s">
        <v>11337</v>
      </c>
      <c r="C4296" s="14" t="s">
        <v>11338</v>
      </c>
      <c r="D4296" s="16">
        <v>45107</v>
      </c>
      <c r="E4296" s="16">
        <v>45245</v>
      </c>
      <c r="F4296" s="14" t="s">
        <v>12512</v>
      </c>
      <c r="G4296" s="14" t="s">
        <v>11339</v>
      </c>
      <c r="H4296" s="14" t="s">
        <v>11340</v>
      </c>
      <c r="I4296" s="15">
        <v>350</v>
      </c>
      <c r="J4296" s="77">
        <v>1</v>
      </c>
      <c r="K4296" s="92"/>
    </row>
    <row r="4297" spans="1:11" ht="51" x14ac:dyDescent="0.25">
      <c r="A4297" s="14" t="s">
        <v>9073</v>
      </c>
      <c r="B4297" s="14" t="s">
        <v>11341</v>
      </c>
      <c r="C4297" s="14" t="s">
        <v>11342</v>
      </c>
      <c r="D4297" s="16">
        <v>45216</v>
      </c>
      <c r="E4297" s="16">
        <v>45239</v>
      </c>
      <c r="F4297" s="14" t="s">
        <v>12513</v>
      </c>
      <c r="G4297" s="14" t="s">
        <v>9415</v>
      </c>
      <c r="H4297" s="14" t="s">
        <v>9416</v>
      </c>
      <c r="I4297" s="15">
        <v>550.79999999999995</v>
      </c>
      <c r="J4297" s="77">
        <v>1</v>
      </c>
      <c r="K4297" s="92"/>
    </row>
    <row r="4298" spans="1:11" ht="51" x14ac:dyDescent="0.25">
      <c r="A4298" s="14" t="s">
        <v>9073</v>
      </c>
      <c r="B4298" s="14" t="s">
        <v>11343</v>
      </c>
      <c r="C4298" s="14" t="s">
        <v>2743</v>
      </c>
      <c r="D4298" s="16">
        <v>44972</v>
      </c>
      <c r="E4298" s="16">
        <v>45239</v>
      </c>
      <c r="F4298" s="14" t="s">
        <v>12514</v>
      </c>
      <c r="G4298" s="14" t="s">
        <v>11344</v>
      </c>
      <c r="H4298" s="14" t="s">
        <v>11345</v>
      </c>
      <c r="I4298" s="15">
        <v>5277.37</v>
      </c>
      <c r="J4298" s="77">
        <v>1</v>
      </c>
      <c r="K4298" s="92"/>
    </row>
    <row r="4299" spans="1:11" ht="51" x14ac:dyDescent="0.25">
      <c r="A4299" s="14" t="s">
        <v>9073</v>
      </c>
      <c r="B4299" s="14" t="s">
        <v>11343</v>
      </c>
      <c r="C4299" s="14" t="s">
        <v>2743</v>
      </c>
      <c r="D4299" s="16">
        <v>45000</v>
      </c>
      <c r="E4299" s="16">
        <v>45239</v>
      </c>
      <c r="F4299" s="14" t="s">
        <v>12515</v>
      </c>
      <c r="G4299" s="14" t="s">
        <v>11344</v>
      </c>
      <c r="H4299" s="14" t="s">
        <v>11345</v>
      </c>
      <c r="I4299" s="15">
        <v>4773.37</v>
      </c>
      <c r="J4299" s="77">
        <v>1</v>
      </c>
      <c r="K4299" s="92"/>
    </row>
    <row r="4300" spans="1:11" ht="51" x14ac:dyDescent="0.25">
      <c r="A4300" s="14" t="s">
        <v>9073</v>
      </c>
      <c r="B4300" s="14" t="s">
        <v>11343</v>
      </c>
      <c r="C4300" s="14" t="s">
        <v>2743</v>
      </c>
      <c r="D4300" s="16">
        <v>45030</v>
      </c>
      <c r="E4300" s="16">
        <v>45239</v>
      </c>
      <c r="F4300" s="14" t="s">
        <v>12516</v>
      </c>
      <c r="G4300" s="14" t="s">
        <v>11344</v>
      </c>
      <c r="H4300" s="14" t="s">
        <v>11345</v>
      </c>
      <c r="I4300" s="15">
        <v>6483.37</v>
      </c>
      <c r="J4300" s="77">
        <v>1</v>
      </c>
      <c r="K4300" s="92"/>
    </row>
    <row r="4301" spans="1:11" ht="51" x14ac:dyDescent="0.25">
      <c r="A4301" s="14" t="s">
        <v>9073</v>
      </c>
      <c r="B4301" s="14" t="s">
        <v>11343</v>
      </c>
      <c r="C4301" s="14" t="s">
        <v>2743</v>
      </c>
      <c r="D4301" s="16">
        <v>45064</v>
      </c>
      <c r="E4301" s="16">
        <v>45239</v>
      </c>
      <c r="F4301" s="14" t="s">
        <v>12517</v>
      </c>
      <c r="G4301" s="14" t="s">
        <v>11344</v>
      </c>
      <c r="H4301" s="14" t="s">
        <v>11345</v>
      </c>
      <c r="I4301" s="15">
        <v>5549.37</v>
      </c>
      <c r="J4301" s="77">
        <v>1</v>
      </c>
      <c r="K4301" s="92"/>
    </row>
    <row r="4302" spans="1:11" ht="51" x14ac:dyDescent="0.25">
      <c r="A4302" s="14" t="s">
        <v>9073</v>
      </c>
      <c r="B4302" s="14" t="s">
        <v>11343</v>
      </c>
      <c r="C4302" s="14" t="s">
        <v>2743</v>
      </c>
      <c r="D4302" s="16">
        <v>45208</v>
      </c>
      <c r="E4302" s="16">
        <v>45239</v>
      </c>
      <c r="F4302" s="14" t="s">
        <v>12518</v>
      </c>
      <c r="G4302" s="14" t="s">
        <v>11344</v>
      </c>
      <c r="H4302" s="14" t="s">
        <v>11345</v>
      </c>
      <c r="I4302" s="15">
        <v>6239.35</v>
      </c>
      <c r="J4302" s="77">
        <v>1</v>
      </c>
      <c r="K4302" s="92"/>
    </row>
    <row r="4303" spans="1:11" ht="60.6" customHeight="1" x14ac:dyDescent="0.25">
      <c r="A4303" s="14" t="s">
        <v>9073</v>
      </c>
      <c r="B4303" s="14" t="s">
        <v>11346</v>
      </c>
      <c r="C4303" s="14" t="s">
        <v>9381</v>
      </c>
      <c r="D4303" s="16">
        <v>45000</v>
      </c>
      <c r="E4303" s="16">
        <v>45245</v>
      </c>
      <c r="F4303" s="14" t="s">
        <v>12519</v>
      </c>
      <c r="G4303" s="14" t="s">
        <v>3822</v>
      </c>
      <c r="H4303" s="14" t="s">
        <v>3823</v>
      </c>
      <c r="I4303" s="15">
        <v>3174</v>
      </c>
      <c r="J4303" s="77">
        <v>1</v>
      </c>
      <c r="K4303" s="92"/>
    </row>
    <row r="4304" spans="1:11" ht="60.6" customHeight="1" x14ac:dyDescent="0.25">
      <c r="A4304" s="14" t="s">
        <v>9073</v>
      </c>
      <c r="B4304" s="14" t="s">
        <v>11346</v>
      </c>
      <c r="C4304" s="14" t="s">
        <v>9381</v>
      </c>
      <c r="D4304" s="16">
        <v>45030</v>
      </c>
      <c r="E4304" s="16">
        <v>45245</v>
      </c>
      <c r="F4304" s="14" t="s">
        <v>12520</v>
      </c>
      <c r="G4304" s="14" t="s">
        <v>3822</v>
      </c>
      <c r="H4304" s="14" t="s">
        <v>3823</v>
      </c>
      <c r="I4304" s="15">
        <v>3720</v>
      </c>
      <c r="J4304" s="77">
        <v>1</v>
      </c>
      <c r="K4304" s="92"/>
    </row>
    <row r="4305" spans="1:11" ht="61.95" customHeight="1" x14ac:dyDescent="0.25">
      <c r="A4305" s="14" t="s">
        <v>9073</v>
      </c>
      <c r="B4305" s="14" t="s">
        <v>11346</v>
      </c>
      <c r="C4305" s="14" t="s">
        <v>9381</v>
      </c>
      <c r="D4305" s="16">
        <v>45070</v>
      </c>
      <c r="E4305" s="16">
        <v>45245</v>
      </c>
      <c r="F4305" s="14" t="s">
        <v>12521</v>
      </c>
      <c r="G4305" s="14" t="s">
        <v>3822</v>
      </c>
      <c r="H4305" s="14" t="s">
        <v>3823</v>
      </c>
      <c r="I4305" s="15">
        <v>2622</v>
      </c>
      <c r="J4305" s="77">
        <v>1</v>
      </c>
      <c r="K4305" s="92"/>
    </row>
    <row r="4306" spans="1:11" ht="61.95" customHeight="1" x14ac:dyDescent="0.25">
      <c r="A4306" s="14" t="s">
        <v>9073</v>
      </c>
      <c r="B4306" s="14" t="s">
        <v>11346</v>
      </c>
      <c r="C4306" s="14" t="s">
        <v>9381</v>
      </c>
      <c r="D4306" s="16">
        <v>45127</v>
      </c>
      <c r="E4306" s="16">
        <v>45245</v>
      </c>
      <c r="F4306" s="14" t="s">
        <v>12522</v>
      </c>
      <c r="G4306" s="14" t="s">
        <v>3822</v>
      </c>
      <c r="H4306" s="14" t="s">
        <v>3823</v>
      </c>
      <c r="I4306" s="15">
        <v>2227.61</v>
      </c>
      <c r="J4306" s="77">
        <v>1</v>
      </c>
      <c r="K4306" s="92"/>
    </row>
    <row r="4307" spans="1:11" ht="55.2" customHeight="1" x14ac:dyDescent="0.25">
      <c r="A4307" s="14" t="s">
        <v>9073</v>
      </c>
      <c r="B4307" s="14" t="s">
        <v>11347</v>
      </c>
      <c r="C4307" s="14" t="s">
        <v>11348</v>
      </c>
      <c r="D4307" s="16">
        <v>44963</v>
      </c>
      <c r="E4307" s="16">
        <v>45245</v>
      </c>
      <c r="F4307" s="14" t="s">
        <v>12523</v>
      </c>
      <c r="G4307" s="14" t="s">
        <v>11349</v>
      </c>
      <c r="H4307" s="14" t="s">
        <v>11350</v>
      </c>
      <c r="I4307" s="15">
        <v>2200</v>
      </c>
      <c r="J4307" s="77">
        <v>1</v>
      </c>
      <c r="K4307" s="92"/>
    </row>
    <row r="4308" spans="1:11" ht="63.6" customHeight="1" x14ac:dyDescent="0.25">
      <c r="A4308" s="14" t="s">
        <v>9073</v>
      </c>
      <c r="B4308" s="14" t="s">
        <v>11347</v>
      </c>
      <c r="C4308" s="14" t="s">
        <v>11348</v>
      </c>
      <c r="D4308" s="16">
        <v>44977</v>
      </c>
      <c r="E4308" s="16">
        <v>45245</v>
      </c>
      <c r="F4308" s="14" t="s">
        <v>12524</v>
      </c>
      <c r="G4308" s="14" t="s">
        <v>11349</v>
      </c>
      <c r="H4308" s="14" t="s">
        <v>11350</v>
      </c>
      <c r="I4308" s="15">
        <v>908.6</v>
      </c>
      <c r="J4308" s="77">
        <v>1</v>
      </c>
      <c r="K4308" s="92"/>
    </row>
    <row r="4309" spans="1:11" ht="61.2" x14ac:dyDescent="0.25">
      <c r="A4309" s="14" t="s">
        <v>9073</v>
      </c>
      <c r="B4309" s="14" t="s">
        <v>11351</v>
      </c>
      <c r="C4309" s="14" t="s">
        <v>11352</v>
      </c>
      <c r="D4309" s="16">
        <v>45173</v>
      </c>
      <c r="E4309" s="16">
        <v>45251</v>
      </c>
      <c r="F4309" s="14" t="s">
        <v>12525</v>
      </c>
      <c r="G4309" s="14" t="s">
        <v>10681</v>
      </c>
      <c r="H4309" s="14" t="s">
        <v>10682</v>
      </c>
      <c r="I4309" s="15">
        <v>7439.9</v>
      </c>
      <c r="J4309" s="77">
        <v>1</v>
      </c>
      <c r="K4309" s="92"/>
    </row>
    <row r="4310" spans="1:11" ht="71.400000000000006" x14ac:dyDescent="0.25">
      <c r="A4310" s="14" t="s">
        <v>9073</v>
      </c>
      <c r="B4310" s="14" t="s">
        <v>11351</v>
      </c>
      <c r="C4310" s="14" t="s">
        <v>11352</v>
      </c>
      <c r="D4310" s="16">
        <v>45168</v>
      </c>
      <c r="E4310" s="16">
        <v>45251</v>
      </c>
      <c r="F4310" s="14" t="s">
        <v>12526</v>
      </c>
      <c r="G4310" s="14" t="s">
        <v>10681</v>
      </c>
      <c r="H4310" s="14" t="s">
        <v>10682</v>
      </c>
      <c r="I4310" s="15">
        <v>1000</v>
      </c>
      <c r="J4310" s="77">
        <v>1</v>
      </c>
      <c r="K4310" s="92"/>
    </row>
    <row r="4311" spans="1:11" ht="61.2" x14ac:dyDescent="0.25">
      <c r="A4311" s="14" t="s">
        <v>9073</v>
      </c>
      <c r="B4311" s="14" t="s">
        <v>11351</v>
      </c>
      <c r="C4311" s="14" t="s">
        <v>11352</v>
      </c>
      <c r="D4311" s="16">
        <v>45048</v>
      </c>
      <c r="E4311" s="16">
        <v>45251</v>
      </c>
      <c r="F4311" s="14" t="s">
        <v>12527</v>
      </c>
      <c r="G4311" s="14" t="s">
        <v>10681</v>
      </c>
      <c r="H4311" s="14" t="s">
        <v>10682</v>
      </c>
      <c r="I4311" s="15">
        <v>171.6</v>
      </c>
      <c r="J4311" s="77">
        <v>1</v>
      </c>
      <c r="K4311" s="92"/>
    </row>
    <row r="4312" spans="1:11" ht="61.2" x14ac:dyDescent="0.25">
      <c r="A4312" s="14" t="s">
        <v>9073</v>
      </c>
      <c r="B4312" s="14" t="s">
        <v>11351</v>
      </c>
      <c r="C4312" s="14" t="s">
        <v>11352</v>
      </c>
      <c r="D4312" s="16">
        <v>45110</v>
      </c>
      <c r="E4312" s="16">
        <v>45251</v>
      </c>
      <c r="F4312" s="14" t="s">
        <v>12528</v>
      </c>
      <c r="G4312" s="14" t="s">
        <v>10681</v>
      </c>
      <c r="H4312" s="14" t="s">
        <v>10682</v>
      </c>
      <c r="I4312" s="15">
        <v>708</v>
      </c>
      <c r="J4312" s="77">
        <v>1</v>
      </c>
      <c r="K4312" s="92"/>
    </row>
    <row r="4313" spans="1:11" ht="71.400000000000006" x14ac:dyDescent="0.25">
      <c r="A4313" s="14" t="s">
        <v>9073</v>
      </c>
      <c r="B4313" s="14" t="s">
        <v>11351</v>
      </c>
      <c r="C4313" s="14" t="s">
        <v>11352</v>
      </c>
      <c r="D4313" s="16">
        <v>45174</v>
      </c>
      <c r="E4313" s="16">
        <v>45251</v>
      </c>
      <c r="F4313" s="14" t="s">
        <v>12529</v>
      </c>
      <c r="G4313" s="14" t="s">
        <v>10681</v>
      </c>
      <c r="H4313" s="14" t="s">
        <v>10682</v>
      </c>
      <c r="I4313" s="15">
        <v>716</v>
      </c>
      <c r="J4313" s="77">
        <v>1</v>
      </c>
      <c r="K4313" s="92"/>
    </row>
    <row r="4314" spans="1:11" ht="71.400000000000006" x14ac:dyDescent="0.25">
      <c r="A4314" s="14" t="s">
        <v>9073</v>
      </c>
      <c r="B4314" s="14" t="s">
        <v>11351</v>
      </c>
      <c r="C4314" s="14" t="s">
        <v>11352</v>
      </c>
      <c r="D4314" s="16">
        <v>45049</v>
      </c>
      <c r="E4314" s="16">
        <v>45251</v>
      </c>
      <c r="F4314" s="14" t="s">
        <v>12530</v>
      </c>
      <c r="G4314" s="14" t="s">
        <v>10681</v>
      </c>
      <c r="H4314" s="14" t="s">
        <v>10682</v>
      </c>
      <c r="I4314" s="15">
        <v>675</v>
      </c>
      <c r="J4314" s="77">
        <v>1</v>
      </c>
      <c r="K4314" s="92"/>
    </row>
    <row r="4315" spans="1:11" ht="61.2" x14ac:dyDescent="0.25">
      <c r="A4315" s="14" t="s">
        <v>9073</v>
      </c>
      <c r="B4315" s="14" t="s">
        <v>11351</v>
      </c>
      <c r="C4315" s="14" t="s">
        <v>11352</v>
      </c>
      <c r="D4315" s="16">
        <v>44980</v>
      </c>
      <c r="E4315" s="16">
        <v>45251</v>
      </c>
      <c r="F4315" s="14" t="s">
        <v>12531</v>
      </c>
      <c r="G4315" s="14" t="s">
        <v>10681</v>
      </c>
      <c r="H4315" s="14" t="s">
        <v>10682</v>
      </c>
      <c r="I4315" s="15">
        <v>187</v>
      </c>
      <c r="J4315" s="77">
        <v>1</v>
      </c>
      <c r="K4315" s="92"/>
    </row>
    <row r="4316" spans="1:11" ht="61.2" x14ac:dyDescent="0.25">
      <c r="A4316" s="14" t="s">
        <v>9073</v>
      </c>
      <c r="B4316" s="14" t="s">
        <v>11351</v>
      </c>
      <c r="C4316" s="14" t="s">
        <v>11352</v>
      </c>
      <c r="D4316" s="16">
        <v>44953</v>
      </c>
      <c r="E4316" s="16">
        <v>45251</v>
      </c>
      <c r="F4316" s="14" t="s">
        <v>12532</v>
      </c>
      <c r="G4316" s="14" t="s">
        <v>10681</v>
      </c>
      <c r="H4316" s="14" t="s">
        <v>10682</v>
      </c>
      <c r="I4316" s="15">
        <v>111.31</v>
      </c>
      <c r="J4316" s="77">
        <v>1</v>
      </c>
      <c r="K4316" s="92"/>
    </row>
    <row r="4317" spans="1:11" ht="71.400000000000006" x14ac:dyDescent="0.25">
      <c r="A4317" s="14" t="s">
        <v>9073</v>
      </c>
      <c r="B4317" s="14" t="s">
        <v>11351</v>
      </c>
      <c r="C4317" s="14" t="s">
        <v>11352</v>
      </c>
      <c r="D4317" s="16">
        <v>45190</v>
      </c>
      <c r="E4317" s="16">
        <v>45251</v>
      </c>
      <c r="F4317" s="14" t="s">
        <v>12533</v>
      </c>
      <c r="G4317" s="14" t="s">
        <v>10681</v>
      </c>
      <c r="H4317" s="14" t="s">
        <v>10682</v>
      </c>
      <c r="I4317" s="15">
        <v>44</v>
      </c>
      <c r="J4317" s="77">
        <v>1</v>
      </c>
      <c r="K4317" s="92"/>
    </row>
    <row r="4318" spans="1:11" ht="60" customHeight="1" x14ac:dyDescent="0.25">
      <c r="A4318" s="14" t="s">
        <v>9073</v>
      </c>
      <c r="B4318" s="14" t="s">
        <v>11353</v>
      </c>
      <c r="C4318" s="14" t="s">
        <v>11354</v>
      </c>
      <c r="D4318" s="16">
        <v>45083</v>
      </c>
      <c r="E4318" s="16">
        <v>45250</v>
      </c>
      <c r="F4318" s="14" t="s">
        <v>12534</v>
      </c>
      <c r="G4318" s="14" t="s">
        <v>11268</v>
      </c>
      <c r="H4318" s="14" t="s">
        <v>11269</v>
      </c>
      <c r="I4318" s="15">
        <v>361.2</v>
      </c>
      <c r="J4318" s="77">
        <v>1</v>
      </c>
      <c r="K4318" s="92"/>
    </row>
    <row r="4319" spans="1:11" ht="71.400000000000006" x14ac:dyDescent="0.25">
      <c r="A4319" s="14" t="s">
        <v>9073</v>
      </c>
      <c r="B4319" s="14" t="s">
        <v>11353</v>
      </c>
      <c r="C4319" s="14" t="s">
        <v>11354</v>
      </c>
      <c r="D4319" s="16">
        <v>45012</v>
      </c>
      <c r="E4319" s="16">
        <v>45250</v>
      </c>
      <c r="F4319" s="14" t="s">
        <v>12535</v>
      </c>
      <c r="G4319" s="14" t="s">
        <v>11268</v>
      </c>
      <c r="H4319" s="14" t="s">
        <v>11269</v>
      </c>
      <c r="I4319" s="15">
        <v>148.5</v>
      </c>
      <c r="J4319" s="77">
        <v>1</v>
      </c>
      <c r="K4319" s="92"/>
    </row>
    <row r="4320" spans="1:11" ht="69" customHeight="1" x14ac:dyDescent="0.25">
      <c r="A4320" s="14" t="s">
        <v>9073</v>
      </c>
      <c r="B4320" s="14" t="s">
        <v>11353</v>
      </c>
      <c r="C4320" s="14" t="s">
        <v>11354</v>
      </c>
      <c r="D4320" s="16">
        <v>45049</v>
      </c>
      <c r="E4320" s="16">
        <v>45250</v>
      </c>
      <c r="F4320" s="14" t="s">
        <v>12536</v>
      </c>
      <c r="G4320" s="14" t="s">
        <v>11268</v>
      </c>
      <c r="H4320" s="14" t="s">
        <v>11269</v>
      </c>
      <c r="I4320" s="15">
        <v>306</v>
      </c>
      <c r="J4320" s="77">
        <v>1</v>
      </c>
      <c r="K4320" s="92"/>
    </row>
    <row r="4321" spans="1:11" ht="58.2" customHeight="1" x14ac:dyDescent="0.25">
      <c r="A4321" s="14" t="s">
        <v>9073</v>
      </c>
      <c r="B4321" s="14" t="s">
        <v>11353</v>
      </c>
      <c r="C4321" s="14" t="s">
        <v>11354</v>
      </c>
      <c r="D4321" s="16">
        <v>44981</v>
      </c>
      <c r="E4321" s="16">
        <v>45250</v>
      </c>
      <c r="F4321" s="14" t="s">
        <v>12537</v>
      </c>
      <c r="G4321" s="14" t="s">
        <v>11268</v>
      </c>
      <c r="H4321" s="14" t="s">
        <v>11269</v>
      </c>
      <c r="I4321" s="15">
        <v>104.5</v>
      </c>
      <c r="J4321" s="77">
        <v>1</v>
      </c>
      <c r="K4321" s="92"/>
    </row>
    <row r="4322" spans="1:11" ht="71.400000000000006" x14ac:dyDescent="0.25">
      <c r="A4322" s="14" t="s">
        <v>9073</v>
      </c>
      <c r="B4322" s="14" t="s">
        <v>11353</v>
      </c>
      <c r="C4322" s="14" t="s">
        <v>11354</v>
      </c>
      <c r="D4322" s="16">
        <v>45001</v>
      </c>
      <c r="E4322" s="16">
        <v>45250</v>
      </c>
      <c r="F4322" s="14" t="s">
        <v>12538</v>
      </c>
      <c r="G4322" s="14" t="s">
        <v>11268</v>
      </c>
      <c r="H4322" s="14" t="s">
        <v>11269</v>
      </c>
      <c r="I4322" s="15">
        <v>168</v>
      </c>
      <c r="J4322" s="77">
        <v>1</v>
      </c>
      <c r="K4322" s="92"/>
    </row>
    <row r="4323" spans="1:11" ht="71.400000000000006" x14ac:dyDescent="0.25">
      <c r="A4323" s="14" t="s">
        <v>9073</v>
      </c>
      <c r="B4323" s="14" t="s">
        <v>11353</v>
      </c>
      <c r="C4323" s="14" t="s">
        <v>11354</v>
      </c>
      <c r="D4323" s="16">
        <v>45198</v>
      </c>
      <c r="E4323" s="16">
        <v>45250</v>
      </c>
      <c r="F4323" s="14" t="s">
        <v>12539</v>
      </c>
      <c r="G4323" s="14" t="s">
        <v>11268</v>
      </c>
      <c r="H4323" s="14" t="s">
        <v>11269</v>
      </c>
      <c r="I4323" s="15">
        <v>234</v>
      </c>
      <c r="J4323" s="77">
        <v>1</v>
      </c>
      <c r="K4323" s="92"/>
    </row>
    <row r="4324" spans="1:11" ht="69" customHeight="1" x14ac:dyDescent="0.25">
      <c r="A4324" s="14" t="s">
        <v>9073</v>
      </c>
      <c r="B4324" s="14" t="s">
        <v>11353</v>
      </c>
      <c r="C4324" s="14" t="s">
        <v>11354</v>
      </c>
      <c r="D4324" s="16">
        <v>45145</v>
      </c>
      <c r="E4324" s="16">
        <v>45250</v>
      </c>
      <c r="F4324" s="14" t="s">
        <v>12540</v>
      </c>
      <c r="G4324" s="14" t="s">
        <v>11268</v>
      </c>
      <c r="H4324" s="14" t="s">
        <v>11269</v>
      </c>
      <c r="I4324" s="15">
        <v>3297.8</v>
      </c>
      <c r="J4324" s="77">
        <v>1</v>
      </c>
      <c r="K4324" s="92"/>
    </row>
    <row r="4325" spans="1:11" ht="70.2" customHeight="1" x14ac:dyDescent="0.25">
      <c r="A4325" s="14" t="s">
        <v>9073</v>
      </c>
      <c r="B4325" s="14" t="s">
        <v>11353</v>
      </c>
      <c r="C4325" s="14" t="s">
        <v>11354</v>
      </c>
      <c r="D4325" s="16">
        <v>44980</v>
      </c>
      <c r="E4325" s="16">
        <v>45250</v>
      </c>
      <c r="F4325" s="14" t="s">
        <v>12541</v>
      </c>
      <c r="G4325" s="14" t="s">
        <v>11268</v>
      </c>
      <c r="H4325" s="14" t="s">
        <v>11269</v>
      </c>
      <c r="I4325" s="15">
        <v>561.01</v>
      </c>
      <c r="J4325" s="77">
        <v>1</v>
      </c>
      <c r="K4325" s="92"/>
    </row>
    <row r="4326" spans="1:11" ht="61.2" x14ac:dyDescent="0.25">
      <c r="A4326" s="14" t="s">
        <v>9073</v>
      </c>
      <c r="B4326" s="14" t="s">
        <v>11355</v>
      </c>
      <c r="C4326" s="14" t="s">
        <v>11356</v>
      </c>
      <c r="D4326" s="16">
        <v>45097</v>
      </c>
      <c r="E4326" s="16">
        <v>45254</v>
      </c>
      <c r="F4326" s="14" t="s">
        <v>12542</v>
      </c>
      <c r="G4326" s="14" t="s">
        <v>9164</v>
      </c>
      <c r="H4326" s="14" t="s">
        <v>9165</v>
      </c>
      <c r="I4326" s="15">
        <v>6334.41</v>
      </c>
      <c r="J4326" s="77">
        <v>1</v>
      </c>
      <c r="K4326" s="92"/>
    </row>
    <row r="4327" spans="1:11" ht="71.400000000000006" x14ac:dyDescent="0.25">
      <c r="A4327" s="14" t="s">
        <v>9073</v>
      </c>
      <c r="B4327" s="14" t="s">
        <v>11357</v>
      </c>
      <c r="C4327" s="14" t="s">
        <v>4742</v>
      </c>
      <c r="D4327" s="16">
        <v>45128</v>
      </c>
      <c r="E4327" s="16">
        <v>45250</v>
      </c>
      <c r="F4327" s="14" t="s">
        <v>12543</v>
      </c>
      <c r="G4327" s="14" t="s">
        <v>3160</v>
      </c>
      <c r="H4327" s="14" t="s">
        <v>3161</v>
      </c>
      <c r="I4327" s="15">
        <v>2185</v>
      </c>
      <c r="J4327" s="77">
        <v>1</v>
      </c>
      <c r="K4327" s="92"/>
    </row>
    <row r="4328" spans="1:11" ht="61.95" customHeight="1" x14ac:dyDescent="0.25">
      <c r="A4328" s="14" t="s">
        <v>9073</v>
      </c>
      <c r="B4328" s="14" t="s">
        <v>11357</v>
      </c>
      <c r="C4328" s="14" t="s">
        <v>4742</v>
      </c>
      <c r="D4328" s="16">
        <v>45139</v>
      </c>
      <c r="E4328" s="16">
        <v>45250</v>
      </c>
      <c r="F4328" s="14" t="s">
        <v>12544</v>
      </c>
      <c r="G4328" s="14" t="s">
        <v>3160</v>
      </c>
      <c r="H4328" s="14" t="s">
        <v>3161</v>
      </c>
      <c r="I4328" s="15">
        <v>1000</v>
      </c>
      <c r="J4328" s="77">
        <v>1</v>
      </c>
      <c r="K4328" s="92"/>
    </row>
    <row r="4329" spans="1:11" ht="61.95" customHeight="1" x14ac:dyDescent="0.25">
      <c r="A4329" s="14" t="s">
        <v>9073</v>
      </c>
      <c r="B4329" s="14" t="s">
        <v>11357</v>
      </c>
      <c r="C4329" s="14" t="s">
        <v>4742</v>
      </c>
      <c r="D4329" s="16">
        <v>45009</v>
      </c>
      <c r="E4329" s="16">
        <v>45250</v>
      </c>
      <c r="F4329" s="14" t="s">
        <v>12545</v>
      </c>
      <c r="G4329" s="14" t="s">
        <v>3160</v>
      </c>
      <c r="H4329" s="14" t="s">
        <v>3161</v>
      </c>
      <c r="I4329" s="15">
        <v>528</v>
      </c>
      <c r="J4329" s="77">
        <v>1</v>
      </c>
      <c r="K4329" s="92"/>
    </row>
    <row r="4330" spans="1:11" ht="69" customHeight="1" x14ac:dyDescent="0.25">
      <c r="A4330" s="14" t="s">
        <v>9073</v>
      </c>
      <c r="B4330" s="14" t="s">
        <v>11357</v>
      </c>
      <c r="C4330" s="14" t="s">
        <v>4742</v>
      </c>
      <c r="D4330" s="16">
        <v>45001</v>
      </c>
      <c r="E4330" s="16">
        <v>45250</v>
      </c>
      <c r="F4330" s="14" t="s">
        <v>12546</v>
      </c>
      <c r="G4330" s="14" t="s">
        <v>3160</v>
      </c>
      <c r="H4330" s="14" t="s">
        <v>3161</v>
      </c>
      <c r="I4330" s="15">
        <v>531</v>
      </c>
      <c r="J4330" s="77">
        <v>1</v>
      </c>
      <c r="K4330" s="92"/>
    </row>
    <row r="4331" spans="1:11" ht="72.599999999999994" customHeight="1" x14ac:dyDescent="0.25">
      <c r="A4331" s="14" t="s">
        <v>9073</v>
      </c>
      <c r="B4331" s="14" t="s">
        <v>11357</v>
      </c>
      <c r="C4331" s="14" t="s">
        <v>4742</v>
      </c>
      <c r="D4331" s="16">
        <v>45049</v>
      </c>
      <c r="E4331" s="16">
        <v>45250</v>
      </c>
      <c r="F4331" s="14" t="s">
        <v>12547</v>
      </c>
      <c r="G4331" s="14" t="s">
        <v>3160</v>
      </c>
      <c r="H4331" s="14" t="s">
        <v>3161</v>
      </c>
      <c r="I4331" s="15">
        <v>621.5</v>
      </c>
      <c r="J4331" s="77">
        <v>1</v>
      </c>
      <c r="K4331" s="92"/>
    </row>
    <row r="4332" spans="1:11" ht="51" x14ac:dyDescent="0.25">
      <c r="A4332" s="14" t="s">
        <v>9073</v>
      </c>
      <c r="B4332" s="14" t="s">
        <v>11358</v>
      </c>
      <c r="C4332" s="14" t="s">
        <v>11359</v>
      </c>
      <c r="D4332" s="16">
        <v>45113</v>
      </c>
      <c r="E4332" s="16">
        <v>45250</v>
      </c>
      <c r="F4332" s="14" t="s">
        <v>12548</v>
      </c>
      <c r="G4332" s="14" t="s">
        <v>11360</v>
      </c>
      <c r="H4332" s="14" t="s">
        <v>11361</v>
      </c>
      <c r="I4332" s="15">
        <v>345.4</v>
      </c>
      <c r="J4332" s="77">
        <v>1</v>
      </c>
      <c r="K4332" s="92"/>
    </row>
    <row r="4333" spans="1:11" ht="61.2" x14ac:dyDescent="0.25">
      <c r="A4333" s="14" t="s">
        <v>9073</v>
      </c>
      <c r="B4333" s="14" t="s">
        <v>11362</v>
      </c>
      <c r="C4333" s="14" t="s">
        <v>11354</v>
      </c>
      <c r="D4333" s="16">
        <v>44971</v>
      </c>
      <c r="E4333" s="16">
        <v>45253</v>
      </c>
      <c r="F4333" s="14" t="s">
        <v>12549</v>
      </c>
      <c r="G4333" s="14" t="s">
        <v>11363</v>
      </c>
      <c r="H4333" s="14" t="s">
        <v>11364</v>
      </c>
      <c r="I4333" s="15">
        <v>465</v>
      </c>
      <c r="J4333" s="77">
        <v>1</v>
      </c>
      <c r="K4333" s="92"/>
    </row>
    <row r="4334" spans="1:11" ht="61.2" x14ac:dyDescent="0.25">
      <c r="A4334" s="14" t="s">
        <v>9073</v>
      </c>
      <c r="B4334" s="14" t="s">
        <v>11362</v>
      </c>
      <c r="C4334" s="14" t="s">
        <v>11354</v>
      </c>
      <c r="D4334" s="16">
        <v>44993</v>
      </c>
      <c r="E4334" s="16">
        <v>45253</v>
      </c>
      <c r="F4334" s="14" t="s">
        <v>12550</v>
      </c>
      <c r="G4334" s="14" t="s">
        <v>11363</v>
      </c>
      <c r="H4334" s="14" t="s">
        <v>11364</v>
      </c>
      <c r="I4334" s="15">
        <v>270</v>
      </c>
      <c r="J4334" s="77">
        <v>1</v>
      </c>
      <c r="K4334" s="92"/>
    </row>
    <row r="4335" spans="1:11" ht="61.2" x14ac:dyDescent="0.25">
      <c r="A4335" s="14" t="s">
        <v>9073</v>
      </c>
      <c r="B4335" s="14" t="s">
        <v>11362</v>
      </c>
      <c r="C4335" s="14" t="s">
        <v>11354</v>
      </c>
      <c r="D4335" s="16">
        <v>45000</v>
      </c>
      <c r="E4335" s="16">
        <v>45253</v>
      </c>
      <c r="F4335" s="14" t="s">
        <v>12551</v>
      </c>
      <c r="G4335" s="14" t="s">
        <v>11363</v>
      </c>
      <c r="H4335" s="14" t="s">
        <v>11364</v>
      </c>
      <c r="I4335" s="15">
        <v>445</v>
      </c>
      <c r="J4335" s="77">
        <v>1</v>
      </c>
      <c r="K4335" s="92"/>
    </row>
    <row r="4336" spans="1:11" ht="51" x14ac:dyDescent="0.25">
      <c r="A4336" s="14" t="s">
        <v>9073</v>
      </c>
      <c r="B4336" s="14" t="s">
        <v>11362</v>
      </c>
      <c r="C4336" s="14" t="s">
        <v>11354</v>
      </c>
      <c r="D4336" s="16">
        <v>45028</v>
      </c>
      <c r="E4336" s="16">
        <v>45253</v>
      </c>
      <c r="F4336" s="14" t="s">
        <v>11365</v>
      </c>
      <c r="G4336" s="14" t="s">
        <v>11363</v>
      </c>
      <c r="H4336" s="14" t="s">
        <v>11364</v>
      </c>
      <c r="I4336" s="15">
        <v>595</v>
      </c>
      <c r="J4336" s="77">
        <v>1</v>
      </c>
      <c r="K4336" s="92"/>
    </row>
    <row r="4337" spans="1:11" ht="61.2" x14ac:dyDescent="0.25">
      <c r="A4337" s="14" t="s">
        <v>9073</v>
      </c>
      <c r="B4337" s="14" t="s">
        <v>11362</v>
      </c>
      <c r="C4337" s="14" t="s">
        <v>11354</v>
      </c>
      <c r="D4337" s="16">
        <v>45055</v>
      </c>
      <c r="E4337" s="16">
        <v>45253</v>
      </c>
      <c r="F4337" s="14" t="s">
        <v>12552</v>
      </c>
      <c r="G4337" s="14" t="s">
        <v>11363</v>
      </c>
      <c r="H4337" s="14" t="s">
        <v>11364</v>
      </c>
      <c r="I4337" s="15">
        <v>397.5</v>
      </c>
      <c r="J4337" s="77">
        <v>1</v>
      </c>
      <c r="K4337" s="92"/>
    </row>
    <row r="4338" spans="1:11" ht="61.2" x14ac:dyDescent="0.25">
      <c r="A4338" s="14" t="s">
        <v>9073</v>
      </c>
      <c r="B4338" s="14" t="s">
        <v>11362</v>
      </c>
      <c r="C4338" s="14" t="s">
        <v>11354</v>
      </c>
      <c r="D4338" s="16">
        <v>45055</v>
      </c>
      <c r="E4338" s="16">
        <v>45253</v>
      </c>
      <c r="F4338" s="14" t="s">
        <v>12552</v>
      </c>
      <c r="G4338" s="14" t="s">
        <v>11363</v>
      </c>
      <c r="H4338" s="14" t="s">
        <v>11364</v>
      </c>
      <c r="I4338" s="15">
        <v>322.5</v>
      </c>
      <c r="J4338" s="77">
        <v>1</v>
      </c>
      <c r="K4338" s="92"/>
    </row>
    <row r="4339" spans="1:11" ht="61.2" x14ac:dyDescent="0.25">
      <c r="A4339" s="14" t="s">
        <v>9073</v>
      </c>
      <c r="B4339" s="14" t="s">
        <v>11362</v>
      </c>
      <c r="C4339" s="14" t="s">
        <v>11354</v>
      </c>
      <c r="D4339" s="16">
        <v>45090</v>
      </c>
      <c r="E4339" s="16">
        <v>45253</v>
      </c>
      <c r="F4339" s="14" t="s">
        <v>12553</v>
      </c>
      <c r="G4339" s="14" t="s">
        <v>11363</v>
      </c>
      <c r="H4339" s="14" t="s">
        <v>11364</v>
      </c>
      <c r="I4339" s="15">
        <v>450</v>
      </c>
      <c r="J4339" s="77">
        <v>1</v>
      </c>
      <c r="K4339" s="92"/>
    </row>
    <row r="4340" spans="1:11" ht="61.2" x14ac:dyDescent="0.25">
      <c r="A4340" s="14" t="s">
        <v>9073</v>
      </c>
      <c r="B4340" s="14" t="s">
        <v>11362</v>
      </c>
      <c r="C4340" s="14" t="s">
        <v>11354</v>
      </c>
      <c r="D4340" s="16">
        <v>45120</v>
      </c>
      <c r="E4340" s="16">
        <v>45253</v>
      </c>
      <c r="F4340" s="14" t="s">
        <v>12554</v>
      </c>
      <c r="G4340" s="14" t="s">
        <v>11363</v>
      </c>
      <c r="H4340" s="14" t="s">
        <v>11364</v>
      </c>
      <c r="I4340" s="15">
        <v>605</v>
      </c>
      <c r="J4340" s="77">
        <v>1</v>
      </c>
      <c r="K4340" s="92"/>
    </row>
    <row r="4341" spans="1:11" ht="71.400000000000006" x14ac:dyDescent="0.25">
      <c r="A4341" s="14" t="s">
        <v>9073</v>
      </c>
      <c r="B4341" s="14" t="s">
        <v>11362</v>
      </c>
      <c r="C4341" s="14" t="s">
        <v>11354</v>
      </c>
      <c r="D4341" s="16">
        <v>45159</v>
      </c>
      <c r="E4341" s="16">
        <v>45253</v>
      </c>
      <c r="F4341" s="14" t="s">
        <v>12555</v>
      </c>
      <c r="G4341" s="14" t="s">
        <v>11363</v>
      </c>
      <c r="H4341" s="14" t="s">
        <v>11364</v>
      </c>
      <c r="I4341" s="15">
        <v>1275</v>
      </c>
      <c r="J4341" s="77">
        <v>1</v>
      </c>
      <c r="K4341" s="92"/>
    </row>
    <row r="4342" spans="1:11" ht="61.2" x14ac:dyDescent="0.25">
      <c r="A4342" s="14" t="s">
        <v>9073</v>
      </c>
      <c r="B4342" s="14" t="s">
        <v>11362</v>
      </c>
      <c r="C4342" s="14" t="s">
        <v>11354</v>
      </c>
      <c r="D4342" s="16">
        <v>45166</v>
      </c>
      <c r="E4342" s="16">
        <v>45253</v>
      </c>
      <c r="F4342" s="14" t="s">
        <v>12556</v>
      </c>
      <c r="G4342" s="14" t="s">
        <v>11363</v>
      </c>
      <c r="H4342" s="14" t="s">
        <v>11364</v>
      </c>
      <c r="I4342" s="15">
        <v>558.75</v>
      </c>
      <c r="J4342" s="77">
        <v>1</v>
      </c>
      <c r="K4342" s="92"/>
    </row>
    <row r="4343" spans="1:11" ht="51" x14ac:dyDescent="0.25">
      <c r="A4343" s="14" t="s">
        <v>9073</v>
      </c>
      <c r="B4343" s="14" t="s">
        <v>11362</v>
      </c>
      <c r="C4343" s="14" t="s">
        <v>11354</v>
      </c>
      <c r="D4343" s="16">
        <v>45027</v>
      </c>
      <c r="E4343" s="16">
        <v>45253</v>
      </c>
      <c r="F4343" s="14" t="s">
        <v>12557</v>
      </c>
      <c r="G4343" s="14" t="s">
        <v>11363</v>
      </c>
      <c r="H4343" s="14" t="s">
        <v>11364</v>
      </c>
      <c r="I4343" s="15">
        <v>227.95</v>
      </c>
      <c r="J4343" s="77">
        <v>1</v>
      </c>
      <c r="K4343" s="92"/>
    </row>
    <row r="4344" spans="1:11" ht="61.2" x14ac:dyDescent="0.25">
      <c r="A4344" s="14" t="s">
        <v>9073</v>
      </c>
      <c r="B4344" s="14" t="s">
        <v>11362</v>
      </c>
      <c r="C4344" s="14" t="s">
        <v>11354</v>
      </c>
      <c r="D4344" s="16">
        <v>44981</v>
      </c>
      <c r="E4344" s="16">
        <v>45253</v>
      </c>
      <c r="F4344" s="14" t="s">
        <v>12558</v>
      </c>
      <c r="G4344" s="14" t="s">
        <v>11363</v>
      </c>
      <c r="H4344" s="14" t="s">
        <v>11364</v>
      </c>
      <c r="I4344" s="15">
        <v>345</v>
      </c>
      <c r="J4344" s="77">
        <v>1</v>
      </c>
      <c r="K4344" s="92"/>
    </row>
    <row r="4345" spans="1:11" ht="61.2" x14ac:dyDescent="0.25">
      <c r="A4345" s="14" t="s">
        <v>9073</v>
      </c>
      <c r="B4345" s="14" t="s">
        <v>11362</v>
      </c>
      <c r="C4345" s="14" t="s">
        <v>11354</v>
      </c>
      <c r="D4345" s="16">
        <v>45173</v>
      </c>
      <c r="E4345" s="16">
        <v>45253</v>
      </c>
      <c r="F4345" s="14" t="s">
        <v>12559</v>
      </c>
      <c r="G4345" s="14" t="s">
        <v>11363</v>
      </c>
      <c r="H4345" s="14" t="s">
        <v>11364</v>
      </c>
      <c r="I4345" s="15">
        <v>260.51</v>
      </c>
      <c r="J4345" s="77">
        <v>1</v>
      </c>
      <c r="K4345" s="92"/>
    </row>
    <row r="4346" spans="1:11" ht="61.2" x14ac:dyDescent="0.25">
      <c r="A4346" s="14" t="s">
        <v>9073</v>
      </c>
      <c r="B4346" s="14" t="s">
        <v>11366</v>
      </c>
      <c r="C4346" s="14" t="s">
        <v>11367</v>
      </c>
      <c r="D4346" s="16">
        <v>45028</v>
      </c>
      <c r="E4346" s="16">
        <v>45253</v>
      </c>
      <c r="F4346" s="14" t="s">
        <v>12560</v>
      </c>
      <c r="G4346" s="14" t="s">
        <v>11368</v>
      </c>
      <c r="H4346" s="14" t="s">
        <v>11369</v>
      </c>
      <c r="I4346" s="15">
        <v>3865.56</v>
      </c>
      <c r="J4346" s="77">
        <v>1</v>
      </c>
      <c r="K4346" s="92"/>
    </row>
    <row r="4347" spans="1:11" ht="61.2" x14ac:dyDescent="0.25">
      <c r="A4347" s="14" t="s">
        <v>9073</v>
      </c>
      <c r="B4347" s="14" t="s">
        <v>11366</v>
      </c>
      <c r="C4347" s="14" t="s">
        <v>11367</v>
      </c>
      <c r="D4347" s="16">
        <v>45062</v>
      </c>
      <c r="E4347" s="16">
        <v>45253</v>
      </c>
      <c r="F4347" s="14" t="s">
        <v>12561</v>
      </c>
      <c r="G4347" s="14" t="s">
        <v>11368</v>
      </c>
      <c r="H4347" s="14" t="s">
        <v>11369</v>
      </c>
      <c r="I4347" s="15">
        <v>1653.85</v>
      </c>
      <c r="J4347" s="77">
        <v>1</v>
      </c>
      <c r="K4347" s="92"/>
    </row>
    <row r="4348" spans="1:11" ht="61.2" x14ac:dyDescent="0.25">
      <c r="A4348" s="14" t="s">
        <v>9073</v>
      </c>
      <c r="B4348" s="14" t="s">
        <v>11366</v>
      </c>
      <c r="C4348" s="14" t="s">
        <v>11367</v>
      </c>
      <c r="D4348" s="16">
        <v>45090</v>
      </c>
      <c r="E4348" s="16">
        <v>45253</v>
      </c>
      <c r="F4348" s="14" t="s">
        <v>12562</v>
      </c>
      <c r="G4348" s="14" t="s">
        <v>11368</v>
      </c>
      <c r="H4348" s="14" t="s">
        <v>11369</v>
      </c>
      <c r="I4348" s="15">
        <v>3739.09</v>
      </c>
      <c r="J4348" s="77">
        <v>1</v>
      </c>
      <c r="K4348" s="92"/>
    </row>
    <row r="4349" spans="1:11" ht="61.2" x14ac:dyDescent="0.25">
      <c r="A4349" s="14" t="s">
        <v>9073</v>
      </c>
      <c r="B4349" s="14" t="s">
        <v>11366</v>
      </c>
      <c r="C4349" s="14" t="s">
        <v>11367</v>
      </c>
      <c r="D4349" s="16">
        <v>45118</v>
      </c>
      <c r="E4349" s="16">
        <v>45253</v>
      </c>
      <c r="F4349" s="14" t="s">
        <v>12563</v>
      </c>
      <c r="G4349" s="14" t="s">
        <v>11368</v>
      </c>
      <c r="H4349" s="14" t="s">
        <v>11369</v>
      </c>
      <c r="I4349" s="15">
        <v>647.88</v>
      </c>
      <c r="J4349" s="77">
        <v>1</v>
      </c>
      <c r="K4349" s="92"/>
    </row>
    <row r="4350" spans="1:11" ht="61.2" x14ac:dyDescent="0.25">
      <c r="A4350" s="14" t="s">
        <v>9073</v>
      </c>
      <c r="B4350" s="14" t="s">
        <v>11366</v>
      </c>
      <c r="C4350" s="14" t="s">
        <v>11367</v>
      </c>
      <c r="D4350" s="16">
        <v>45028</v>
      </c>
      <c r="E4350" s="16">
        <v>45253</v>
      </c>
      <c r="F4350" s="14" t="s">
        <v>12564</v>
      </c>
      <c r="G4350" s="14" t="s">
        <v>11368</v>
      </c>
      <c r="H4350" s="14" t="s">
        <v>11369</v>
      </c>
      <c r="I4350" s="15">
        <v>948</v>
      </c>
      <c r="J4350" s="77">
        <v>1</v>
      </c>
      <c r="K4350" s="92"/>
    </row>
    <row r="4351" spans="1:11" ht="71.400000000000006" x14ac:dyDescent="0.25">
      <c r="A4351" s="14" t="s">
        <v>9073</v>
      </c>
      <c r="B4351" s="14" t="s">
        <v>11366</v>
      </c>
      <c r="C4351" s="14" t="s">
        <v>11367</v>
      </c>
      <c r="D4351" s="16">
        <v>45154</v>
      </c>
      <c r="E4351" s="16">
        <v>45253</v>
      </c>
      <c r="F4351" s="14" t="s">
        <v>12565</v>
      </c>
      <c r="G4351" s="14" t="s">
        <v>11368</v>
      </c>
      <c r="H4351" s="14" t="s">
        <v>11369</v>
      </c>
      <c r="I4351" s="15">
        <v>198.43</v>
      </c>
      <c r="J4351" s="77">
        <v>1</v>
      </c>
      <c r="K4351" s="92"/>
    </row>
    <row r="4352" spans="1:11" ht="57.6" customHeight="1" x14ac:dyDescent="0.25">
      <c r="A4352" s="14" t="s">
        <v>9073</v>
      </c>
      <c r="B4352" s="14" t="s">
        <v>11370</v>
      </c>
      <c r="C4352" s="14" t="s">
        <v>11371</v>
      </c>
      <c r="D4352" s="16">
        <v>45121</v>
      </c>
      <c r="E4352" s="16">
        <v>45253</v>
      </c>
      <c r="F4352" s="14" t="s">
        <v>12566</v>
      </c>
      <c r="G4352" s="14" t="s">
        <v>11372</v>
      </c>
      <c r="H4352" s="14" t="s">
        <v>11373</v>
      </c>
      <c r="I4352" s="15">
        <v>4490.21</v>
      </c>
      <c r="J4352" s="77">
        <v>1</v>
      </c>
      <c r="K4352" s="92"/>
    </row>
    <row r="4353" spans="1:11" ht="61.2" x14ac:dyDescent="0.25">
      <c r="A4353" s="14" t="s">
        <v>9073</v>
      </c>
      <c r="B4353" s="14" t="s">
        <v>11374</v>
      </c>
      <c r="C4353" s="14" t="s">
        <v>11375</v>
      </c>
      <c r="D4353" s="16">
        <v>44984</v>
      </c>
      <c r="E4353" s="16">
        <v>45253</v>
      </c>
      <c r="F4353" s="14" t="s">
        <v>12567</v>
      </c>
      <c r="G4353" s="14" t="s">
        <v>11376</v>
      </c>
      <c r="H4353" s="14" t="s">
        <v>11377</v>
      </c>
      <c r="I4353" s="15">
        <v>262.5</v>
      </c>
      <c r="J4353" s="77">
        <v>1</v>
      </c>
      <c r="K4353" s="92"/>
    </row>
    <row r="4354" spans="1:11" ht="61.2" x14ac:dyDescent="0.25">
      <c r="A4354" s="14" t="s">
        <v>9073</v>
      </c>
      <c r="B4354" s="14" t="s">
        <v>11374</v>
      </c>
      <c r="C4354" s="14" t="s">
        <v>11375</v>
      </c>
      <c r="D4354" s="16">
        <v>45001</v>
      </c>
      <c r="E4354" s="16">
        <v>45253</v>
      </c>
      <c r="F4354" s="14" t="s">
        <v>12568</v>
      </c>
      <c r="G4354" s="14" t="s">
        <v>11376</v>
      </c>
      <c r="H4354" s="14" t="s">
        <v>11377</v>
      </c>
      <c r="I4354" s="15">
        <v>255</v>
      </c>
      <c r="J4354" s="77">
        <v>1</v>
      </c>
      <c r="K4354" s="92"/>
    </row>
    <row r="4355" spans="1:11" ht="61.2" x14ac:dyDescent="0.25">
      <c r="A4355" s="14" t="s">
        <v>9073</v>
      </c>
      <c r="B4355" s="14" t="s">
        <v>11374</v>
      </c>
      <c r="C4355" s="14" t="s">
        <v>11375</v>
      </c>
      <c r="D4355" s="16">
        <v>45030</v>
      </c>
      <c r="E4355" s="16">
        <v>45253</v>
      </c>
      <c r="F4355" s="14" t="s">
        <v>12569</v>
      </c>
      <c r="G4355" s="14" t="s">
        <v>11376</v>
      </c>
      <c r="H4355" s="14" t="s">
        <v>11377</v>
      </c>
      <c r="I4355" s="15">
        <v>337.5</v>
      </c>
      <c r="J4355" s="77">
        <v>1</v>
      </c>
      <c r="K4355" s="92"/>
    </row>
    <row r="4356" spans="1:11" ht="61.2" x14ac:dyDescent="0.25">
      <c r="A4356" s="14" t="s">
        <v>9073</v>
      </c>
      <c r="B4356" s="14" t="s">
        <v>11374</v>
      </c>
      <c r="C4356" s="14" t="s">
        <v>11375</v>
      </c>
      <c r="D4356" s="16">
        <v>45091</v>
      </c>
      <c r="E4356" s="16">
        <v>45253</v>
      </c>
      <c r="F4356" s="14" t="s">
        <v>12570</v>
      </c>
      <c r="G4356" s="14" t="s">
        <v>11376</v>
      </c>
      <c r="H4356" s="14" t="s">
        <v>11377</v>
      </c>
      <c r="I4356" s="15">
        <v>712.5</v>
      </c>
      <c r="J4356" s="77">
        <v>1</v>
      </c>
      <c r="K4356" s="92"/>
    </row>
    <row r="4357" spans="1:11" ht="61.2" x14ac:dyDescent="0.25">
      <c r="A4357" s="14" t="s">
        <v>9073</v>
      </c>
      <c r="B4357" s="14" t="s">
        <v>11374</v>
      </c>
      <c r="C4357" s="14" t="s">
        <v>11375</v>
      </c>
      <c r="D4357" s="16">
        <v>45114</v>
      </c>
      <c r="E4357" s="16">
        <v>45253</v>
      </c>
      <c r="F4357" s="14" t="s">
        <v>12571</v>
      </c>
      <c r="G4357" s="14" t="s">
        <v>11376</v>
      </c>
      <c r="H4357" s="14" t="s">
        <v>11377</v>
      </c>
      <c r="I4357" s="15">
        <v>159.5</v>
      </c>
      <c r="J4357" s="77">
        <v>1</v>
      </c>
      <c r="K4357" s="92"/>
    </row>
    <row r="4358" spans="1:11" ht="61.2" x14ac:dyDescent="0.25">
      <c r="A4358" s="14" t="s">
        <v>9073</v>
      </c>
      <c r="B4358" s="14" t="s">
        <v>11378</v>
      </c>
      <c r="C4358" s="14" t="s">
        <v>11326</v>
      </c>
      <c r="D4358" s="16">
        <v>44994</v>
      </c>
      <c r="E4358" s="16">
        <v>45253</v>
      </c>
      <c r="F4358" s="14" t="s">
        <v>12572</v>
      </c>
      <c r="G4358" s="14" t="s">
        <v>11379</v>
      </c>
      <c r="H4358" s="14" t="s">
        <v>11380</v>
      </c>
      <c r="I4358" s="15">
        <v>4095</v>
      </c>
      <c r="J4358" s="77">
        <v>1</v>
      </c>
      <c r="K4358" s="92"/>
    </row>
    <row r="4359" spans="1:11" ht="61.2" x14ac:dyDescent="0.25">
      <c r="A4359" s="14" t="s">
        <v>9073</v>
      </c>
      <c r="B4359" s="14" t="s">
        <v>11378</v>
      </c>
      <c r="C4359" s="14" t="s">
        <v>11326</v>
      </c>
      <c r="D4359" s="16">
        <v>45021</v>
      </c>
      <c r="E4359" s="16">
        <v>45253</v>
      </c>
      <c r="F4359" s="14" t="s">
        <v>12573</v>
      </c>
      <c r="G4359" s="14" t="s">
        <v>11379</v>
      </c>
      <c r="H4359" s="14" t="s">
        <v>11380</v>
      </c>
      <c r="I4359" s="15">
        <v>4905</v>
      </c>
      <c r="J4359" s="77">
        <v>1</v>
      </c>
      <c r="K4359" s="92"/>
    </row>
    <row r="4360" spans="1:11" ht="61.2" x14ac:dyDescent="0.25">
      <c r="A4360" s="14" t="s">
        <v>9073</v>
      </c>
      <c r="B4360" s="14" t="s">
        <v>11378</v>
      </c>
      <c r="C4360" s="14" t="s">
        <v>11326</v>
      </c>
      <c r="D4360" s="16">
        <v>45056</v>
      </c>
      <c r="E4360" s="16">
        <v>45253</v>
      </c>
      <c r="F4360" s="14" t="s">
        <v>12574</v>
      </c>
      <c r="G4360" s="14" t="s">
        <v>11379</v>
      </c>
      <c r="H4360" s="14" t="s">
        <v>11380</v>
      </c>
      <c r="I4360" s="15">
        <v>4000</v>
      </c>
      <c r="J4360" s="77">
        <v>1</v>
      </c>
      <c r="K4360" s="92"/>
    </row>
    <row r="4361" spans="1:11" ht="61.2" x14ac:dyDescent="0.25">
      <c r="A4361" s="14" t="s">
        <v>9073</v>
      </c>
      <c r="B4361" s="14" t="s">
        <v>11378</v>
      </c>
      <c r="C4361" s="14" t="s">
        <v>11326</v>
      </c>
      <c r="D4361" s="16">
        <v>45083</v>
      </c>
      <c r="E4361" s="16">
        <v>45253</v>
      </c>
      <c r="F4361" s="14" t="s">
        <v>12575</v>
      </c>
      <c r="G4361" s="14" t="s">
        <v>11379</v>
      </c>
      <c r="H4361" s="14" t="s">
        <v>11380</v>
      </c>
      <c r="I4361" s="15">
        <v>4270.0200000000004</v>
      </c>
      <c r="J4361" s="77">
        <v>1</v>
      </c>
      <c r="K4361" s="92"/>
    </row>
    <row r="4362" spans="1:11" ht="61.2" x14ac:dyDescent="0.25">
      <c r="A4362" s="14" t="s">
        <v>9073</v>
      </c>
      <c r="B4362" s="14" t="s">
        <v>11381</v>
      </c>
      <c r="C4362" s="14" t="s">
        <v>11382</v>
      </c>
      <c r="D4362" s="16">
        <v>45085</v>
      </c>
      <c r="E4362" s="16">
        <v>45254</v>
      </c>
      <c r="F4362" s="14" t="s">
        <v>12576</v>
      </c>
      <c r="G4362" s="14" t="s">
        <v>11383</v>
      </c>
      <c r="H4362" s="14" t="s">
        <v>11384</v>
      </c>
      <c r="I4362" s="15">
        <v>2982.85</v>
      </c>
      <c r="J4362" s="77">
        <v>1</v>
      </c>
      <c r="K4362" s="92"/>
    </row>
    <row r="4363" spans="1:11" ht="61.2" x14ac:dyDescent="0.25">
      <c r="A4363" s="14" t="s">
        <v>9073</v>
      </c>
      <c r="B4363" s="14" t="s">
        <v>11381</v>
      </c>
      <c r="C4363" s="14" t="s">
        <v>11382</v>
      </c>
      <c r="D4363" s="16">
        <v>45114</v>
      </c>
      <c r="E4363" s="16">
        <v>45254</v>
      </c>
      <c r="F4363" s="14" t="s">
        <v>12577</v>
      </c>
      <c r="G4363" s="14" t="s">
        <v>11383</v>
      </c>
      <c r="H4363" s="14" t="s">
        <v>11384</v>
      </c>
      <c r="I4363" s="15">
        <v>2982.85</v>
      </c>
      <c r="J4363" s="77">
        <v>1</v>
      </c>
      <c r="K4363" s="92"/>
    </row>
    <row r="4364" spans="1:11" ht="61.95" customHeight="1" x14ac:dyDescent="0.25">
      <c r="A4364" s="14" t="s">
        <v>9073</v>
      </c>
      <c r="B4364" s="14" t="s">
        <v>11381</v>
      </c>
      <c r="C4364" s="14" t="s">
        <v>11382</v>
      </c>
      <c r="D4364" s="16">
        <v>45146</v>
      </c>
      <c r="E4364" s="16">
        <v>45254</v>
      </c>
      <c r="F4364" s="14" t="s">
        <v>12578</v>
      </c>
      <c r="G4364" s="14" t="s">
        <v>11383</v>
      </c>
      <c r="H4364" s="14" t="s">
        <v>11384</v>
      </c>
      <c r="I4364" s="15">
        <v>2982.85</v>
      </c>
      <c r="J4364" s="77">
        <v>1</v>
      </c>
      <c r="K4364" s="92"/>
    </row>
    <row r="4365" spans="1:11" ht="60.6" customHeight="1" x14ac:dyDescent="0.25">
      <c r="A4365" s="14" t="s">
        <v>9073</v>
      </c>
      <c r="B4365" s="14" t="s">
        <v>11381</v>
      </c>
      <c r="C4365" s="14" t="s">
        <v>11382</v>
      </c>
      <c r="D4365" s="16">
        <v>45181</v>
      </c>
      <c r="E4365" s="16">
        <v>45254</v>
      </c>
      <c r="F4365" s="14" t="s">
        <v>12579</v>
      </c>
      <c r="G4365" s="14" t="s">
        <v>11383</v>
      </c>
      <c r="H4365" s="14" t="s">
        <v>11384</v>
      </c>
      <c r="I4365" s="15">
        <v>2982.85</v>
      </c>
      <c r="J4365" s="77">
        <v>1</v>
      </c>
      <c r="K4365" s="92"/>
    </row>
    <row r="4366" spans="1:11" ht="61.2" x14ac:dyDescent="0.25">
      <c r="A4366" s="14" t="s">
        <v>9073</v>
      </c>
      <c r="B4366" s="14" t="s">
        <v>11385</v>
      </c>
      <c r="C4366" s="14" t="s">
        <v>11386</v>
      </c>
      <c r="D4366" s="16">
        <v>45194</v>
      </c>
      <c r="E4366" s="16">
        <v>45254</v>
      </c>
      <c r="F4366" s="14" t="s">
        <v>12580</v>
      </c>
      <c r="G4366" s="14" t="s">
        <v>11387</v>
      </c>
      <c r="H4366" s="14" t="s">
        <v>11388</v>
      </c>
      <c r="I4366" s="15">
        <v>2687.5</v>
      </c>
      <c r="J4366" s="77">
        <v>1</v>
      </c>
      <c r="K4366" s="92"/>
    </row>
    <row r="4367" spans="1:11" ht="71.400000000000006" x14ac:dyDescent="0.25">
      <c r="A4367" s="14" t="s">
        <v>9073</v>
      </c>
      <c r="B4367" s="14" t="s">
        <v>11385</v>
      </c>
      <c r="C4367" s="14" t="s">
        <v>11386</v>
      </c>
      <c r="D4367" s="16">
        <v>45216</v>
      </c>
      <c r="E4367" s="16">
        <v>45254</v>
      </c>
      <c r="F4367" s="14" t="s">
        <v>12581</v>
      </c>
      <c r="G4367" s="14" t="s">
        <v>11387</v>
      </c>
      <c r="H4367" s="14" t="s">
        <v>11388</v>
      </c>
      <c r="I4367" s="15">
        <v>5700</v>
      </c>
      <c r="J4367" s="77">
        <v>1</v>
      </c>
      <c r="K4367" s="92"/>
    </row>
    <row r="4368" spans="1:11" ht="51" x14ac:dyDescent="0.25">
      <c r="A4368" s="14" t="s">
        <v>9073</v>
      </c>
      <c r="B4368" s="14" t="s">
        <v>11385</v>
      </c>
      <c r="C4368" s="14" t="s">
        <v>11386</v>
      </c>
      <c r="D4368" s="16">
        <v>45141</v>
      </c>
      <c r="E4368" s="16">
        <v>45254</v>
      </c>
      <c r="F4368" s="14" t="s">
        <v>12582</v>
      </c>
      <c r="G4368" s="14" t="s">
        <v>11387</v>
      </c>
      <c r="H4368" s="14" t="s">
        <v>11388</v>
      </c>
      <c r="I4368" s="15">
        <v>247.51</v>
      </c>
      <c r="J4368" s="77">
        <v>1</v>
      </c>
      <c r="K4368" s="92"/>
    </row>
    <row r="4369" spans="1:11" ht="61.2" x14ac:dyDescent="0.25">
      <c r="A4369" s="14" t="s">
        <v>9073</v>
      </c>
      <c r="B4369" s="14" t="s">
        <v>11389</v>
      </c>
      <c r="C4369" s="14" t="s">
        <v>7648</v>
      </c>
      <c r="D4369" s="16">
        <v>45145</v>
      </c>
      <c r="E4369" s="16">
        <v>45258</v>
      </c>
      <c r="F4369" s="14" t="s">
        <v>12583</v>
      </c>
      <c r="G4369" s="14" t="s">
        <v>8766</v>
      </c>
      <c r="H4369" s="14" t="s">
        <v>8767</v>
      </c>
      <c r="I4369" s="15">
        <v>944.21</v>
      </c>
      <c r="J4369" s="77">
        <v>1</v>
      </c>
      <c r="K4369" s="92"/>
    </row>
    <row r="4370" spans="1:11" ht="71.400000000000006" x14ac:dyDescent="0.25">
      <c r="A4370" s="14" t="s">
        <v>9073</v>
      </c>
      <c r="B4370" s="14" t="s">
        <v>11389</v>
      </c>
      <c r="C4370" s="14" t="s">
        <v>7648</v>
      </c>
      <c r="D4370" s="16">
        <v>45043</v>
      </c>
      <c r="E4370" s="16">
        <v>45258</v>
      </c>
      <c r="F4370" s="14" t="s">
        <v>12584</v>
      </c>
      <c r="G4370" s="14" t="s">
        <v>8766</v>
      </c>
      <c r="H4370" s="14" t="s">
        <v>8767</v>
      </c>
      <c r="I4370" s="15">
        <v>7000</v>
      </c>
      <c r="J4370" s="77">
        <v>1</v>
      </c>
      <c r="K4370" s="92"/>
    </row>
    <row r="4371" spans="1:11" ht="81.599999999999994" x14ac:dyDescent="0.25">
      <c r="A4371" s="14" t="s">
        <v>9073</v>
      </c>
      <c r="B4371" s="14" t="s">
        <v>11390</v>
      </c>
      <c r="C4371" s="14" t="s">
        <v>2743</v>
      </c>
      <c r="D4371" s="16">
        <v>45048</v>
      </c>
      <c r="E4371" s="16">
        <v>45250</v>
      </c>
      <c r="F4371" s="14" t="s">
        <v>12585</v>
      </c>
      <c r="G4371" s="14" t="s">
        <v>3713</v>
      </c>
      <c r="H4371" s="14" t="s">
        <v>3714</v>
      </c>
      <c r="I4371" s="15">
        <v>70.14</v>
      </c>
      <c r="J4371" s="77">
        <v>1</v>
      </c>
      <c r="K4371" s="92"/>
    </row>
    <row r="4372" spans="1:11" ht="61.2" x14ac:dyDescent="0.25">
      <c r="A4372" s="14" t="s">
        <v>9073</v>
      </c>
      <c r="B4372" s="14" t="s">
        <v>11390</v>
      </c>
      <c r="C4372" s="14" t="s">
        <v>2743</v>
      </c>
      <c r="D4372" s="16">
        <v>45048</v>
      </c>
      <c r="E4372" s="16">
        <v>45250</v>
      </c>
      <c r="F4372" s="14" t="s">
        <v>12586</v>
      </c>
      <c r="G4372" s="14" t="s">
        <v>3713</v>
      </c>
      <c r="H4372" s="14" t="s">
        <v>3714</v>
      </c>
      <c r="I4372" s="15">
        <v>141.75</v>
      </c>
      <c r="J4372" s="77">
        <v>1</v>
      </c>
      <c r="K4372" s="92"/>
    </row>
    <row r="4373" spans="1:11" ht="71.400000000000006" x14ac:dyDescent="0.25">
      <c r="A4373" s="14" t="s">
        <v>9073</v>
      </c>
      <c r="B4373" s="14" t="s">
        <v>11390</v>
      </c>
      <c r="C4373" s="14" t="s">
        <v>2743</v>
      </c>
      <c r="D4373" s="16">
        <v>45092</v>
      </c>
      <c r="E4373" s="16">
        <v>45250</v>
      </c>
      <c r="F4373" s="14" t="s">
        <v>12587</v>
      </c>
      <c r="G4373" s="14" t="s">
        <v>3713</v>
      </c>
      <c r="H4373" s="14" t="s">
        <v>3714</v>
      </c>
      <c r="I4373" s="15">
        <v>1175</v>
      </c>
      <c r="J4373" s="77">
        <v>1</v>
      </c>
      <c r="K4373" s="92"/>
    </row>
    <row r="4374" spans="1:11" ht="51" x14ac:dyDescent="0.25">
      <c r="A4374" s="14" t="s">
        <v>9073</v>
      </c>
      <c r="B4374" s="14" t="s">
        <v>11390</v>
      </c>
      <c r="C4374" s="14" t="s">
        <v>2743</v>
      </c>
      <c r="D4374" s="16">
        <v>45118</v>
      </c>
      <c r="E4374" s="16">
        <v>45250</v>
      </c>
      <c r="F4374" s="14" t="s">
        <v>12588</v>
      </c>
      <c r="G4374" s="14" t="s">
        <v>3713</v>
      </c>
      <c r="H4374" s="14" t="s">
        <v>3714</v>
      </c>
      <c r="I4374" s="15">
        <v>180</v>
      </c>
      <c r="J4374" s="77">
        <v>1</v>
      </c>
      <c r="K4374" s="92"/>
    </row>
    <row r="4375" spans="1:11" ht="61.2" x14ac:dyDescent="0.25">
      <c r="A4375" s="14" t="s">
        <v>9073</v>
      </c>
      <c r="B4375" s="14" t="s">
        <v>11390</v>
      </c>
      <c r="C4375" s="14" t="s">
        <v>2743</v>
      </c>
      <c r="D4375" s="16">
        <v>45145</v>
      </c>
      <c r="E4375" s="16">
        <v>45250</v>
      </c>
      <c r="F4375" s="14" t="s">
        <v>12589</v>
      </c>
      <c r="G4375" s="14" t="s">
        <v>3713</v>
      </c>
      <c r="H4375" s="14" t="s">
        <v>3714</v>
      </c>
      <c r="I4375" s="15">
        <v>3000</v>
      </c>
      <c r="J4375" s="77">
        <v>1</v>
      </c>
      <c r="K4375" s="92"/>
    </row>
    <row r="4376" spans="1:11" ht="51" x14ac:dyDescent="0.25">
      <c r="A4376" s="14" t="s">
        <v>9073</v>
      </c>
      <c r="B4376" s="14" t="s">
        <v>11390</v>
      </c>
      <c r="C4376" s="14" t="s">
        <v>2743</v>
      </c>
      <c r="D4376" s="16">
        <v>45079</v>
      </c>
      <c r="E4376" s="16">
        <v>45250</v>
      </c>
      <c r="F4376" s="14" t="s">
        <v>12590</v>
      </c>
      <c r="G4376" s="14" t="s">
        <v>3713</v>
      </c>
      <c r="H4376" s="14" t="s">
        <v>3714</v>
      </c>
      <c r="I4376" s="15">
        <v>250.35</v>
      </c>
      <c r="J4376" s="77">
        <v>1</v>
      </c>
      <c r="K4376" s="92"/>
    </row>
    <row r="4377" spans="1:11" ht="61.2" x14ac:dyDescent="0.25">
      <c r="A4377" s="14" t="s">
        <v>9073</v>
      </c>
      <c r="B4377" s="14" t="s">
        <v>11390</v>
      </c>
      <c r="C4377" s="14" t="s">
        <v>2743</v>
      </c>
      <c r="D4377" s="16">
        <v>45077</v>
      </c>
      <c r="E4377" s="16">
        <v>45250</v>
      </c>
      <c r="F4377" s="14" t="s">
        <v>12591</v>
      </c>
      <c r="G4377" s="14" t="s">
        <v>3713</v>
      </c>
      <c r="H4377" s="14" t="s">
        <v>3714</v>
      </c>
      <c r="I4377" s="15">
        <v>128.16</v>
      </c>
      <c r="J4377" s="77">
        <v>1</v>
      </c>
      <c r="K4377" s="92"/>
    </row>
    <row r="4378" spans="1:11" ht="62.4" customHeight="1" x14ac:dyDescent="0.25">
      <c r="A4378" s="14" t="s">
        <v>9073</v>
      </c>
      <c r="B4378" s="14" t="s">
        <v>11390</v>
      </c>
      <c r="C4378" s="14" t="s">
        <v>2743</v>
      </c>
      <c r="D4378" s="16">
        <v>45159</v>
      </c>
      <c r="E4378" s="16">
        <v>45250</v>
      </c>
      <c r="F4378" s="14" t="s">
        <v>12592</v>
      </c>
      <c r="G4378" s="14" t="s">
        <v>3713</v>
      </c>
      <c r="H4378" s="14" t="s">
        <v>3714</v>
      </c>
      <c r="I4378" s="15">
        <v>200</v>
      </c>
      <c r="J4378" s="77">
        <v>1</v>
      </c>
      <c r="K4378" s="92"/>
    </row>
    <row r="4379" spans="1:11" ht="71.400000000000006" x14ac:dyDescent="0.25">
      <c r="A4379" s="14" t="s">
        <v>9073</v>
      </c>
      <c r="B4379" s="14" t="s">
        <v>11390</v>
      </c>
      <c r="C4379" s="14" t="s">
        <v>2743</v>
      </c>
      <c r="D4379" s="16">
        <v>45131</v>
      </c>
      <c r="E4379" s="16">
        <v>45250</v>
      </c>
      <c r="F4379" s="14" t="s">
        <v>12593</v>
      </c>
      <c r="G4379" s="14" t="s">
        <v>3713</v>
      </c>
      <c r="H4379" s="14" t="s">
        <v>3714</v>
      </c>
      <c r="I4379" s="15">
        <v>794</v>
      </c>
      <c r="J4379" s="77">
        <v>1</v>
      </c>
      <c r="K4379" s="92"/>
    </row>
    <row r="4380" spans="1:11" ht="60.6" customHeight="1" x14ac:dyDescent="0.25">
      <c r="A4380" s="14" t="s">
        <v>9073</v>
      </c>
      <c r="B4380" s="14" t="s">
        <v>11390</v>
      </c>
      <c r="C4380" s="14" t="s">
        <v>2743</v>
      </c>
      <c r="D4380" s="16">
        <v>45095</v>
      </c>
      <c r="E4380" s="16">
        <v>45250</v>
      </c>
      <c r="F4380" s="14" t="s">
        <v>12594</v>
      </c>
      <c r="G4380" s="14" t="s">
        <v>3713</v>
      </c>
      <c r="H4380" s="14" t="s">
        <v>3714</v>
      </c>
      <c r="I4380" s="15">
        <v>19.5</v>
      </c>
      <c r="J4380" s="77">
        <v>1</v>
      </c>
      <c r="K4380" s="92"/>
    </row>
    <row r="4381" spans="1:11" ht="63.6" customHeight="1" x14ac:dyDescent="0.25">
      <c r="A4381" s="14" t="s">
        <v>9073</v>
      </c>
      <c r="B4381" s="14" t="s">
        <v>11390</v>
      </c>
      <c r="C4381" s="14" t="s">
        <v>2743</v>
      </c>
      <c r="D4381" s="16">
        <v>45092</v>
      </c>
      <c r="E4381" s="16">
        <v>45250</v>
      </c>
      <c r="F4381" s="14" t="s">
        <v>12595</v>
      </c>
      <c r="G4381" s="14" t="s">
        <v>3713</v>
      </c>
      <c r="H4381" s="14" t="s">
        <v>3714</v>
      </c>
      <c r="I4381" s="15">
        <v>31.05</v>
      </c>
      <c r="J4381" s="77">
        <v>1</v>
      </c>
      <c r="K4381" s="92"/>
    </row>
    <row r="4382" spans="1:11" ht="48.6" customHeight="1" x14ac:dyDescent="0.25">
      <c r="A4382" s="14" t="s">
        <v>9073</v>
      </c>
      <c r="B4382" s="14" t="s">
        <v>11390</v>
      </c>
      <c r="C4382" s="14" t="s">
        <v>2743</v>
      </c>
      <c r="D4382" s="16">
        <v>45071</v>
      </c>
      <c r="E4382" s="16">
        <v>45250</v>
      </c>
      <c r="F4382" s="14" t="s">
        <v>12596</v>
      </c>
      <c r="G4382" s="14" t="s">
        <v>3713</v>
      </c>
      <c r="H4382" s="14" t="s">
        <v>3714</v>
      </c>
      <c r="I4382" s="15">
        <v>490.73</v>
      </c>
      <c r="J4382" s="77">
        <v>1</v>
      </c>
      <c r="K4382" s="92"/>
    </row>
    <row r="4383" spans="1:11" ht="57" customHeight="1" x14ac:dyDescent="0.25">
      <c r="A4383" s="14" t="s">
        <v>9073</v>
      </c>
      <c r="B4383" s="14" t="s">
        <v>11390</v>
      </c>
      <c r="C4383" s="14" t="s">
        <v>2743</v>
      </c>
      <c r="D4383" s="16">
        <v>45091</v>
      </c>
      <c r="E4383" s="16">
        <v>45250</v>
      </c>
      <c r="F4383" s="14" t="s">
        <v>12597</v>
      </c>
      <c r="G4383" s="14" t="s">
        <v>3713</v>
      </c>
      <c r="H4383" s="14" t="s">
        <v>3714</v>
      </c>
      <c r="I4383" s="15">
        <v>23.1</v>
      </c>
      <c r="J4383" s="77">
        <v>1</v>
      </c>
      <c r="K4383" s="92"/>
    </row>
    <row r="4384" spans="1:11" ht="61.95" customHeight="1" x14ac:dyDescent="0.25">
      <c r="A4384" s="14" t="s">
        <v>9073</v>
      </c>
      <c r="B4384" s="14" t="s">
        <v>11390</v>
      </c>
      <c r="C4384" s="14" t="s">
        <v>2743</v>
      </c>
      <c r="D4384" s="16">
        <v>45131</v>
      </c>
      <c r="E4384" s="16">
        <v>45250</v>
      </c>
      <c r="F4384" s="14" t="s">
        <v>12598</v>
      </c>
      <c r="G4384" s="14" t="s">
        <v>3713</v>
      </c>
      <c r="H4384" s="14" t="s">
        <v>3714</v>
      </c>
      <c r="I4384" s="15">
        <v>229.08</v>
      </c>
      <c r="J4384" s="77">
        <v>1</v>
      </c>
      <c r="K4384" s="92"/>
    </row>
    <row r="4385" spans="1:11" ht="58.95" customHeight="1" x14ac:dyDescent="0.25">
      <c r="A4385" s="14" t="s">
        <v>9073</v>
      </c>
      <c r="B4385" s="14" t="s">
        <v>11390</v>
      </c>
      <c r="C4385" s="14" t="s">
        <v>2743</v>
      </c>
      <c r="D4385" s="16">
        <v>45118</v>
      </c>
      <c r="E4385" s="16">
        <v>45250</v>
      </c>
      <c r="F4385" s="14" t="s">
        <v>12599</v>
      </c>
      <c r="G4385" s="14" t="s">
        <v>3713</v>
      </c>
      <c r="H4385" s="14" t="s">
        <v>3714</v>
      </c>
      <c r="I4385" s="15">
        <v>195</v>
      </c>
      <c r="J4385" s="77">
        <v>1</v>
      </c>
      <c r="K4385" s="92"/>
    </row>
    <row r="4386" spans="1:11" ht="61.95" customHeight="1" x14ac:dyDescent="0.25">
      <c r="A4386" s="14" t="s">
        <v>9073</v>
      </c>
      <c r="B4386" s="14" t="s">
        <v>11390</v>
      </c>
      <c r="C4386" s="14" t="s">
        <v>2743</v>
      </c>
      <c r="D4386" s="16">
        <v>45125</v>
      </c>
      <c r="E4386" s="16">
        <v>45250</v>
      </c>
      <c r="F4386" s="14" t="s">
        <v>12600</v>
      </c>
      <c r="G4386" s="14" t="s">
        <v>3713</v>
      </c>
      <c r="H4386" s="14" t="s">
        <v>3714</v>
      </c>
      <c r="I4386" s="15">
        <v>129.9</v>
      </c>
      <c r="J4386" s="77">
        <v>1</v>
      </c>
      <c r="K4386" s="92"/>
    </row>
    <row r="4387" spans="1:11" ht="54" customHeight="1" x14ac:dyDescent="0.25">
      <c r="A4387" s="14" t="s">
        <v>9073</v>
      </c>
      <c r="B4387" s="14" t="s">
        <v>11390</v>
      </c>
      <c r="C4387" s="14" t="s">
        <v>2743</v>
      </c>
      <c r="D4387" s="16">
        <v>45138</v>
      </c>
      <c r="E4387" s="16">
        <v>45250</v>
      </c>
      <c r="F4387" s="14" t="s">
        <v>12601</v>
      </c>
      <c r="G4387" s="14" t="s">
        <v>3713</v>
      </c>
      <c r="H4387" s="14" t="s">
        <v>3714</v>
      </c>
      <c r="I4387" s="15">
        <v>500.46</v>
      </c>
      <c r="J4387" s="77">
        <v>1</v>
      </c>
      <c r="K4387" s="92"/>
    </row>
    <row r="4388" spans="1:11" ht="71.400000000000006" x14ac:dyDescent="0.25">
      <c r="A4388" s="14" t="s">
        <v>9073</v>
      </c>
      <c r="B4388" s="14" t="s">
        <v>11390</v>
      </c>
      <c r="C4388" s="14" t="s">
        <v>2743</v>
      </c>
      <c r="D4388" s="16">
        <v>45145</v>
      </c>
      <c r="E4388" s="16">
        <v>45250</v>
      </c>
      <c r="F4388" s="14" t="s">
        <v>12602</v>
      </c>
      <c r="G4388" s="14" t="s">
        <v>3713</v>
      </c>
      <c r="H4388" s="14" t="s">
        <v>3714</v>
      </c>
      <c r="I4388" s="15">
        <v>53.63</v>
      </c>
      <c r="J4388" s="77">
        <v>1</v>
      </c>
      <c r="K4388" s="92"/>
    </row>
    <row r="4389" spans="1:11" ht="65.400000000000006" customHeight="1" x14ac:dyDescent="0.25">
      <c r="A4389" s="14" t="s">
        <v>9073</v>
      </c>
      <c r="B4389" s="14" t="s">
        <v>11390</v>
      </c>
      <c r="C4389" s="14" t="s">
        <v>2743</v>
      </c>
      <c r="D4389" s="16">
        <v>44960</v>
      </c>
      <c r="E4389" s="16">
        <v>45250</v>
      </c>
      <c r="F4389" s="14" t="s">
        <v>12603</v>
      </c>
      <c r="G4389" s="14" t="s">
        <v>3713</v>
      </c>
      <c r="H4389" s="14" t="s">
        <v>3714</v>
      </c>
      <c r="I4389" s="15">
        <v>138.66</v>
      </c>
      <c r="J4389" s="77">
        <v>1</v>
      </c>
      <c r="K4389" s="92"/>
    </row>
    <row r="4390" spans="1:11" ht="62.4" customHeight="1" x14ac:dyDescent="0.25">
      <c r="A4390" s="14" t="s">
        <v>9073</v>
      </c>
      <c r="B4390" s="14" t="s">
        <v>11391</v>
      </c>
      <c r="C4390" s="14" t="s">
        <v>3728</v>
      </c>
      <c r="D4390" s="16">
        <v>45169</v>
      </c>
      <c r="E4390" s="16">
        <v>45250</v>
      </c>
      <c r="F4390" s="14" t="s">
        <v>12604</v>
      </c>
      <c r="G4390" s="14" t="s">
        <v>3713</v>
      </c>
      <c r="H4390" s="14" t="s">
        <v>3714</v>
      </c>
      <c r="I4390" s="15">
        <v>53.13</v>
      </c>
      <c r="J4390" s="77">
        <v>1</v>
      </c>
      <c r="K4390" s="92"/>
    </row>
    <row r="4391" spans="1:11" ht="61.2" x14ac:dyDescent="0.25">
      <c r="A4391" s="14" t="s">
        <v>9073</v>
      </c>
      <c r="B4391" s="14" t="s">
        <v>11391</v>
      </c>
      <c r="C4391" s="14" t="s">
        <v>3728</v>
      </c>
      <c r="D4391" s="16">
        <v>45169</v>
      </c>
      <c r="E4391" s="16">
        <v>45250</v>
      </c>
      <c r="F4391" s="14" t="s">
        <v>12605</v>
      </c>
      <c r="G4391" s="14" t="s">
        <v>3713</v>
      </c>
      <c r="H4391" s="14" t="s">
        <v>3714</v>
      </c>
      <c r="I4391" s="15">
        <v>38.29</v>
      </c>
      <c r="J4391" s="77">
        <v>1</v>
      </c>
      <c r="K4391" s="92"/>
    </row>
    <row r="4392" spans="1:11" ht="61.2" x14ac:dyDescent="0.25">
      <c r="A4392" s="14" t="s">
        <v>9073</v>
      </c>
      <c r="B4392" s="14" t="s">
        <v>11391</v>
      </c>
      <c r="C4392" s="14" t="s">
        <v>3728</v>
      </c>
      <c r="D4392" s="16">
        <v>45169</v>
      </c>
      <c r="E4392" s="16">
        <v>45250</v>
      </c>
      <c r="F4392" s="14" t="s">
        <v>12605</v>
      </c>
      <c r="G4392" s="14" t="s">
        <v>3713</v>
      </c>
      <c r="H4392" s="14" t="s">
        <v>3714</v>
      </c>
      <c r="I4392" s="15">
        <v>74.47</v>
      </c>
      <c r="J4392" s="77">
        <v>1</v>
      </c>
      <c r="K4392" s="92"/>
    </row>
    <row r="4393" spans="1:11" ht="71.400000000000006" x14ac:dyDescent="0.25">
      <c r="A4393" s="14" t="s">
        <v>9073</v>
      </c>
      <c r="B4393" s="14" t="s">
        <v>11391</v>
      </c>
      <c r="C4393" s="14" t="s">
        <v>3728</v>
      </c>
      <c r="D4393" s="16">
        <v>45169</v>
      </c>
      <c r="E4393" s="16">
        <v>45250</v>
      </c>
      <c r="F4393" s="14" t="s">
        <v>12606</v>
      </c>
      <c r="G4393" s="14" t="s">
        <v>3713</v>
      </c>
      <c r="H4393" s="14" t="s">
        <v>3714</v>
      </c>
      <c r="I4393" s="15">
        <v>147.41</v>
      </c>
      <c r="J4393" s="77">
        <v>1</v>
      </c>
      <c r="K4393" s="92"/>
    </row>
    <row r="4394" spans="1:11" ht="71.400000000000006" x14ac:dyDescent="0.25">
      <c r="A4394" s="14" t="s">
        <v>9073</v>
      </c>
      <c r="B4394" s="14" t="s">
        <v>11391</v>
      </c>
      <c r="C4394" s="14" t="s">
        <v>3728</v>
      </c>
      <c r="D4394" s="16">
        <v>45026</v>
      </c>
      <c r="E4394" s="16">
        <v>45250</v>
      </c>
      <c r="F4394" s="14" t="s">
        <v>12607</v>
      </c>
      <c r="G4394" s="14" t="s">
        <v>3713</v>
      </c>
      <c r="H4394" s="14" t="s">
        <v>3714</v>
      </c>
      <c r="I4394" s="15">
        <v>375</v>
      </c>
      <c r="J4394" s="77">
        <v>1</v>
      </c>
      <c r="K4394" s="92"/>
    </row>
    <row r="4395" spans="1:11" ht="61.2" x14ac:dyDescent="0.25">
      <c r="A4395" s="14" t="s">
        <v>9073</v>
      </c>
      <c r="B4395" s="14" t="s">
        <v>11391</v>
      </c>
      <c r="C4395" s="14" t="s">
        <v>3728</v>
      </c>
      <c r="D4395" s="16">
        <v>45099</v>
      </c>
      <c r="E4395" s="16">
        <v>45250</v>
      </c>
      <c r="F4395" s="14" t="s">
        <v>12608</v>
      </c>
      <c r="G4395" s="14" t="s">
        <v>3713</v>
      </c>
      <c r="H4395" s="14" t="s">
        <v>3714</v>
      </c>
      <c r="I4395" s="15">
        <v>124.7</v>
      </c>
      <c r="J4395" s="77">
        <v>1</v>
      </c>
      <c r="K4395" s="92"/>
    </row>
    <row r="4396" spans="1:11" ht="61.2" x14ac:dyDescent="0.25">
      <c r="A4396" s="14" t="s">
        <v>9073</v>
      </c>
      <c r="B4396" s="14" t="s">
        <v>11391</v>
      </c>
      <c r="C4396" s="14" t="s">
        <v>3728</v>
      </c>
      <c r="D4396" s="16">
        <v>45013</v>
      </c>
      <c r="E4396" s="16">
        <v>45250</v>
      </c>
      <c r="F4396" s="14" t="s">
        <v>12609</v>
      </c>
      <c r="G4396" s="14" t="s">
        <v>3713</v>
      </c>
      <c r="H4396" s="14" t="s">
        <v>3714</v>
      </c>
      <c r="I4396" s="15">
        <v>123</v>
      </c>
      <c r="J4396" s="77">
        <v>1</v>
      </c>
      <c r="K4396" s="92"/>
    </row>
    <row r="4397" spans="1:11" ht="61.2" x14ac:dyDescent="0.25">
      <c r="A4397" s="14" t="s">
        <v>9073</v>
      </c>
      <c r="B4397" s="14" t="s">
        <v>11391</v>
      </c>
      <c r="C4397" s="14" t="s">
        <v>3728</v>
      </c>
      <c r="D4397" s="16">
        <v>45181</v>
      </c>
      <c r="E4397" s="16">
        <v>45250</v>
      </c>
      <c r="F4397" s="14" t="s">
        <v>12610</v>
      </c>
      <c r="G4397" s="14" t="s">
        <v>3713</v>
      </c>
      <c r="H4397" s="14" t="s">
        <v>3714</v>
      </c>
      <c r="I4397" s="15">
        <v>3000</v>
      </c>
      <c r="J4397" s="77">
        <v>1</v>
      </c>
      <c r="K4397" s="92"/>
    </row>
    <row r="4398" spans="1:11" ht="61.2" x14ac:dyDescent="0.25">
      <c r="A4398" s="14" t="s">
        <v>9073</v>
      </c>
      <c r="B4398" s="14" t="s">
        <v>11391</v>
      </c>
      <c r="C4398" s="14" t="s">
        <v>3728</v>
      </c>
      <c r="D4398" s="16">
        <v>45198</v>
      </c>
      <c r="E4398" s="16">
        <v>45250</v>
      </c>
      <c r="F4398" s="14" t="s">
        <v>12611</v>
      </c>
      <c r="G4398" s="14" t="s">
        <v>3713</v>
      </c>
      <c r="H4398" s="14" t="s">
        <v>3714</v>
      </c>
      <c r="I4398" s="15">
        <v>18</v>
      </c>
      <c r="J4398" s="77">
        <v>1</v>
      </c>
      <c r="K4398" s="92"/>
    </row>
    <row r="4399" spans="1:11" ht="51" x14ac:dyDescent="0.25">
      <c r="A4399" s="14" t="s">
        <v>9073</v>
      </c>
      <c r="B4399" s="14" t="s">
        <v>11391</v>
      </c>
      <c r="C4399" s="14" t="s">
        <v>3728</v>
      </c>
      <c r="D4399" s="16">
        <v>45178</v>
      </c>
      <c r="E4399" s="16">
        <v>45250</v>
      </c>
      <c r="F4399" s="14" t="s">
        <v>12612</v>
      </c>
      <c r="G4399" s="14" t="s">
        <v>3713</v>
      </c>
      <c r="H4399" s="14" t="s">
        <v>3714</v>
      </c>
      <c r="I4399" s="15">
        <v>7.9</v>
      </c>
      <c r="J4399" s="77">
        <v>1</v>
      </c>
      <c r="K4399" s="92"/>
    </row>
    <row r="4400" spans="1:11" ht="61.2" x14ac:dyDescent="0.25">
      <c r="A4400" s="14" t="s">
        <v>9073</v>
      </c>
      <c r="B4400" s="14" t="s">
        <v>11391</v>
      </c>
      <c r="C4400" s="14" t="s">
        <v>3728</v>
      </c>
      <c r="D4400" s="16">
        <v>45177</v>
      </c>
      <c r="E4400" s="16">
        <v>45250</v>
      </c>
      <c r="F4400" s="14" t="s">
        <v>12613</v>
      </c>
      <c r="G4400" s="14" t="s">
        <v>3713</v>
      </c>
      <c r="H4400" s="14" t="s">
        <v>3714</v>
      </c>
      <c r="I4400" s="15">
        <v>444.32</v>
      </c>
      <c r="J4400" s="77">
        <v>1</v>
      </c>
      <c r="K4400" s="92"/>
    </row>
    <row r="4401" spans="1:11" ht="61.2" x14ac:dyDescent="0.25">
      <c r="A4401" s="14" t="s">
        <v>9073</v>
      </c>
      <c r="B4401" s="14" t="s">
        <v>11392</v>
      </c>
      <c r="C4401" s="14" t="s">
        <v>11393</v>
      </c>
      <c r="D4401" s="16">
        <v>45099</v>
      </c>
      <c r="E4401" s="16">
        <v>45239</v>
      </c>
      <c r="F4401" s="14" t="s">
        <v>12542</v>
      </c>
      <c r="G4401" s="14" t="s">
        <v>4978</v>
      </c>
      <c r="H4401" s="14" t="s">
        <v>4979</v>
      </c>
      <c r="I4401" s="15">
        <v>993.75</v>
      </c>
      <c r="J4401" s="77">
        <v>1</v>
      </c>
      <c r="K4401" s="92"/>
    </row>
    <row r="4402" spans="1:11" ht="61.2" x14ac:dyDescent="0.25">
      <c r="A4402" s="14" t="s">
        <v>9073</v>
      </c>
      <c r="B4402" s="14" t="s">
        <v>11392</v>
      </c>
      <c r="C4402" s="14" t="s">
        <v>11393</v>
      </c>
      <c r="D4402" s="16">
        <v>44979</v>
      </c>
      <c r="E4402" s="16">
        <v>45239</v>
      </c>
      <c r="F4402" s="14" t="s">
        <v>12614</v>
      </c>
      <c r="G4402" s="14" t="s">
        <v>4978</v>
      </c>
      <c r="H4402" s="14" t="s">
        <v>4979</v>
      </c>
      <c r="I4402" s="15">
        <v>986.5</v>
      </c>
      <c r="J4402" s="77">
        <v>1</v>
      </c>
      <c r="K4402" s="92"/>
    </row>
    <row r="4403" spans="1:11" ht="61.2" x14ac:dyDescent="0.25">
      <c r="A4403" s="14" t="s">
        <v>9073</v>
      </c>
      <c r="B4403" s="14" t="s">
        <v>11392</v>
      </c>
      <c r="C4403" s="14" t="s">
        <v>11393</v>
      </c>
      <c r="D4403" s="16">
        <v>45189</v>
      </c>
      <c r="E4403" s="16">
        <v>45239</v>
      </c>
      <c r="F4403" s="14" t="s">
        <v>12615</v>
      </c>
      <c r="G4403" s="14" t="s">
        <v>4978</v>
      </c>
      <c r="H4403" s="14" t="s">
        <v>4979</v>
      </c>
      <c r="I4403" s="15">
        <v>257.75</v>
      </c>
      <c r="J4403" s="77">
        <v>1</v>
      </c>
      <c r="K4403" s="92"/>
    </row>
    <row r="4404" spans="1:11" ht="71.400000000000006" x14ac:dyDescent="0.25">
      <c r="A4404" s="14" t="s">
        <v>9073</v>
      </c>
      <c r="B4404" s="14" t="s">
        <v>11394</v>
      </c>
      <c r="C4404" s="14" t="s">
        <v>11395</v>
      </c>
      <c r="D4404" s="16">
        <v>45190</v>
      </c>
      <c r="E4404" s="16">
        <v>45245</v>
      </c>
      <c r="F4404" s="14" t="s">
        <v>12616</v>
      </c>
      <c r="G4404" s="14" t="s">
        <v>9115</v>
      </c>
      <c r="H4404" s="14" t="s">
        <v>9116</v>
      </c>
      <c r="I4404" s="15">
        <v>224</v>
      </c>
      <c r="J4404" s="77">
        <v>1</v>
      </c>
      <c r="K4404" s="92"/>
    </row>
    <row r="4405" spans="1:11" ht="61.2" x14ac:dyDescent="0.25">
      <c r="A4405" s="14" t="s">
        <v>9073</v>
      </c>
      <c r="B4405" s="14" t="s">
        <v>11394</v>
      </c>
      <c r="C4405" s="14" t="s">
        <v>11395</v>
      </c>
      <c r="D4405" s="16">
        <v>45199</v>
      </c>
      <c r="E4405" s="16">
        <v>45245</v>
      </c>
      <c r="F4405" s="14" t="s">
        <v>12617</v>
      </c>
      <c r="G4405" s="14" t="s">
        <v>9115</v>
      </c>
      <c r="H4405" s="14" t="s">
        <v>9116</v>
      </c>
      <c r="I4405" s="15">
        <v>24</v>
      </c>
      <c r="J4405" s="77">
        <v>1</v>
      </c>
      <c r="K4405" s="92"/>
    </row>
    <row r="4406" spans="1:11" ht="71.400000000000006" x14ac:dyDescent="0.25">
      <c r="A4406" s="14" t="s">
        <v>9073</v>
      </c>
      <c r="B4406" s="14" t="s">
        <v>11394</v>
      </c>
      <c r="C4406" s="14" t="s">
        <v>11395</v>
      </c>
      <c r="D4406" s="16">
        <v>45225</v>
      </c>
      <c r="E4406" s="16">
        <v>45245</v>
      </c>
      <c r="F4406" s="14" t="s">
        <v>12618</v>
      </c>
      <c r="G4406" s="14" t="s">
        <v>9115</v>
      </c>
      <c r="H4406" s="14" t="s">
        <v>9116</v>
      </c>
      <c r="I4406" s="15">
        <v>99</v>
      </c>
      <c r="J4406" s="77">
        <v>1</v>
      </c>
      <c r="K4406" s="92"/>
    </row>
    <row r="4407" spans="1:11" ht="61.2" x14ac:dyDescent="0.25">
      <c r="A4407" s="14" t="s">
        <v>9073</v>
      </c>
      <c r="B4407" s="14" t="s">
        <v>11394</v>
      </c>
      <c r="C4407" s="14" t="s">
        <v>11395</v>
      </c>
      <c r="D4407" s="16">
        <v>45131</v>
      </c>
      <c r="E4407" s="16">
        <v>45245</v>
      </c>
      <c r="F4407" s="14" t="s">
        <v>12619</v>
      </c>
      <c r="G4407" s="14" t="s">
        <v>9115</v>
      </c>
      <c r="H4407" s="14" t="s">
        <v>9116</v>
      </c>
      <c r="I4407" s="15">
        <v>40</v>
      </c>
      <c r="J4407" s="77">
        <v>1</v>
      </c>
      <c r="K4407" s="92"/>
    </row>
    <row r="4408" spans="1:11" ht="61.2" x14ac:dyDescent="0.25">
      <c r="A4408" s="14" t="s">
        <v>9073</v>
      </c>
      <c r="B4408" s="14" t="s">
        <v>11396</v>
      </c>
      <c r="C4408" s="14" t="s">
        <v>11397</v>
      </c>
      <c r="D4408" s="16">
        <v>45086</v>
      </c>
      <c r="E4408" s="16">
        <v>45253</v>
      </c>
      <c r="F4408" s="14" t="s">
        <v>12620</v>
      </c>
      <c r="G4408" s="14" t="s">
        <v>9134</v>
      </c>
      <c r="H4408" s="14" t="s">
        <v>9135</v>
      </c>
      <c r="I4408" s="15">
        <v>1100</v>
      </c>
      <c r="J4408" s="77">
        <v>1</v>
      </c>
      <c r="K4408" s="92"/>
    </row>
    <row r="4409" spans="1:11" ht="61.2" x14ac:dyDescent="0.25">
      <c r="A4409" s="14" t="s">
        <v>9073</v>
      </c>
      <c r="B4409" s="14" t="s">
        <v>11396</v>
      </c>
      <c r="C4409" s="14" t="s">
        <v>11397</v>
      </c>
      <c r="D4409" s="16">
        <v>45091</v>
      </c>
      <c r="E4409" s="16">
        <v>45253</v>
      </c>
      <c r="F4409" s="14" t="s">
        <v>12620</v>
      </c>
      <c r="G4409" s="14" t="s">
        <v>9134</v>
      </c>
      <c r="H4409" s="14" t="s">
        <v>9135</v>
      </c>
      <c r="I4409" s="15">
        <v>895</v>
      </c>
      <c r="J4409" s="77">
        <v>1</v>
      </c>
      <c r="K4409" s="92"/>
    </row>
    <row r="4410" spans="1:11" ht="61.2" x14ac:dyDescent="0.25">
      <c r="A4410" s="14" t="s">
        <v>9073</v>
      </c>
      <c r="B4410" s="14" t="s">
        <v>11396</v>
      </c>
      <c r="C4410" s="14" t="s">
        <v>11397</v>
      </c>
      <c r="D4410" s="16">
        <v>45118</v>
      </c>
      <c r="E4410" s="16">
        <v>45253</v>
      </c>
      <c r="F4410" s="14" t="s">
        <v>12620</v>
      </c>
      <c r="G4410" s="14" t="s">
        <v>9134</v>
      </c>
      <c r="H4410" s="14" t="s">
        <v>9135</v>
      </c>
      <c r="I4410" s="15">
        <v>935</v>
      </c>
      <c r="J4410" s="77">
        <v>1</v>
      </c>
      <c r="K4410" s="92"/>
    </row>
    <row r="4411" spans="1:11" ht="61.2" x14ac:dyDescent="0.25">
      <c r="A4411" s="14" t="s">
        <v>9073</v>
      </c>
      <c r="B4411" s="14" t="s">
        <v>11396</v>
      </c>
      <c r="C4411" s="14" t="s">
        <v>11397</v>
      </c>
      <c r="D4411" s="16">
        <v>45168</v>
      </c>
      <c r="E4411" s="16">
        <v>45253</v>
      </c>
      <c r="F4411" s="14" t="s">
        <v>12620</v>
      </c>
      <c r="G4411" s="14" t="s">
        <v>9134</v>
      </c>
      <c r="H4411" s="14" t="s">
        <v>9135</v>
      </c>
      <c r="I4411" s="15">
        <v>850</v>
      </c>
      <c r="J4411" s="77">
        <v>1</v>
      </c>
      <c r="K4411" s="92"/>
    </row>
    <row r="4412" spans="1:11" ht="61.2" x14ac:dyDescent="0.25">
      <c r="A4412" s="14" t="s">
        <v>9073</v>
      </c>
      <c r="B4412" s="14" t="s">
        <v>11396</v>
      </c>
      <c r="C4412" s="14" t="s">
        <v>11397</v>
      </c>
      <c r="D4412" s="16">
        <v>45204</v>
      </c>
      <c r="E4412" s="16">
        <v>45253</v>
      </c>
      <c r="F4412" s="14" t="s">
        <v>12620</v>
      </c>
      <c r="G4412" s="14" t="s">
        <v>9134</v>
      </c>
      <c r="H4412" s="14" t="s">
        <v>9135</v>
      </c>
      <c r="I4412" s="15">
        <v>745</v>
      </c>
      <c r="J4412" s="77">
        <v>1</v>
      </c>
      <c r="K4412" s="92"/>
    </row>
    <row r="4413" spans="1:11" ht="61.2" x14ac:dyDescent="0.25">
      <c r="A4413" s="14" t="s">
        <v>9073</v>
      </c>
      <c r="B4413" s="14" t="s">
        <v>11396</v>
      </c>
      <c r="C4413" s="14" t="s">
        <v>11397</v>
      </c>
      <c r="D4413" s="16">
        <v>45204</v>
      </c>
      <c r="E4413" s="16">
        <v>45253</v>
      </c>
      <c r="F4413" s="14" t="s">
        <v>12620</v>
      </c>
      <c r="G4413" s="14" t="s">
        <v>9134</v>
      </c>
      <c r="H4413" s="14" t="s">
        <v>9135</v>
      </c>
      <c r="I4413" s="15">
        <v>830</v>
      </c>
      <c r="J4413" s="77">
        <v>1</v>
      </c>
      <c r="K4413" s="92"/>
    </row>
    <row r="4414" spans="1:11" ht="60.6" customHeight="1" x14ac:dyDescent="0.25">
      <c r="A4414" s="14" t="s">
        <v>9073</v>
      </c>
      <c r="B4414" s="14" t="s">
        <v>11396</v>
      </c>
      <c r="C4414" s="14" t="s">
        <v>11397</v>
      </c>
      <c r="D4414" s="16">
        <v>45171</v>
      </c>
      <c r="E4414" s="16">
        <v>45253</v>
      </c>
      <c r="F4414" s="14" t="s">
        <v>12621</v>
      </c>
      <c r="G4414" s="14" t="s">
        <v>9134</v>
      </c>
      <c r="H4414" s="14" t="s">
        <v>9135</v>
      </c>
      <c r="I4414" s="15">
        <v>71.5</v>
      </c>
      <c r="J4414" s="77">
        <v>1</v>
      </c>
      <c r="K4414" s="92"/>
    </row>
    <row r="4415" spans="1:11" ht="63" customHeight="1" x14ac:dyDescent="0.25">
      <c r="A4415" s="14" t="s">
        <v>9073</v>
      </c>
      <c r="B4415" s="14" t="s">
        <v>11396</v>
      </c>
      <c r="C4415" s="14" t="s">
        <v>11397</v>
      </c>
      <c r="D4415" s="16">
        <v>45201</v>
      </c>
      <c r="E4415" s="16">
        <v>45253</v>
      </c>
      <c r="F4415" s="14" t="s">
        <v>12622</v>
      </c>
      <c r="G4415" s="14" t="s">
        <v>9134</v>
      </c>
      <c r="H4415" s="14" t="s">
        <v>9135</v>
      </c>
      <c r="I4415" s="15">
        <v>618</v>
      </c>
      <c r="J4415" s="77">
        <v>1</v>
      </c>
      <c r="K4415" s="92"/>
    </row>
    <row r="4416" spans="1:11" ht="51" x14ac:dyDescent="0.25">
      <c r="A4416" s="14" t="s">
        <v>1906</v>
      </c>
      <c r="B4416" s="14" t="s">
        <v>8256</v>
      </c>
      <c r="C4416" s="14"/>
      <c r="D4416" s="16">
        <v>45268</v>
      </c>
      <c r="E4416" s="16"/>
      <c r="F4416" s="14" t="s">
        <v>11398</v>
      </c>
      <c r="G4416" s="14"/>
      <c r="H4416" s="14" t="s">
        <v>10520</v>
      </c>
      <c r="I4416" s="15">
        <v>17318.97</v>
      </c>
      <c r="J4416" s="77">
        <v>4</v>
      </c>
      <c r="K4416" s="92"/>
    </row>
    <row r="4417" spans="1:11" ht="51" x14ac:dyDescent="0.25">
      <c r="A4417" s="14" t="s">
        <v>1906</v>
      </c>
      <c r="B4417" s="14" t="s">
        <v>8256</v>
      </c>
      <c r="C4417" s="14"/>
      <c r="D4417" s="16">
        <v>45268</v>
      </c>
      <c r="E4417" s="302"/>
      <c r="F4417" s="14" t="s">
        <v>11399</v>
      </c>
      <c r="G4417" s="307"/>
      <c r="H4417" s="307" t="s">
        <v>4091</v>
      </c>
      <c r="I4417" s="303">
        <v>9533.5300000000007</v>
      </c>
      <c r="J4417" s="304">
        <v>3</v>
      </c>
      <c r="K4417" s="92"/>
    </row>
    <row r="4418" spans="1:11" ht="51" x14ac:dyDescent="0.25">
      <c r="A4418" s="14" t="s">
        <v>1906</v>
      </c>
      <c r="B4418" s="14" t="s">
        <v>8256</v>
      </c>
      <c r="C4418" s="14"/>
      <c r="D4418" s="16">
        <v>45268</v>
      </c>
      <c r="E4418" s="302"/>
      <c r="F4418" s="14" t="s">
        <v>11400</v>
      </c>
      <c r="G4418" s="307"/>
      <c r="H4418" s="307" t="s">
        <v>11401</v>
      </c>
      <c r="I4418" s="303">
        <v>9939.52</v>
      </c>
      <c r="J4418" s="304">
        <v>5</v>
      </c>
      <c r="K4418" s="92"/>
    </row>
    <row r="4419" spans="1:11" ht="30.6" x14ac:dyDescent="0.25">
      <c r="A4419" s="14" t="s">
        <v>1906</v>
      </c>
      <c r="B4419" s="14" t="s">
        <v>11402</v>
      </c>
      <c r="C4419" s="14" t="s">
        <v>3045</v>
      </c>
      <c r="D4419" s="16">
        <v>45265</v>
      </c>
      <c r="E4419" s="302"/>
      <c r="F4419" s="14" t="s">
        <v>11403</v>
      </c>
      <c r="G4419" s="307" t="s">
        <v>9938</v>
      </c>
      <c r="H4419" s="307" t="s">
        <v>10559</v>
      </c>
      <c r="I4419" s="303">
        <v>500</v>
      </c>
      <c r="J4419" s="304">
        <v>3</v>
      </c>
      <c r="K4419" s="92"/>
    </row>
    <row r="4420" spans="1:11" ht="30.6" x14ac:dyDescent="0.25">
      <c r="A4420" s="14" t="s">
        <v>1906</v>
      </c>
      <c r="B4420" s="14" t="s">
        <v>11404</v>
      </c>
      <c r="C4420" s="14" t="s">
        <v>11405</v>
      </c>
      <c r="D4420" s="16">
        <v>45266</v>
      </c>
      <c r="E4420" s="302"/>
      <c r="F4420" s="14" t="s">
        <v>11406</v>
      </c>
      <c r="G4420" s="307" t="s">
        <v>7437</v>
      </c>
      <c r="H4420" s="307" t="s">
        <v>7438</v>
      </c>
      <c r="I4420" s="303">
        <v>199.23</v>
      </c>
      <c r="J4420" s="304">
        <v>2</v>
      </c>
      <c r="K4420" s="92"/>
    </row>
    <row r="4421" spans="1:11" ht="30.6" x14ac:dyDescent="0.25">
      <c r="A4421" s="14" t="s">
        <v>1906</v>
      </c>
      <c r="B4421" s="14" t="s">
        <v>11407</v>
      </c>
      <c r="C4421" s="14" t="s">
        <v>11408</v>
      </c>
      <c r="D4421" s="16">
        <v>45266</v>
      </c>
      <c r="E4421" s="302"/>
      <c r="F4421" s="14" t="s">
        <v>11409</v>
      </c>
      <c r="G4421" s="307" t="s">
        <v>9942</v>
      </c>
      <c r="H4421" s="307" t="s">
        <v>9943</v>
      </c>
      <c r="I4421" s="303">
        <v>500</v>
      </c>
      <c r="J4421" s="304">
        <v>3</v>
      </c>
      <c r="K4421" s="92"/>
    </row>
    <row r="4422" spans="1:11" ht="30.6" x14ac:dyDescent="0.25">
      <c r="A4422" s="14" t="s">
        <v>1906</v>
      </c>
      <c r="B4422" s="14" t="s">
        <v>11410</v>
      </c>
      <c r="C4422" s="14" t="s">
        <v>11411</v>
      </c>
      <c r="D4422" s="16">
        <v>45266</v>
      </c>
      <c r="E4422" s="302"/>
      <c r="F4422" s="14" t="s">
        <v>11412</v>
      </c>
      <c r="G4422" s="307" t="s">
        <v>5520</v>
      </c>
      <c r="H4422" s="307" t="s">
        <v>5521</v>
      </c>
      <c r="I4422" s="303">
        <v>500</v>
      </c>
      <c r="J4422" s="304">
        <v>3</v>
      </c>
      <c r="K4422" s="92"/>
    </row>
    <row r="4423" spans="1:11" ht="30.6" x14ac:dyDescent="0.25">
      <c r="A4423" s="14" t="s">
        <v>1906</v>
      </c>
      <c r="B4423" s="14" t="s">
        <v>11413</v>
      </c>
      <c r="C4423" s="14" t="s">
        <v>11414</v>
      </c>
      <c r="D4423" s="16">
        <v>45266</v>
      </c>
      <c r="E4423" s="302"/>
      <c r="F4423" s="14" t="s">
        <v>11415</v>
      </c>
      <c r="G4423" s="307" t="s">
        <v>7437</v>
      </c>
      <c r="H4423" s="307" t="s">
        <v>7438</v>
      </c>
      <c r="I4423" s="303">
        <v>500</v>
      </c>
      <c r="J4423" s="304">
        <v>3</v>
      </c>
      <c r="K4423" s="92"/>
    </row>
    <row r="4424" spans="1:11" ht="30.6" x14ac:dyDescent="0.25">
      <c r="A4424" s="14" t="s">
        <v>1906</v>
      </c>
      <c r="B4424" s="14" t="s">
        <v>11416</v>
      </c>
      <c r="C4424" s="14" t="s">
        <v>11414</v>
      </c>
      <c r="D4424" s="16">
        <v>45266</v>
      </c>
      <c r="E4424" s="302"/>
      <c r="F4424" s="14" t="s">
        <v>11417</v>
      </c>
      <c r="G4424" s="307" t="s">
        <v>4542</v>
      </c>
      <c r="H4424" s="307" t="s">
        <v>4543</v>
      </c>
      <c r="I4424" s="303">
        <v>500</v>
      </c>
      <c r="J4424" s="304">
        <v>3</v>
      </c>
      <c r="K4424" s="92"/>
    </row>
    <row r="4425" spans="1:11" ht="20.399999999999999" x14ac:dyDescent="0.25">
      <c r="A4425" s="14" t="s">
        <v>1906</v>
      </c>
      <c r="B4425" s="14" t="s">
        <v>11418</v>
      </c>
      <c r="C4425" s="14" t="s">
        <v>2743</v>
      </c>
      <c r="D4425" s="16">
        <v>45266</v>
      </c>
      <c r="E4425" s="16"/>
      <c r="F4425" s="14" t="s">
        <v>11419</v>
      </c>
      <c r="G4425" s="14" t="s">
        <v>7807</v>
      </c>
      <c r="H4425" s="14" t="s">
        <v>7808</v>
      </c>
      <c r="I4425" s="15">
        <v>750</v>
      </c>
      <c r="J4425" s="77">
        <v>5</v>
      </c>
      <c r="K4425" s="92"/>
    </row>
    <row r="4426" spans="1:11" ht="30.6" x14ac:dyDescent="0.25">
      <c r="A4426" s="14" t="s">
        <v>1906</v>
      </c>
      <c r="B4426" s="14" t="s">
        <v>11420</v>
      </c>
      <c r="C4426" s="14" t="s">
        <v>11405</v>
      </c>
      <c r="D4426" s="16">
        <v>45267</v>
      </c>
      <c r="E4426" s="302"/>
      <c r="F4426" s="14" t="s">
        <v>11421</v>
      </c>
      <c r="G4426" s="307" t="s">
        <v>4542</v>
      </c>
      <c r="H4426" s="307" t="s">
        <v>4543</v>
      </c>
      <c r="I4426" s="303">
        <v>264.58</v>
      </c>
      <c r="J4426" s="304">
        <v>3</v>
      </c>
      <c r="K4426" s="92"/>
    </row>
    <row r="4427" spans="1:11" ht="30.6" x14ac:dyDescent="0.25">
      <c r="A4427" s="14" t="s">
        <v>1906</v>
      </c>
      <c r="B4427" s="14" t="s">
        <v>11422</v>
      </c>
      <c r="C4427" s="14" t="s">
        <v>11423</v>
      </c>
      <c r="D4427" s="16">
        <v>45268</v>
      </c>
      <c r="E4427" s="302"/>
      <c r="F4427" s="14" t="s">
        <v>11424</v>
      </c>
      <c r="G4427" s="307" t="s">
        <v>10463</v>
      </c>
      <c r="H4427" s="307" t="s">
        <v>10464</v>
      </c>
      <c r="I4427" s="303">
        <v>500</v>
      </c>
      <c r="J4427" s="304">
        <v>3</v>
      </c>
      <c r="K4427" s="92"/>
    </row>
    <row r="4428" spans="1:11" ht="13.2" x14ac:dyDescent="0.25">
      <c r="A4428" s="14" t="s">
        <v>1906</v>
      </c>
      <c r="B4428" s="14" t="s">
        <v>11425</v>
      </c>
      <c r="C4428" s="14" t="s">
        <v>11426</v>
      </c>
      <c r="D4428" s="16">
        <v>45268</v>
      </c>
      <c r="E4428" s="302"/>
      <c r="F4428" s="14" t="s">
        <v>11427</v>
      </c>
      <c r="G4428" s="307" t="s">
        <v>2521</v>
      </c>
      <c r="H4428" s="307" t="s">
        <v>2522</v>
      </c>
      <c r="I4428" s="303">
        <v>500</v>
      </c>
      <c r="J4428" s="304">
        <v>2</v>
      </c>
      <c r="K4428" s="92"/>
    </row>
    <row r="4429" spans="1:11" ht="30.6" x14ac:dyDescent="0.25">
      <c r="A4429" s="14" t="s">
        <v>1906</v>
      </c>
      <c r="B4429" s="14" t="s">
        <v>11428</v>
      </c>
      <c r="C4429" s="14" t="s">
        <v>11429</v>
      </c>
      <c r="D4429" s="16">
        <v>45268</v>
      </c>
      <c r="E4429" s="302"/>
      <c r="F4429" s="14" t="s">
        <v>11430</v>
      </c>
      <c r="G4429" s="307" t="s">
        <v>10573</v>
      </c>
      <c r="H4429" s="307" t="s">
        <v>10574</v>
      </c>
      <c r="I4429" s="303">
        <v>600</v>
      </c>
      <c r="J4429" s="304">
        <v>5</v>
      </c>
      <c r="K4429" s="92"/>
    </row>
    <row r="4430" spans="1:11" ht="13.2" x14ac:dyDescent="0.25">
      <c r="A4430" s="14" t="s">
        <v>1906</v>
      </c>
      <c r="B4430" s="14" t="s">
        <v>11431</v>
      </c>
      <c r="C4430" s="14" t="s">
        <v>11432</v>
      </c>
      <c r="D4430" s="16">
        <v>45268</v>
      </c>
      <c r="E4430" s="302"/>
      <c r="F4430" s="14" t="s">
        <v>11427</v>
      </c>
      <c r="G4430" s="307"/>
      <c r="H4430" s="307" t="s">
        <v>2364</v>
      </c>
      <c r="I4430" s="303">
        <v>1000</v>
      </c>
      <c r="J4430" s="304">
        <v>2</v>
      </c>
      <c r="K4430" s="92"/>
    </row>
    <row r="4431" spans="1:11" ht="30.6" x14ac:dyDescent="0.25">
      <c r="A4431" s="14" t="s">
        <v>1906</v>
      </c>
      <c r="B4431" s="14" t="s">
        <v>11433</v>
      </c>
      <c r="C4431" s="14" t="s">
        <v>11434</v>
      </c>
      <c r="D4431" s="16">
        <v>45278</v>
      </c>
      <c r="E4431" s="302"/>
      <c r="F4431" s="14" t="s">
        <v>11435</v>
      </c>
      <c r="G4431" s="307" t="s">
        <v>9946</v>
      </c>
      <c r="H4431" s="307" t="s">
        <v>9947</v>
      </c>
      <c r="I4431" s="303">
        <v>500</v>
      </c>
      <c r="J4431" s="304">
        <v>3</v>
      </c>
      <c r="K4431" s="92"/>
    </row>
    <row r="4432" spans="1:11" ht="20.399999999999999" x14ac:dyDescent="0.25">
      <c r="A4432" s="14" t="s">
        <v>1906</v>
      </c>
      <c r="B4432" s="14" t="s">
        <v>11436</v>
      </c>
      <c r="C4432" s="14" t="s">
        <v>11437</v>
      </c>
      <c r="D4432" s="16">
        <v>45280</v>
      </c>
      <c r="E4432" s="302"/>
      <c r="F4432" s="14" t="s">
        <v>11438</v>
      </c>
      <c r="G4432" s="307" t="s">
        <v>2368</v>
      </c>
      <c r="H4432" s="307" t="s">
        <v>2369</v>
      </c>
      <c r="I4432" s="303">
        <v>500</v>
      </c>
      <c r="J4432" s="304">
        <v>3</v>
      </c>
      <c r="K4432" s="92"/>
    </row>
    <row r="4433" spans="1:11" ht="20.399999999999999" x14ac:dyDescent="0.25">
      <c r="A4433" s="14" t="s">
        <v>1906</v>
      </c>
      <c r="B4433" s="14" t="s">
        <v>11439</v>
      </c>
      <c r="C4433" s="14" t="s">
        <v>11440</v>
      </c>
      <c r="D4433" s="16">
        <v>45280</v>
      </c>
      <c r="E4433" s="302"/>
      <c r="F4433" s="14" t="s">
        <v>11441</v>
      </c>
      <c r="G4433" s="307" t="s">
        <v>2368</v>
      </c>
      <c r="H4433" s="307" t="s">
        <v>2369</v>
      </c>
      <c r="I4433" s="303">
        <v>500</v>
      </c>
      <c r="J4433" s="304">
        <v>3</v>
      </c>
      <c r="K4433" s="92"/>
    </row>
    <row r="4434" spans="1:11" ht="30.6" x14ac:dyDescent="0.25">
      <c r="A4434" s="14" t="s">
        <v>1906</v>
      </c>
      <c r="B4434" s="14" t="s">
        <v>11442</v>
      </c>
      <c r="C4434" s="14" t="s">
        <v>11443</v>
      </c>
      <c r="D4434" s="16">
        <v>45272</v>
      </c>
      <c r="E4434" s="16"/>
      <c r="F4434" s="14" t="s">
        <v>11444</v>
      </c>
      <c r="G4434" s="14" t="s">
        <v>4721</v>
      </c>
      <c r="H4434" s="14" t="s">
        <v>4722</v>
      </c>
      <c r="I4434" s="15">
        <v>89.14</v>
      </c>
      <c r="J4434" s="77">
        <v>2</v>
      </c>
      <c r="K4434" s="92"/>
    </row>
    <row r="4435" spans="1:11" ht="30.6" x14ac:dyDescent="0.25">
      <c r="A4435" s="14" t="s">
        <v>8173</v>
      </c>
      <c r="B4435" s="14" t="s">
        <v>11442</v>
      </c>
      <c r="C4435" s="14" t="s">
        <v>11443</v>
      </c>
      <c r="D4435" s="16">
        <v>45272</v>
      </c>
      <c r="E4435" s="16"/>
      <c r="F4435" s="14" t="s">
        <v>11444</v>
      </c>
      <c r="G4435" s="14" t="s">
        <v>4721</v>
      </c>
      <c r="H4435" s="14" t="s">
        <v>4722</v>
      </c>
      <c r="I4435" s="15">
        <v>173.34</v>
      </c>
      <c r="J4435" s="77"/>
      <c r="K4435" s="92"/>
    </row>
    <row r="4436" spans="1:11" ht="13.2" x14ac:dyDescent="0.25">
      <c r="A4436" s="14" t="s">
        <v>1906</v>
      </c>
      <c r="B4436" s="14" t="s">
        <v>11445</v>
      </c>
      <c r="C4436" s="14" t="s">
        <v>11442</v>
      </c>
      <c r="D4436" s="16">
        <v>45275</v>
      </c>
      <c r="E4436" s="16"/>
      <c r="F4436" s="14" t="s">
        <v>11446</v>
      </c>
      <c r="G4436" s="14" t="s">
        <v>11447</v>
      </c>
      <c r="H4436" s="14" t="s">
        <v>2360</v>
      </c>
      <c r="I4436" s="15">
        <v>17.84</v>
      </c>
      <c r="J4436" s="77">
        <v>2</v>
      </c>
      <c r="K4436" s="92"/>
    </row>
    <row r="4437" spans="1:11" ht="13.2" x14ac:dyDescent="0.25">
      <c r="A4437" s="14" t="s">
        <v>8173</v>
      </c>
      <c r="B4437" s="14" t="s">
        <v>11445</v>
      </c>
      <c r="C4437" s="14" t="s">
        <v>11442</v>
      </c>
      <c r="D4437" s="16">
        <v>45275</v>
      </c>
      <c r="E4437" s="16"/>
      <c r="F4437" s="14" t="s">
        <v>11446</v>
      </c>
      <c r="G4437" s="14" t="s">
        <v>11447</v>
      </c>
      <c r="H4437" s="14" t="s">
        <v>2360</v>
      </c>
      <c r="I4437" s="15">
        <v>34.659999999999997</v>
      </c>
      <c r="J4437" s="77"/>
      <c r="K4437" s="92"/>
    </row>
    <row r="4438" spans="1:11" ht="30.6" x14ac:dyDescent="0.25">
      <c r="A4438" s="14" t="s">
        <v>1906</v>
      </c>
      <c r="B4438" s="14" t="s">
        <v>11448</v>
      </c>
      <c r="C4438" s="14" t="s">
        <v>11449</v>
      </c>
      <c r="D4438" s="16">
        <v>45272</v>
      </c>
      <c r="E4438" s="16"/>
      <c r="F4438" s="14" t="s">
        <v>11450</v>
      </c>
      <c r="G4438" s="14" t="s">
        <v>4721</v>
      </c>
      <c r="H4438" s="14" t="s">
        <v>4722</v>
      </c>
      <c r="I4438" s="15">
        <v>210.75</v>
      </c>
      <c r="J4438" s="77">
        <v>2</v>
      </c>
      <c r="K4438" s="92"/>
    </row>
    <row r="4439" spans="1:11" ht="13.2" x14ac:dyDescent="0.25">
      <c r="A4439" s="14" t="s">
        <v>1906</v>
      </c>
      <c r="B4439" s="14" t="s">
        <v>11451</v>
      </c>
      <c r="C4439" s="14" t="s">
        <v>11448</v>
      </c>
      <c r="D4439" s="16">
        <v>45275</v>
      </c>
      <c r="E4439" s="16"/>
      <c r="F4439" s="14" t="s">
        <v>11452</v>
      </c>
      <c r="G4439" s="14" t="s">
        <v>11447</v>
      </c>
      <c r="H4439" s="14" t="s">
        <v>2360</v>
      </c>
      <c r="I4439" s="15">
        <v>42.15</v>
      </c>
      <c r="J4439" s="77">
        <v>2</v>
      </c>
      <c r="K4439" s="92"/>
    </row>
    <row r="4440" spans="1:11" ht="13.2" x14ac:dyDescent="0.25">
      <c r="A4440" s="14" t="s">
        <v>1906</v>
      </c>
      <c r="B4440" s="14" t="s">
        <v>11453</v>
      </c>
      <c r="C4440" s="14" t="s">
        <v>11454</v>
      </c>
      <c r="D4440" s="16">
        <v>45279</v>
      </c>
      <c r="E4440" s="302"/>
      <c r="F4440" s="14" t="s">
        <v>11455</v>
      </c>
      <c r="G4440" s="307" t="s">
        <v>11447</v>
      </c>
      <c r="H4440" s="307" t="s">
        <v>11456</v>
      </c>
      <c r="I4440" s="303">
        <v>290.39999999999998</v>
      </c>
      <c r="J4440" s="304">
        <v>3</v>
      </c>
      <c r="K4440" s="92"/>
    </row>
    <row r="4441" spans="1:11" ht="13.2" x14ac:dyDescent="0.25">
      <c r="A4441" s="14" t="s">
        <v>1906</v>
      </c>
      <c r="B4441" s="14" t="s">
        <v>11457</v>
      </c>
      <c r="C4441" s="14" t="s">
        <v>11453</v>
      </c>
      <c r="D4441" s="16">
        <v>45282</v>
      </c>
      <c r="E4441" s="16"/>
      <c r="F4441" s="14" t="s">
        <v>11458</v>
      </c>
      <c r="G4441" s="14" t="s">
        <v>11447</v>
      </c>
      <c r="H4441" s="14" t="s">
        <v>2360</v>
      </c>
      <c r="I4441" s="15">
        <v>58.08</v>
      </c>
      <c r="J4441" s="77">
        <v>3</v>
      </c>
      <c r="K4441" s="92"/>
    </row>
    <row r="4442" spans="1:11" ht="13.2" x14ac:dyDescent="0.25">
      <c r="A4442" s="14" t="s">
        <v>1906</v>
      </c>
      <c r="B4442" s="14" t="s">
        <v>11459</v>
      </c>
      <c r="C4442" s="14" t="s">
        <v>11460</v>
      </c>
      <c r="D4442" s="16">
        <v>45281</v>
      </c>
      <c r="E4442" s="302"/>
      <c r="F4442" s="14" t="s">
        <v>11461</v>
      </c>
      <c r="G4442" s="307" t="s">
        <v>11462</v>
      </c>
      <c r="H4442" s="307" t="s">
        <v>11463</v>
      </c>
      <c r="I4442" s="303">
        <v>55</v>
      </c>
      <c r="J4442" s="304">
        <v>4</v>
      </c>
      <c r="K4442" s="92"/>
    </row>
    <row r="4443" spans="1:11" ht="51" x14ac:dyDescent="0.25">
      <c r="A4443" s="14" t="s">
        <v>1906</v>
      </c>
      <c r="B4443" s="14" t="s">
        <v>8256</v>
      </c>
      <c r="C4443" s="14"/>
      <c r="D4443" s="16">
        <v>45289</v>
      </c>
      <c r="E4443" s="16"/>
      <c r="F4443" s="14" t="s">
        <v>11464</v>
      </c>
      <c r="G4443" s="14"/>
      <c r="H4443" s="14" t="s">
        <v>10520</v>
      </c>
      <c r="I4443" s="15">
        <v>21265.19</v>
      </c>
      <c r="J4443" s="77">
        <v>4</v>
      </c>
      <c r="K4443" s="92"/>
    </row>
    <row r="4444" spans="1:11" ht="51" x14ac:dyDescent="0.25">
      <c r="A4444" s="14" t="s">
        <v>1906</v>
      </c>
      <c r="B4444" s="14" t="s">
        <v>8256</v>
      </c>
      <c r="C4444" s="14"/>
      <c r="D4444" s="16">
        <v>45289</v>
      </c>
      <c r="E4444" s="302"/>
      <c r="F4444" s="14" t="s">
        <v>11465</v>
      </c>
      <c r="G4444" s="307"/>
      <c r="H4444" s="307" t="s">
        <v>10520</v>
      </c>
      <c r="I4444" s="303">
        <v>11985.65</v>
      </c>
      <c r="J4444" s="304">
        <v>3</v>
      </c>
      <c r="K4444" s="92"/>
    </row>
    <row r="4445" spans="1:11" ht="51" x14ac:dyDescent="0.25">
      <c r="A4445" s="14" t="s">
        <v>1906</v>
      </c>
      <c r="B4445" s="14" t="s">
        <v>8256</v>
      </c>
      <c r="C4445" s="14"/>
      <c r="D4445" s="16">
        <v>45289</v>
      </c>
      <c r="E4445" s="302"/>
      <c r="F4445" s="14" t="s">
        <v>11466</v>
      </c>
      <c r="G4445" s="307"/>
      <c r="H4445" s="307" t="s">
        <v>11467</v>
      </c>
      <c r="I4445" s="303">
        <v>11257.84</v>
      </c>
      <c r="J4445" s="304">
        <v>5</v>
      </c>
      <c r="K4445" s="92"/>
    </row>
    <row r="4446" spans="1:11" ht="20.399999999999999" x14ac:dyDescent="0.25">
      <c r="A4446" s="14" t="s">
        <v>1906</v>
      </c>
      <c r="B4446" s="14" t="s">
        <v>11468</v>
      </c>
      <c r="C4446" s="14" t="s">
        <v>11469</v>
      </c>
      <c r="D4446" s="16">
        <v>45274</v>
      </c>
      <c r="E4446" s="302"/>
      <c r="F4446" s="14" t="s">
        <v>11470</v>
      </c>
      <c r="G4446" s="307" t="s">
        <v>5412</v>
      </c>
      <c r="H4446" s="307" t="s">
        <v>5413</v>
      </c>
      <c r="I4446" s="303">
        <v>54</v>
      </c>
      <c r="J4446" s="304">
        <v>5</v>
      </c>
      <c r="K4446" s="92"/>
    </row>
    <row r="4447" spans="1:11" ht="20.399999999999999" x14ac:dyDescent="0.25">
      <c r="A4447" s="14" t="s">
        <v>1906</v>
      </c>
      <c r="B4447" s="14" t="s">
        <v>11471</v>
      </c>
      <c r="C4447" s="14" t="s">
        <v>11472</v>
      </c>
      <c r="D4447" s="16">
        <v>45274</v>
      </c>
      <c r="E4447" s="302"/>
      <c r="F4447" s="14" t="s">
        <v>11473</v>
      </c>
      <c r="G4447" s="307" t="s">
        <v>1957</v>
      </c>
      <c r="H4447" s="307" t="s">
        <v>1958</v>
      </c>
      <c r="I4447" s="303">
        <v>560.47</v>
      </c>
      <c r="J4447" s="304">
        <v>5</v>
      </c>
      <c r="K4447" s="92"/>
    </row>
    <row r="4448" spans="1:11" ht="30.6" x14ac:dyDescent="0.25">
      <c r="A4448" s="14" t="s">
        <v>1906</v>
      </c>
      <c r="B4448" s="14" t="s">
        <v>11474</v>
      </c>
      <c r="C4448" s="14" t="s">
        <v>11475</v>
      </c>
      <c r="D4448" s="16">
        <v>45271</v>
      </c>
      <c r="E4448" s="302"/>
      <c r="F4448" s="14" t="s">
        <v>11476</v>
      </c>
      <c r="G4448" s="307" t="s">
        <v>2048</v>
      </c>
      <c r="H4448" s="307" t="s">
        <v>2049</v>
      </c>
      <c r="I4448" s="303">
        <v>615.70000000000005</v>
      </c>
      <c r="J4448" s="304">
        <v>4</v>
      </c>
      <c r="K4448" s="92"/>
    </row>
    <row r="4449" spans="1:11" ht="20.399999999999999" x14ac:dyDescent="0.25">
      <c r="A4449" s="14" t="s">
        <v>1906</v>
      </c>
      <c r="B4449" s="14" t="s">
        <v>11477</v>
      </c>
      <c r="C4449" s="14" t="s">
        <v>11478</v>
      </c>
      <c r="D4449" s="16">
        <v>45282</v>
      </c>
      <c r="E4449" s="302"/>
      <c r="F4449" s="14" t="s">
        <v>11479</v>
      </c>
      <c r="G4449" s="307"/>
      <c r="H4449" s="307" t="s">
        <v>11480</v>
      </c>
      <c r="I4449" s="303">
        <v>4.5999999999999996</v>
      </c>
      <c r="J4449" s="304">
        <v>4</v>
      </c>
      <c r="K4449" s="92"/>
    </row>
    <row r="4450" spans="1:11" ht="20.399999999999999" x14ac:dyDescent="0.25">
      <c r="A4450" s="14" t="s">
        <v>1906</v>
      </c>
      <c r="B4450" s="14" t="s">
        <v>14146</v>
      </c>
      <c r="C4450" s="14" t="s">
        <v>11478</v>
      </c>
      <c r="D4450" s="16">
        <v>45282</v>
      </c>
      <c r="E4450" s="302"/>
      <c r="F4450" s="14" t="s">
        <v>11479</v>
      </c>
      <c r="G4450" s="307"/>
      <c r="H4450" s="307" t="s">
        <v>11480</v>
      </c>
      <c r="I4450" s="303">
        <v>18.399999999999999</v>
      </c>
      <c r="J4450" s="304">
        <v>4</v>
      </c>
      <c r="K4450" s="92"/>
    </row>
    <row r="4451" spans="1:11" ht="20.399999999999999" x14ac:dyDescent="0.25">
      <c r="A4451" s="14" t="s">
        <v>1906</v>
      </c>
      <c r="B4451" s="14" t="s">
        <v>11481</v>
      </c>
      <c r="C4451" s="14" t="s">
        <v>11482</v>
      </c>
      <c r="D4451" s="16">
        <v>45282</v>
      </c>
      <c r="E4451" s="302"/>
      <c r="F4451" s="14" t="s">
        <v>11483</v>
      </c>
      <c r="G4451" s="307" t="s">
        <v>1935</v>
      </c>
      <c r="H4451" s="307" t="s">
        <v>1936</v>
      </c>
      <c r="I4451" s="303">
        <v>116.71</v>
      </c>
      <c r="J4451" s="304">
        <v>4</v>
      </c>
      <c r="K4451" s="92"/>
    </row>
    <row r="4452" spans="1:11" ht="20.399999999999999" x14ac:dyDescent="0.25">
      <c r="A4452" s="14" t="s">
        <v>1906</v>
      </c>
      <c r="B4452" s="14" t="s">
        <v>11484</v>
      </c>
      <c r="C4452" s="14" t="s">
        <v>11485</v>
      </c>
      <c r="D4452" s="16">
        <v>45272</v>
      </c>
      <c r="E4452" s="302"/>
      <c r="F4452" s="14" t="s">
        <v>10060</v>
      </c>
      <c r="G4452" s="307" t="s">
        <v>10061</v>
      </c>
      <c r="H4452" s="307" t="s">
        <v>10062</v>
      </c>
      <c r="I4452" s="303">
        <v>11</v>
      </c>
      <c r="J4452" s="304">
        <v>5</v>
      </c>
      <c r="K4452" s="92"/>
    </row>
    <row r="4453" spans="1:11" ht="30.6" x14ac:dyDescent="0.25">
      <c r="A4453" s="14" t="s">
        <v>1906</v>
      </c>
      <c r="B4453" s="14" t="s">
        <v>11486</v>
      </c>
      <c r="C4453" s="14" t="s">
        <v>11487</v>
      </c>
      <c r="D4453" s="16">
        <v>45266</v>
      </c>
      <c r="E4453" s="302"/>
      <c r="F4453" s="14" t="s">
        <v>11488</v>
      </c>
      <c r="G4453" s="307" t="s">
        <v>2001</v>
      </c>
      <c r="H4453" s="307" t="s">
        <v>2002</v>
      </c>
      <c r="I4453" s="303">
        <v>59.4</v>
      </c>
      <c r="J4453" s="304">
        <v>4</v>
      </c>
      <c r="K4453" s="92"/>
    </row>
    <row r="4454" spans="1:11" ht="20.399999999999999" x14ac:dyDescent="0.25">
      <c r="A4454" s="14" t="s">
        <v>1906</v>
      </c>
      <c r="B4454" s="14" t="s">
        <v>11489</v>
      </c>
      <c r="C4454" s="14" t="s">
        <v>11490</v>
      </c>
      <c r="D4454" s="16">
        <v>45274</v>
      </c>
      <c r="E4454" s="302"/>
      <c r="F4454" s="14" t="s">
        <v>11491</v>
      </c>
      <c r="G4454" s="307" t="s">
        <v>2056</v>
      </c>
      <c r="H4454" s="307" t="s">
        <v>2057</v>
      </c>
      <c r="I4454" s="303">
        <v>120</v>
      </c>
      <c r="J4454" s="304">
        <v>4</v>
      </c>
      <c r="K4454" s="92"/>
    </row>
    <row r="4455" spans="1:11" ht="20.399999999999999" x14ac:dyDescent="0.25">
      <c r="A4455" s="14" t="s">
        <v>1906</v>
      </c>
      <c r="B4455" s="14" t="s">
        <v>11492</v>
      </c>
      <c r="C4455" s="14" t="s">
        <v>11493</v>
      </c>
      <c r="D4455" s="16">
        <v>45271</v>
      </c>
      <c r="E4455" s="302"/>
      <c r="F4455" s="14" t="s">
        <v>11494</v>
      </c>
      <c r="G4455" s="307" t="s">
        <v>1935</v>
      </c>
      <c r="H4455" s="307" t="s">
        <v>1936</v>
      </c>
      <c r="I4455" s="303">
        <v>4945.75</v>
      </c>
      <c r="J4455" s="304">
        <v>4</v>
      </c>
      <c r="K4455" s="92"/>
    </row>
    <row r="4456" spans="1:11" ht="20.399999999999999" x14ac:dyDescent="0.25">
      <c r="A4456" s="14" t="s">
        <v>1906</v>
      </c>
      <c r="B4456" s="14" t="s">
        <v>11495</v>
      </c>
      <c r="C4456" s="14" t="s">
        <v>11496</v>
      </c>
      <c r="D4456" s="16">
        <v>45266</v>
      </c>
      <c r="E4456" s="302"/>
      <c r="F4456" s="14" t="s">
        <v>11497</v>
      </c>
      <c r="G4456" s="307" t="s">
        <v>1980</v>
      </c>
      <c r="H4456" s="307" t="s">
        <v>1981</v>
      </c>
      <c r="I4456" s="303">
        <v>373.35</v>
      </c>
      <c r="J4456" s="304">
        <v>4</v>
      </c>
      <c r="K4456" s="92"/>
    </row>
    <row r="4457" spans="1:11" ht="20.399999999999999" x14ac:dyDescent="0.25">
      <c r="A4457" s="14" t="s">
        <v>1906</v>
      </c>
      <c r="B4457" s="14" t="s">
        <v>11498</v>
      </c>
      <c r="C4457" s="14" t="s">
        <v>11499</v>
      </c>
      <c r="D4457" s="16">
        <v>45273</v>
      </c>
      <c r="E4457" s="302"/>
      <c r="F4457" s="14" t="s">
        <v>11500</v>
      </c>
      <c r="G4457" s="307" t="s">
        <v>2074</v>
      </c>
      <c r="H4457" s="307" t="s">
        <v>2075</v>
      </c>
      <c r="I4457" s="303">
        <v>58.7</v>
      </c>
      <c r="J4457" s="304">
        <v>4</v>
      </c>
      <c r="K4457" s="92"/>
    </row>
    <row r="4458" spans="1:11" ht="13.2" x14ac:dyDescent="0.25">
      <c r="A4458" s="14" t="s">
        <v>1906</v>
      </c>
      <c r="B4458" s="14" t="s">
        <v>11501</v>
      </c>
      <c r="C4458" s="14" t="s">
        <v>11502</v>
      </c>
      <c r="D4458" s="16">
        <v>45266</v>
      </c>
      <c r="E4458" s="302"/>
      <c r="F4458" s="14" t="s">
        <v>11503</v>
      </c>
      <c r="G4458" s="307" t="s">
        <v>10663</v>
      </c>
      <c r="H4458" s="307" t="s">
        <v>10664</v>
      </c>
      <c r="I4458" s="303">
        <v>4800</v>
      </c>
      <c r="J4458" s="304">
        <v>4</v>
      </c>
      <c r="K4458" s="92"/>
    </row>
    <row r="4459" spans="1:11" ht="30.6" x14ac:dyDescent="0.25">
      <c r="A4459" s="14" t="s">
        <v>1906</v>
      </c>
      <c r="B4459" s="14" t="s">
        <v>11504</v>
      </c>
      <c r="C4459" s="14" t="s">
        <v>3717</v>
      </c>
      <c r="D4459" s="16">
        <v>45266</v>
      </c>
      <c r="E4459" s="302"/>
      <c r="F4459" s="14" t="s">
        <v>11505</v>
      </c>
      <c r="G4459" s="307" t="s">
        <v>8031</v>
      </c>
      <c r="H4459" s="307" t="s">
        <v>8032</v>
      </c>
      <c r="I4459" s="303">
        <v>360</v>
      </c>
      <c r="J4459" s="304">
        <v>4</v>
      </c>
      <c r="K4459" s="92"/>
    </row>
    <row r="4460" spans="1:11" ht="30.6" x14ac:dyDescent="0.25">
      <c r="A4460" s="14" t="s">
        <v>1906</v>
      </c>
      <c r="B4460" s="14" t="s">
        <v>11506</v>
      </c>
      <c r="C4460" s="14" t="s">
        <v>11507</v>
      </c>
      <c r="D4460" s="16">
        <v>45266</v>
      </c>
      <c r="E4460" s="302"/>
      <c r="F4460" s="14" t="s">
        <v>11508</v>
      </c>
      <c r="G4460" s="307" t="s">
        <v>1985</v>
      </c>
      <c r="H4460" s="307" t="s">
        <v>1986</v>
      </c>
      <c r="I4460" s="303">
        <v>434.1</v>
      </c>
      <c r="J4460" s="304">
        <v>4</v>
      </c>
      <c r="K4460" s="92"/>
    </row>
    <row r="4461" spans="1:11" ht="40.799999999999997" x14ac:dyDescent="0.25">
      <c r="A4461" s="14" t="s">
        <v>1906</v>
      </c>
      <c r="B4461" s="14" t="s">
        <v>11509</v>
      </c>
      <c r="C4461" s="14" t="s">
        <v>11510</v>
      </c>
      <c r="D4461" s="16">
        <v>45267</v>
      </c>
      <c r="E4461" s="16"/>
      <c r="F4461" s="14" t="s">
        <v>11511</v>
      </c>
      <c r="G4461" s="14" t="s">
        <v>2043</v>
      </c>
      <c r="H4461" s="14" t="s">
        <v>2044</v>
      </c>
      <c r="I4461" s="15">
        <v>1698.54</v>
      </c>
      <c r="J4461" s="77">
        <v>3</v>
      </c>
      <c r="K4461" s="92"/>
    </row>
    <row r="4462" spans="1:11" ht="40.799999999999997" x14ac:dyDescent="0.25">
      <c r="A4462" s="14" t="s">
        <v>1906</v>
      </c>
      <c r="B4462" s="14" t="s">
        <v>11509</v>
      </c>
      <c r="C4462" s="14" t="s">
        <v>11510</v>
      </c>
      <c r="D4462" s="16">
        <v>45267</v>
      </c>
      <c r="E4462" s="16"/>
      <c r="F4462" s="14" t="s">
        <v>11511</v>
      </c>
      <c r="G4462" s="14" t="s">
        <v>2043</v>
      </c>
      <c r="H4462" s="14" t="s">
        <v>2044</v>
      </c>
      <c r="I4462" s="15">
        <v>266.45999999999998</v>
      </c>
      <c r="J4462" s="77">
        <v>2</v>
      </c>
      <c r="K4462" s="92"/>
    </row>
    <row r="4463" spans="1:11" ht="40.799999999999997" x14ac:dyDescent="0.25">
      <c r="A4463" s="14" t="s">
        <v>1906</v>
      </c>
      <c r="B4463" s="14" t="s">
        <v>11512</v>
      </c>
      <c r="C4463" s="14" t="s">
        <v>11513</v>
      </c>
      <c r="D4463" s="16">
        <v>45274</v>
      </c>
      <c r="E4463" s="302"/>
      <c r="F4463" s="14" t="s">
        <v>11514</v>
      </c>
      <c r="G4463" s="307" t="s">
        <v>2043</v>
      </c>
      <c r="H4463" s="307" t="s">
        <v>2044</v>
      </c>
      <c r="I4463" s="303">
        <v>840</v>
      </c>
      <c r="J4463" s="304">
        <v>2</v>
      </c>
      <c r="K4463" s="92"/>
    </row>
    <row r="4464" spans="1:11" ht="51" x14ac:dyDescent="0.25">
      <c r="A4464" s="14" t="s">
        <v>1906</v>
      </c>
      <c r="B4464" s="14" t="s">
        <v>11515</v>
      </c>
      <c r="C4464" s="14" t="s">
        <v>9958</v>
      </c>
      <c r="D4464" s="16">
        <v>45243</v>
      </c>
      <c r="E4464" s="16">
        <v>45266</v>
      </c>
      <c r="F4464" s="14" t="s">
        <v>12623</v>
      </c>
      <c r="G4464" s="14" t="s">
        <v>3713</v>
      </c>
      <c r="H4464" s="14" t="s">
        <v>3714</v>
      </c>
      <c r="I4464" s="15">
        <v>13</v>
      </c>
      <c r="J4464" s="77">
        <v>3</v>
      </c>
      <c r="K4464" s="92"/>
    </row>
    <row r="4465" spans="1:11" ht="51" x14ac:dyDescent="0.25">
      <c r="A4465" s="14" t="s">
        <v>1906</v>
      </c>
      <c r="B4465" s="14" t="s">
        <v>11515</v>
      </c>
      <c r="C4465" s="14" t="s">
        <v>9958</v>
      </c>
      <c r="D4465" s="16">
        <v>45240</v>
      </c>
      <c r="E4465" s="16">
        <v>45266</v>
      </c>
      <c r="F4465" s="14" t="s">
        <v>12624</v>
      </c>
      <c r="G4465" s="14" t="s">
        <v>3713</v>
      </c>
      <c r="H4465" s="14" t="s">
        <v>3714</v>
      </c>
      <c r="I4465" s="15">
        <v>243.29</v>
      </c>
      <c r="J4465" s="77">
        <v>3</v>
      </c>
      <c r="K4465" s="92"/>
    </row>
    <row r="4466" spans="1:11" ht="51" x14ac:dyDescent="0.25">
      <c r="A4466" s="14" t="s">
        <v>1906</v>
      </c>
      <c r="B4466" s="14" t="s">
        <v>11515</v>
      </c>
      <c r="C4466" s="14" t="s">
        <v>9958</v>
      </c>
      <c r="D4466" s="16">
        <v>45243</v>
      </c>
      <c r="E4466" s="16">
        <v>45266</v>
      </c>
      <c r="F4466" s="14" t="s">
        <v>12625</v>
      </c>
      <c r="G4466" s="14" t="s">
        <v>3713</v>
      </c>
      <c r="H4466" s="14" t="s">
        <v>3714</v>
      </c>
      <c r="I4466" s="15">
        <v>60</v>
      </c>
      <c r="J4466" s="77">
        <v>3</v>
      </c>
      <c r="K4466" s="92"/>
    </row>
    <row r="4467" spans="1:11" ht="51" x14ac:dyDescent="0.25">
      <c r="A4467" s="14" t="s">
        <v>1906</v>
      </c>
      <c r="B4467" s="14" t="s">
        <v>11515</v>
      </c>
      <c r="C4467" s="14" t="s">
        <v>9958</v>
      </c>
      <c r="D4467" s="16">
        <v>45243</v>
      </c>
      <c r="E4467" s="16">
        <v>45266</v>
      </c>
      <c r="F4467" s="14" t="s">
        <v>12624</v>
      </c>
      <c r="G4467" s="14" t="s">
        <v>3713</v>
      </c>
      <c r="H4467" s="14" t="s">
        <v>3714</v>
      </c>
      <c r="I4467" s="15">
        <v>264.05</v>
      </c>
      <c r="J4467" s="77">
        <v>3</v>
      </c>
      <c r="K4467" s="92"/>
    </row>
    <row r="4468" spans="1:11" ht="40.799999999999997" x14ac:dyDescent="0.25">
      <c r="A4468" s="14" t="s">
        <v>1906</v>
      </c>
      <c r="B4468" s="14" t="s">
        <v>11515</v>
      </c>
      <c r="C4468" s="14" t="s">
        <v>9958</v>
      </c>
      <c r="D4468" s="16">
        <v>45243</v>
      </c>
      <c r="E4468" s="16">
        <v>45266</v>
      </c>
      <c r="F4468" s="14" t="s">
        <v>12626</v>
      </c>
      <c r="G4468" s="14" t="s">
        <v>3713</v>
      </c>
      <c r="H4468" s="14" t="s">
        <v>3714</v>
      </c>
      <c r="I4468" s="15">
        <v>37.799999999999997</v>
      </c>
      <c r="J4468" s="77">
        <v>3</v>
      </c>
      <c r="K4468" s="92"/>
    </row>
    <row r="4469" spans="1:11" ht="40.799999999999997" x14ac:dyDescent="0.25">
      <c r="A4469" s="14" t="s">
        <v>1906</v>
      </c>
      <c r="B4469" s="14" t="s">
        <v>11515</v>
      </c>
      <c r="C4469" s="14" t="s">
        <v>9958</v>
      </c>
      <c r="D4469" s="16">
        <v>45244</v>
      </c>
      <c r="E4469" s="16">
        <v>45266</v>
      </c>
      <c r="F4469" s="14" t="s">
        <v>12627</v>
      </c>
      <c r="G4469" s="14" t="s">
        <v>3713</v>
      </c>
      <c r="H4469" s="14" t="s">
        <v>3714</v>
      </c>
      <c r="I4469" s="15">
        <v>63</v>
      </c>
      <c r="J4469" s="77">
        <v>3</v>
      </c>
      <c r="K4469" s="92"/>
    </row>
    <row r="4470" spans="1:11" ht="51" x14ac:dyDescent="0.25">
      <c r="A4470" s="14" t="s">
        <v>1906</v>
      </c>
      <c r="B4470" s="14" t="s">
        <v>11515</v>
      </c>
      <c r="C4470" s="14" t="s">
        <v>9958</v>
      </c>
      <c r="D4470" s="16">
        <v>45243</v>
      </c>
      <c r="E4470" s="16">
        <v>45266</v>
      </c>
      <c r="F4470" s="14" t="s">
        <v>12628</v>
      </c>
      <c r="G4470" s="14" t="s">
        <v>3713</v>
      </c>
      <c r="H4470" s="14" t="s">
        <v>3714</v>
      </c>
      <c r="I4470" s="15">
        <v>32.299999999999997</v>
      </c>
      <c r="J4470" s="77">
        <v>3</v>
      </c>
      <c r="K4470" s="92"/>
    </row>
    <row r="4471" spans="1:11" ht="40.799999999999997" x14ac:dyDescent="0.25">
      <c r="A4471" s="14" t="s">
        <v>1906</v>
      </c>
      <c r="B4471" s="14" t="s">
        <v>11515</v>
      </c>
      <c r="C4471" s="14" t="s">
        <v>9958</v>
      </c>
      <c r="D4471" s="16">
        <v>45243</v>
      </c>
      <c r="E4471" s="16">
        <v>45266</v>
      </c>
      <c r="F4471" s="14" t="s">
        <v>12627</v>
      </c>
      <c r="G4471" s="14" t="s">
        <v>3713</v>
      </c>
      <c r="H4471" s="14" t="s">
        <v>3714</v>
      </c>
      <c r="I4471" s="15">
        <v>65</v>
      </c>
      <c r="J4471" s="77">
        <v>3</v>
      </c>
      <c r="K4471" s="92"/>
    </row>
    <row r="4472" spans="1:11" ht="40.799999999999997" x14ac:dyDescent="0.25">
      <c r="A4472" s="14" t="s">
        <v>1906</v>
      </c>
      <c r="B4472" s="14" t="s">
        <v>11515</v>
      </c>
      <c r="C4472" s="14" t="s">
        <v>9958</v>
      </c>
      <c r="D4472" s="16">
        <v>45244</v>
      </c>
      <c r="E4472" s="16">
        <v>45266</v>
      </c>
      <c r="F4472" s="14" t="s">
        <v>12627</v>
      </c>
      <c r="G4472" s="14" t="s">
        <v>3713</v>
      </c>
      <c r="H4472" s="14" t="s">
        <v>3714</v>
      </c>
      <c r="I4472" s="15">
        <v>55</v>
      </c>
      <c r="J4472" s="77">
        <v>3</v>
      </c>
      <c r="K4472" s="92"/>
    </row>
    <row r="4473" spans="1:11" ht="40.799999999999997" x14ac:dyDescent="0.25">
      <c r="A4473" s="14" t="s">
        <v>1906</v>
      </c>
      <c r="B4473" s="14" t="s">
        <v>11515</v>
      </c>
      <c r="C4473" s="14" t="s">
        <v>9958</v>
      </c>
      <c r="D4473" s="16">
        <v>45244</v>
      </c>
      <c r="E4473" s="16">
        <v>45266</v>
      </c>
      <c r="F4473" s="14" t="s">
        <v>12629</v>
      </c>
      <c r="G4473" s="14" t="s">
        <v>3713</v>
      </c>
      <c r="H4473" s="14" t="s">
        <v>3714</v>
      </c>
      <c r="I4473" s="15">
        <v>23.6</v>
      </c>
      <c r="J4473" s="77">
        <v>3</v>
      </c>
      <c r="K4473" s="92"/>
    </row>
    <row r="4474" spans="1:11" ht="40.799999999999997" x14ac:dyDescent="0.25">
      <c r="A4474" s="14" t="s">
        <v>1906</v>
      </c>
      <c r="B4474" s="14" t="s">
        <v>11515</v>
      </c>
      <c r="C4474" s="14" t="s">
        <v>9958</v>
      </c>
      <c r="D4474" s="16">
        <v>45252</v>
      </c>
      <c r="E4474" s="16">
        <v>45266</v>
      </c>
      <c r="F4474" s="14" t="s">
        <v>11516</v>
      </c>
      <c r="G4474" s="14" t="s">
        <v>3713</v>
      </c>
      <c r="H4474" s="14" t="s">
        <v>3714</v>
      </c>
      <c r="I4474" s="15">
        <v>185.48</v>
      </c>
      <c r="J4474" s="77">
        <v>3</v>
      </c>
      <c r="K4474" s="92"/>
    </row>
    <row r="4475" spans="1:11" ht="30.6" x14ac:dyDescent="0.25">
      <c r="A4475" s="14" t="s">
        <v>1906</v>
      </c>
      <c r="B4475" s="14" t="s">
        <v>11517</v>
      </c>
      <c r="C4475" s="14" t="s">
        <v>11518</v>
      </c>
      <c r="D4475" s="16">
        <v>45275</v>
      </c>
      <c r="E4475" s="302"/>
      <c r="F4475" s="14" t="s">
        <v>11519</v>
      </c>
      <c r="G4475" s="307"/>
      <c r="H4475" s="307" t="s">
        <v>11520</v>
      </c>
      <c r="I4475" s="303">
        <v>692.61</v>
      </c>
      <c r="J4475" s="304">
        <v>3</v>
      </c>
      <c r="K4475" s="92"/>
    </row>
    <row r="4476" spans="1:11" ht="51" x14ac:dyDescent="0.25">
      <c r="A4476" s="14" t="s">
        <v>9073</v>
      </c>
      <c r="B4476" s="14" t="s">
        <v>11521</v>
      </c>
      <c r="C4476" s="14" t="s">
        <v>11522</v>
      </c>
      <c r="D4476" s="16">
        <v>45190</v>
      </c>
      <c r="E4476" s="16">
        <v>45282</v>
      </c>
      <c r="F4476" s="14" t="s">
        <v>12630</v>
      </c>
      <c r="G4476" s="14" t="s">
        <v>5796</v>
      </c>
      <c r="H4476" s="14" t="s">
        <v>5797</v>
      </c>
      <c r="I4476" s="15">
        <v>1143.42</v>
      </c>
      <c r="J4476" s="77">
        <v>1</v>
      </c>
      <c r="K4476" s="92"/>
    </row>
    <row r="4477" spans="1:11" ht="40.799999999999997" x14ac:dyDescent="0.25">
      <c r="A4477" s="14" t="s">
        <v>1906</v>
      </c>
      <c r="B4477" s="14" t="s">
        <v>11523</v>
      </c>
      <c r="C4477" s="14" t="s">
        <v>11524</v>
      </c>
      <c r="D4477" s="16">
        <v>45058</v>
      </c>
      <c r="E4477" s="16">
        <v>45271</v>
      </c>
      <c r="F4477" s="14" t="s">
        <v>12631</v>
      </c>
      <c r="G4477" s="14"/>
      <c r="H4477" s="14" t="s">
        <v>11525</v>
      </c>
      <c r="I4477" s="15">
        <v>115.06</v>
      </c>
      <c r="J4477" s="77">
        <v>3</v>
      </c>
      <c r="K4477" s="92"/>
    </row>
    <row r="4478" spans="1:11" ht="61.2" x14ac:dyDescent="0.25">
      <c r="A4478" s="14" t="s">
        <v>1906</v>
      </c>
      <c r="B4478" s="14" t="s">
        <v>11526</v>
      </c>
      <c r="C4478" s="14" t="s">
        <v>11527</v>
      </c>
      <c r="D4478" s="16">
        <v>45222</v>
      </c>
      <c r="E4478" s="16">
        <v>45273</v>
      </c>
      <c r="F4478" s="14" t="s">
        <v>12632</v>
      </c>
      <c r="G4478" s="14" t="s">
        <v>8177</v>
      </c>
      <c r="H4478" s="14" t="s">
        <v>8178</v>
      </c>
      <c r="I4478" s="15">
        <v>1500</v>
      </c>
      <c r="J4478" s="77">
        <v>2</v>
      </c>
      <c r="K4478" s="92"/>
    </row>
    <row r="4479" spans="1:11" ht="63" customHeight="1" x14ac:dyDescent="0.25">
      <c r="A4479" s="14" t="s">
        <v>1906</v>
      </c>
      <c r="B4479" s="14" t="s">
        <v>11526</v>
      </c>
      <c r="C4479" s="14" t="s">
        <v>11527</v>
      </c>
      <c r="D4479" s="16">
        <v>45222</v>
      </c>
      <c r="E4479" s="16">
        <v>45273</v>
      </c>
      <c r="F4479" s="14" t="s">
        <v>12633</v>
      </c>
      <c r="G4479" s="14" t="s">
        <v>8177</v>
      </c>
      <c r="H4479" s="14" t="s">
        <v>8178</v>
      </c>
      <c r="I4479" s="15">
        <v>357.95</v>
      </c>
      <c r="J4479" s="77">
        <v>2</v>
      </c>
      <c r="K4479" s="92"/>
    </row>
    <row r="4480" spans="1:11" ht="61.2" x14ac:dyDescent="0.25">
      <c r="A4480" s="14" t="s">
        <v>1906</v>
      </c>
      <c r="B4480" s="14" t="s">
        <v>11526</v>
      </c>
      <c r="C4480" s="14" t="s">
        <v>11527</v>
      </c>
      <c r="D4480" s="16">
        <v>45222</v>
      </c>
      <c r="E4480" s="16">
        <v>45273</v>
      </c>
      <c r="F4480" s="14" t="s">
        <v>12634</v>
      </c>
      <c r="G4480" s="14" t="s">
        <v>8177</v>
      </c>
      <c r="H4480" s="14" t="s">
        <v>8178</v>
      </c>
      <c r="I4480" s="15">
        <v>88</v>
      </c>
      <c r="J4480" s="77">
        <v>2</v>
      </c>
      <c r="K4480" s="92"/>
    </row>
    <row r="4481" spans="1:11" ht="62.4" customHeight="1" x14ac:dyDescent="0.25">
      <c r="A4481" s="14" t="s">
        <v>1906</v>
      </c>
      <c r="B4481" s="14" t="s">
        <v>11526</v>
      </c>
      <c r="C4481" s="14" t="s">
        <v>11527</v>
      </c>
      <c r="D4481" s="16">
        <v>45222</v>
      </c>
      <c r="E4481" s="16">
        <v>45273</v>
      </c>
      <c r="F4481" s="14" t="s">
        <v>12635</v>
      </c>
      <c r="G4481" s="14" t="s">
        <v>8177</v>
      </c>
      <c r="H4481" s="14" t="s">
        <v>8178</v>
      </c>
      <c r="I4481" s="15">
        <v>73.58</v>
      </c>
      <c r="J4481" s="77">
        <v>2</v>
      </c>
      <c r="K4481" s="92"/>
    </row>
    <row r="4482" spans="1:11" ht="76.95" customHeight="1" x14ac:dyDescent="0.25">
      <c r="A4482" s="14" t="s">
        <v>1906</v>
      </c>
      <c r="B4482" s="14" t="s">
        <v>11526</v>
      </c>
      <c r="C4482" s="14" t="s">
        <v>11527</v>
      </c>
      <c r="D4482" s="16">
        <v>45222</v>
      </c>
      <c r="E4482" s="16">
        <v>45273</v>
      </c>
      <c r="F4482" s="14" t="s">
        <v>12636</v>
      </c>
      <c r="G4482" s="14" t="s">
        <v>8177</v>
      </c>
      <c r="H4482" s="14" t="s">
        <v>8178</v>
      </c>
      <c r="I4482" s="15">
        <v>320</v>
      </c>
      <c r="J4482" s="77">
        <v>2</v>
      </c>
      <c r="K4482" s="92"/>
    </row>
    <row r="4483" spans="1:11" ht="64.95" customHeight="1" x14ac:dyDescent="0.25">
      <c r="A4483" s="14" t="s">
        <v>1906</v>
      </c>
      <c r="B4483" s="14" t="s">
        <v>11526</v>
      </c>
      <c r="C4483" s="14" t="s">
        <v>11527</v>
      </c>
      <c r="D4483" s="16">
        <v>45222</v>
      </c>
      <c r="E4483" s="16">
        <v>45273</v>
      </c>
      <c r="F4483" s="14" t="s">
        <v>12637</v>
      </c>
      <c r="G4483" s="14" t="s">
        <v>8177</v>
      </c>
      <c r="H4483" s="14" t="s">
        <v>8178</v>
      </c>
      <c r="I4483" s="15">
        <v>17.14</v>
      </c>
      <c r="J4483" s="77">
        <v>2</v>
      </c>
      <c r="K4483" s="92"/>
    </row>
    <row r="4484" spans="1:11" ht="61.2" x14ac:dyDescent="0.25">
      <c r="A4484" s="14" t="s">
        <v>1906</v>
      </c>
      <c r="B4484" s="14" t="s">
        <v>11526</v>
      </c>
      <c r="C4484" s="14" t="s">
        <v>11527</v>
      </c>
      <c r="D4484" s="16">
        <v>45222</v>
      </c>
      <c r="E4484" s="16">
        <v>45273</v>
      </c>
      <c r="F4484" s="14" t="s">
        <v>12638</v>
      </c>
      <c r="G4484" s="14" t="s">
        <v>8177</v>
      </c>
      <c r="H4484" s="14" t="s">
        <v>8178</v>
      </c>
      <c r="I4484" s="15">
        <v>183</v>
      </c>
      <c r="J4484" s="77">
        <v>2</v>
      </c>
      <c r="K4484" s="92"/>
    </row>
    <row r="4485" spans="1:11" ht="73.95" customHeight="1" x14ac:dyDescent="0.25">
      <c r="A4485" s="14" t="s">
        <v>1906</v>
      </c>
      <c r="B4485" s="14" t="s">
        <v>11526</v>
      </c>
      <c r="C4485" s="14" t="s">
        <v>11527</v>
      </c>
      <c r="D4485" s="16">
        <v>45222</v>
      </c>
      <c r="E4485" s="16">
        <v>45273</v>
      </c>
      <c r="F4485" s="14" t="s">
        <v>12639</v>
      </c>
      <c r="G4485" s="14" t="s">
        <v>8177</v>
      </c>
      <c r="H4485" s="14" t="s">
        <v>8178</v>
      </c>
      <c r="I4485" s="15">
        <v>457.96</v>
      </c>
      <c r="J4485" s="77">
        <v>2</v>
      </c>
      <c r="K4485" s="92"/>
    </row>
    <row r="4486" spans="1:11" ht="77.400000000000006" customHeight="1" x14ac:dyDescent="0.25">
      <c r="A4486" s="14" t="s">
        <v>1906</v>
      </c>
      <c r="B4486" s="14" t="s">
        <v>11526</v>
      </c>
      <c r="C4486" s="14" t="s">
        <v>11527</v>
      </c>
      <c r="D4486" s="16">
        <v>45222</v>
      </c>
      <c r="E4486" s="16">
        <v>45273</v>
      </c>
      <c r="F4486" s="14" t="s">
        <v>12640</v>
      </c>
      <c r="G4486" s="14" t="s">
        <v>8177</v>
      </c>
      <c r="H4486" s="14" t="s">
        <v>8178</v>
      </c>
      <c r="I4486" s="15">
        <v>77.22</v>
      </c>
      <c r="J4486" s="77">
        <v>2</v>
      </c>
      <c r="K4486" s="92"/>
    </row>
    <row r="4487" spans="1:11" ht="61.2" x14ac:dyDescent="0.25">
      <c r="A4487" s="14" t="s">
        <v>1906</v>
      </c>
      <c r="B4487" s="14" t="s">
        <v>11526</v>
      </c>
      <c r="C4487" s="14" t="s">
        <v>11527</v>
      </c>
      <c r="D4487" s="16">
        <v>45222</v>
      </c>
      <c r="E4487" s="16">
        <v>45273</v>
      </c>
      <c r="F4487" s="14" t="s">
        <v>12641</v>
      </c>
      <c r="G4487" s="14" t="s">
        <v>8177</v>
      </c>
      <c r="H4487" s="14" t="s">
        <v>8178</v>
      </c>
      <c r="I4487" s="15">
        <v>160</v>
      </c>
      <c r="J4487" s="77">
        <v>2</v>
      </c>
      <c r="K4487" s="92"/>
    </row>
    <row r="4488" spans="1:11" ht="61.2" x14ac:dyDescent="0.25">
      <c r="A4488" s="14" t="s">
        <v>1906</v>
      </c>
      <c r="B4488" s="14" t="s">
        <v>11526</v>
      </c>
      <c r="C4488" s="14" t="s">
        <v>11527</v>
      </c>
      <c r="D4488" s="16">
        <v>45222</v>
      </c>
      <c r="E4488" s="16">
        <v>45273</v>
      </c>
      <c r="F4488" s="14" t="s">
        <v>12642</v>
      </c>
      <c r="G4488" s="14" t="s">
        <v>8177</v>
      </c>
      <c r="H4488" s="14" t="s">
        <v>8178</v>
      </c>
      <c r="I4488" s="15">
        <v>130</v>
      </c>
      <c r="J4488" s="77">
        <v>2</v>
      </c>
      <c r="K4488" s="92"/>
    </row>
    <row r="4489" spans="1:11" ht="61.2" x14ac:dyDescent="0.25">
      <c r="A4489" s="14" t="s">
        <v>1906</v>
      </c>
      <c r="B4489" s="14" t="s">
        <v>11526</v>
      </c>
      <c r="C4489" s="14" t="s">
        <v>11527</v>
      </c>
      <c r="D4489" s="16">
        <v>45222</v>
      </c>
      <c r="E4489" s="16">
        <v>45273</v>
      </c>
      <c r="F4489" s="14" t="s">
        <v>12643</v>
      </c>
      <c r="G4489" s="14" t="s">
        <v>8177</v>
      </c>
      <c r="H4489" s="14" t="s">
        <v>8178</v>
      </c>
      <c r="I4489" s="15">
        <v>135.15</v>
      </c>
      <c r="J4489" s="77">
        <v>2</v>
      </c>
      <c r="K4489" s="92"/>
    </row>
    <row r="4490" spans="1:11" ht="61.2" x14ac:dyDescent="0.25">
      <c r="A4490" s="14" t="s">
        <v>9073</v>
      </c>
      <c r="B4490" s="14" t="s">
        <v>11528</v>
      </c>
      <c r="C4490" s="14" t="s">
        <v>3660</v>
      </c>
      <c r="D4490" s="16">
        <v>45274</v>
      </c>
      <c r="E4490" s="16">
        <v>45274</v>
      </c>
      <c r="F4490" s="14" t="s">
        <v>12644</v>
      </c>
      <c r="G4490" s="14" t="s">
        <v>10491</v>
      </c>
      <c r="H4490" s="14" t="s">
        <v>10492</v>
      </c>
      <c r="I4490" s="15">
        <v>3108.61</v>
      </c>
      <c r="J4490" s="77">
        <v>1</v>
      </c>
      <c r="K4490" s="92"/>
    </row>
    <row r="4491" spans="1:11" ht="61.2" x14ac:dyDescent="0.25">
      <c r="A4491" s="14" t="s">
        <v>9073</v>
      </c>
      <c r="B4491" s="14" t="s">
        <v>11529</v>
      </c>
      <c r="C4491" s="14" t="s">
        <v>11530</v>
      </c>
      <c r="D4491" s="16">
        <v>45257</v>
      </c>
      <c r="E4491" s="16">
        <v>45265</v>
      </c>
      <c r="F4491" s="14" t="s">
        <v>12645</v>
      </c>
      <c r="G4491" s="14" t="s">
        <v>11332</v>
      </c>
      <c r="H4491" s="14" t="s">
        <v>11333</v>
      </c>
      <c r="I4491" s="15">
        <v>3143.71</v>
      </c>
      <c r="J4491" s="77">
        <v>1</v>
      </c>
      <c r="K4491" s="92"/>
    </row>
    <row r="4492" spans="1:11" ht="61.2" x14ac:dyDescent="0.25">
      <c r="A4492" s="14" t="s">
        <v>9073</v>
      </c>
      <c r="B4492" s="14" t="s">
        <v>11529</v>
      </c>
      <c r="C4492" s="14" t="s">
        <v>11530</v>
      </c>
      <c r="D4492" s="16">
        <v>45257</v>
      </c>
      <c r="E4492" s="16">
        <v>45265</v>
      </c>
      <c r="F4492" s="14" t="s">
        <v>12646</v>
      </c>
      <c r="G4492" s="14" t="s">
        <v>11332</v>
      </c>
      <c r="H4492" s="14" t="s">
        <v>11333</v>
      </c>
      <c r="I4492" s="15">
        <v>436</v>
      </c>
      <c r="J4492" s="77">
        <v>1</v>
      </c>
      <c r="K4492" s="92"/>
    </row>
    <row r="4493" spans="1:11" ht="61.2" x14ac:dyDescent="0.25">
      <c r="A4493" s="14" t="s">
        <v>9073</v>
      </c>
      <c r="B4493" s="14" t="s">
        <v>11529</v>
      </c>
      <c r="C4493" s="14" t="s">
        <v>11530</v>
      </c>
      <c r="D4493" s="16">
        <v>45255</v>
      </c>
      <c r="E4493" s="16">
        <v>45265</v>
      </c>
      <c r="F4493" s="14" t="s">
        <v>12647</v>
      </c>
      <c r="G4493" s="14" t="s">
        <v>11332</v>
      </c>
      <c r="H4493" s="14" t="s">
        <v>11333</v>
      </c>
      <c r="I4493" s="15">
        <v>423</v>
      </c>
      <c r="J4493" s="77">
        <v>1</v>
      </c>
      <c r="K4493" s="92"/>
    </row>
    <row r="4494" spans="1:11" ht="65.400000000000006" customHeight="1" x14ac:dyDescent="0.25">
      <c r="A4494" s="14" t="s">
        <v>9073</v>
      </c>
      <c r="B4494" s="14" t="s">
        <v>11531</v>
      </c>
      <c r="C4494" s="14" t="s">
        <v>9408</v>
      </c>
      <c r="D4494" s="16">
        <v>45212</v>
      </c>
      <c r="E4494" s="16">
        <v>45278</v>
      </c>
      <c r="F4494" s="14" t="s">
        <v>12648</v>
      </c>
      <c r="G4494" s="14" t="s">
        <v>9429</v>
      </c>
      <c r="H4494" s="14" t="s">
        <v>9430</v>
      </c>
      <c r="I4494" s="15">
        <v>5125.8100000000004</v>
      </c>
      <c r="J4494" s="77">
        <v>1</v>
      </c>
      <c r="K4494" s="92"/>
    </row>
    <row r="4495" spans="1:11" ht="61.2" x14ac:dyDescent="0.25">
      <c r="A4495" s="14" t="s">
        <v>9073</v>
      </c>
      <c r="B4495" s="14" t="s">
        <v>11532</v>
      </c>
      <c r="C4495" s="14" t="s">
        <v>11533</v>
      </c>
      <c r="D4495" s="16">
        <v>45118</v>
      </c>
      <c r="E4495" s="16">
        <v>45278</v>
      </c>
      <c r="F4495" s="14" t="s">
        <v>12649</v>
      </c>
      <c r="G4495" s="14" t="s">
        <v>9437</v>
      </c>
      <c r="H4495" s="14" t="s">
        <v>9438</v>
      </c>
      <c r="I4495" s="15">
        <v>3217.21</v>
      </c>
      <c r="J4495" s="77">
        <v>1</v>
      </c>
      <c r="K4495" s="92"/>
    </row>
    <row r="4496" spans="1:11" ht="61.2" x14ac:dyDescent="0.25">
      <c r="A4496" s="14" t="s">
        <v>9073</v>
      </c>
      <c r="B4496" s="14" t="s">
        <v>11532</v>
      </c>
      <c r="C4496" s="14" t="s">
        <v>11533</v>
      </c>
      <c r="D4496" s="16">
        <v>45120</v>
      </c>
      <c r="E4496" s="16">
        <v>45278</v>
      </c>
      <c r="F4496" s="14" t="s">
        <v>12650</v>
      </c>
      <c r="G4496" s="14" t="s">
        <v>9437</v>
      </c>
      <c r="H4496" s="14" t="s">
        <v>9438</v>
      </c>
      <c r="I4496" s="15">
        <v>3000</v>
      </c>
      <c r="J4496" s="77">
        <v>1</v>
      </c>
      <c r="K4496" s="92"/>
    </row>
    <row r="4497" spans="1:11" ht="61.2" x14ac:dyDescent="0.25">
      <c r="A4497" s="14" t="s">
        <v>9073</v>
      </c>
      <c r="B4497" s="14" t="s">
        <v>11534</v>
      </c>
      <c r="C4497" s="14" t="s">
        <v>7815</v>
      </c>
      <c r="D4497" s="16">
        <v>45172</v>
      </c>
      <c r="E4497" s="16">
        <v>45274</v>
      </c>
      <c r="F4497" s="14" t="s">
        <v>12651</v>
      </c>
      <c r="G4497" s="14" t="s">
        <v>2887</v>
      </c>
      <c r="H4497" s="14" t="s">
        <v>2888</v>
      </c>
      <c r="I4497" s="15">
        <v>300</v>
      </c>
      <c r="J4497" s="77">
        <v>1</v>
      </c>
      <c r="K4497" s="92"/>
    </row>
    <row r="4498" spans="1:11" ht="61.2" x14ac:dyDescent="0.25">
      <c r="A4498" s="14" t="s">
        <v>9073</v>
      </c>
      <c r="B4498" s="14" t="s">
        <v>11534</v>
      </c>
      <c r="C4498" s="14" t="s">
        <v>7815</v>
      </c>
      <c r="D4498" s="16">
        <v>45205</v>
      </c>
      <c r="E4498" s="16">
        <v>45274</v>
      </c>
      <c r="F4498" s="14" t="s">
        <v>12652</v>
      </c>
      <c r="G4498" s="14" t="s">
        <v>2887</v>
      </c>
      <c r="H4498" s="14" t="s">
        <v>2888</v>
      </c>
      <c r="I4498" s="15">
        <v>300</v>
      </c>
      <c r="J4498" s="77">
        <v>1</v>
      </c>
      <c r="K4498" s="92"/>
    </row>
    <row r="4499" spans="1:11" ht="61.2" x14ac:dyDescent="0.25">
      <c r="A4499" s="14" t="s">
        <v>9073</v>
      </c>
      <c r="B4499" s="14" t="s">
        <v>11534</v>
      </c>
      <c r="C4499" s="14" t="s">
        <v>7815</v>
      </c>
      <c r="D4499" s="16">
        <v>45233</v>
      </c>
      <c r="E4499" s="16">
        <v>45274</v>
      </c>
      <c r="F4499" s="14" t="s">
        <v>12653</v>
      </c>
      <c r="G4499" s="14" t="s">
        <v>2887</v>
      </c>
      <c r="H4499" s="14" t="s">
        <v>2888</v>
      </c>
      <c r="I4499" s="15">
        <v>300</v>
      </c>
      <c r="J4499" s="77">
        <v>1</v>
      </c>
      <c r="K4499" s="92"/>
    </row>
    <row r="4500" spans="1:11" ht="51" x14ac:dyDescent="0.25">
      <c r="A4500" s="14" t="s">
        <v>9073</v>
      </c>
      <c r="B4500" s="14" t="s">
        <v>11534</v>
      </c>
      <c r="C4500" s="14" t="s">
        <v>7815</v>
      </c>
      <c r="D4500" s="16">
        <v>45211</v>
      </c>
      <c r="E4500" s="16">
        <v>45274</v>
      </c>
      <c r="F4500" s="14" t="s">
        <v>12654</v>
      </c>
      <c r="G4500" s="14" t="s">
        <v>2887</v>
      </c>
      <c r="H4500" s="14" t="s">
        <v>2888</v>
      </c>
      <c r="I4500" s="15">
        <v>4884.5</v>
      </c>
      <c r="J4500" s="77">
        <v>1</v>
      </c>
      <c r="K4500" s="92"/>
    </row>
    <row r="4501" spans="1:11" ht="51" x14ac:dyDescent="0.25">
      <c r="A4501" s="14" t="s">
        <v>9073</v>
      </c>
      <c r="B4501" s="14" t="s">
        <v>11534</v>
      </c>
      <c r="C4501" s="14" t="s">
        <v>7815</v>
      </c>
      <c r="D4501" s="16">
        <v>45252</v>
      </c>
      <c r="E4501" s="16">
        <v>45274</v>
      </c>
      <c r="F4501" s="14" t="s">
        <v>12655</v>
      </c>
      <c r="G4501" s="14" t="s">
        <v>2887</v>
      </c>
      <c r="H4501" s="14" t="s">
        <v>2888</v>
      </c>
      <c r="I4501" s="15">
        <v>7713</v>
      </c>
      <c r="J4501" s="77">
        <v>1</v>
      </c>
      <c r="K4501" s="92"/>
    </row>
    <row r="4502" spans="1:11" ht="61.2" x14ac:dyDescent="0.25">
      <c r="A4502" s="14" t="s">
        <v>8173</v>
      </c>
      <c r="B4502" s="14" t="s">
        <v>11535</v>
      </c>
      <c r="C4502" s="14" t="s">
        <v>11536</v>
      </c>
      <c r="D4502" s="16">
        <v>45258</v>
      </c>
      <c r="E4502" s="16">
        <v>45273</v>
      </c>
      <c r="F4502" s="14" t="s">
        <v>12656</v>
      </c>
      <c r="G4502" s="14" t="s">
        <v>8177</v>
      </c>
      <c r="H4502" s="14" t="s">
        <v>8178</v>
      </c>
      <c r="I4502" s="15">
        <v>750</v>
      </c>
      <c r="J4502" s="77"/>
      <c r="K4502" s="92"/>
    </row>
    <row r="4503" spans="1:11" ht="20.399999999999999" x14ac:dyDescent="0.25">
      <c r="A4503" s="14" t="s">
        <v>8173</v>
      </c>
      <c r="B4503" s="14" t="s">
        <v>11537</v>
      </c>
      <c r="C4503" s="14" t="s">
        <v>11538</v>
      </c>
      <c r="D4503" s="16">
        <v>45280</v>
      </c>
      <c r="E4503" s="16"/>
      <c r="F4503" s="14" t="s">
        <v>11539</v>
      </c>
      <c r="G4503" s="14" t="s">
        <v>8068</v>
      </c>
      <c r="H4503" s="14" t="s">
        <v>8069</v>
      </c>
      <c r="I4503" s="15">
        <v>500</v>
      </c>
      <c r="J4503" s="77"/>
      <c r="K4503" s="92"/>
    </row>
    <row r="4504" spans="1:11" ht="30.6" x14ac:dyDescent="0.25">
      <c r="A4504" s="14" t="s">
        <v>7569</v>
      </c>
      <c r="B4504" s="14" t="s">
        <v>11540</v>
      </c>
      <c r="C4504" s="14" t="s">
        <v>11541</v>
      </c>
      <c r="D4504" s="16">
        <v>45271</v>
      </c>
      <c r="E4504" s="16"/>
      <c r="F4504" s="14" t="s">
        <v>11542</v>
      </c>
      <c r="G4504" s="14" t="s">
        <v>1963</v>
      </c>
      <c r="H4504" s="14" t="s">
        <v>1964</v>
      </c>
      <c r="I4504" s="15">
        <v>2476.8200000000002</v>
      </c>
      <c r="J4504" s="77"/>
      <c r="K4504" s="92"/>
    </row>
    <row r="4505" spans="1:11" ht="20.399999999999999" x14ac:dyDescent="0.25">
      <c r="A4505" s="14" t="s">
        <v>7569</v>
      </c>
      <c r="B4505" s="14" t="s">
        <v>11543</v>
      </c>
      <c r="C4505" s="14" t="s">
        <v>11544</v>
      </c>
      <c r="D4505" s="16">
        <v>45289</v>
      </c>
      <c r="E4505" s="16"/>
      <c r="F4505" s="14" t="s">
        <v>11545</v>
      </c>
      <c r="G4505" s="14" t="s">
        <v>1963</v>
      </c>
      <c r="H4505" s="14" t="s">
        <v>1964</v>
      </c>
      <c r="I4505" s="15">
        <v>-1976.82</v>
      </c>
      <c r="J4505" s="77"/>
      <c r="K4505" s="92"/>
    </row>
    <row r="4506" spans="1:11" ht="30.6" x14ac:dyDescent="0.25">
      <c r="A4506" s="14" t="s">
        <v>1906</v>
      </c>
      <c r="B4506" s="14" t="s">
        <v>11540</v>
      </c>
      <c r="C4506" s="14" t="s">
        <v>11541</v>
      </c>
      <c r="D4506" s="16">
        <v>45271</v>
      </c>
      <c r="E4506" s="16"/>
      <c r="F4506" s="14" t="s">
        <v>11546</v>
      </c>
      <c r="G4506" s="14" t="s">
        <v>1963</v>
      </c>
      <c r="H4506" s="14" t="s">
        <v>1964</v>
      </c>
      <c r="I4506" s="15">
        <v>2476.8200000000002</v>
      </c>
      <c r="J4506" s="77">
        <v>3</v>
      </c>
      <c r="K4506" s="92"/>
    </row>
    <row r="4507" spans="1:11" ht="20.399999999999999" x14ac:dyDescent="0.25">
      <c r="A4507" s="14" t="s">
        <v>1906</v>
      </c>
      <c r="B4507" s="14" t="s">
        <v>14390</v>
      </c>
      <c r="C4507" s="14" t="s">
        <v>11547</v>
      </c>
      <c r="D4507" s="325">
        <v>45302</v>
      </c>
      <c r="E4507" s="16"/>
      <c r="F4507" s="14" t="s">
        <v>11545</v>
      </c>
      <c r="G4507" s="14" t="s">
        <v>1963</v>
      </c>
      <c r="H4507" s="14" t="s">
        <v>1964</v>
      </c>
      <c r="I4507" s="15">
        <v>-988.41</v>
      </c>
      <c r="J4507" s="77">
        <v>3</v>
      </c>
      <c r="K4507" s="92"/>
    </row>
    <row r="4508" spans="1:11" ht="20.399999999999999" x14ac:dyDescent="0.25">
      <c r="A4508" s="14" t="s">
        <v>1906</v>
      </c>
      <c r="B4508" s="14" t="s">
        <v>11897</v>
      </c>
      <c r="C4508" s="14" t="s">
        <v>11547</v>
      </c>
      <c r="D4508" s="325">
        <v>45302</v>
      </c>
      <c r="E4508" s="16"/>
      <c r="F4508" s="14" t="s">
        <v>11545</v>
      </c>
      <c r="G4508" s="14" t="s">
        <v>1963</v>
      </c>
      <c r="H4508" s="14" t="s">
        <v>1964</v>
      </c>
      <c r="I4508" s="15">
        <v>-988.41</v>
      </c>
      <c r="J4508" s="77">
        <v>3</v>
      </c>
      <c r="K4508" s="92"/>
    </row>
    <row r="4509" spans="1:11" ht="51" x14ac:dyDescent="0.25">
      <c r="A4509" s="14" t="s">
        <v>9073</v>
      </c>
      <c r="B4509" s="14" t="s">
        <v>11548</v>
      </c>
      <c r="C4509" s="14" t="s">
        <v>11549</v>
      </c>
      <c r="D4509" s="16">
        <v>45210</v>
      </c>
      <c r="E4509" s="16">
        <v>45267</v>
      </c>
      <c r="F4509" s="14" t="s">
        <v>12657</v>
      </c>
      <c r="G4509" s="14" t="s">
        <v>10503</v>
      </c>
      <c r="H4509" s="14" t="s">
        <v>10504</v>
      </c>
      <c r="I4509" s="15">
        <v>1000</v>
      </c>
      <c r="J4509" s="77">
        <v>1</v>
      </c>
      <c r="K4509" s="92"/>
    </row>
    <row r="4510" spans="1:11" ht="40.799999999999997" x14ac:dyDescent="0.25">
      <c r="A4510" s="14" t="s">
        <v>9073</v>
      </c>
      <c r="B4510" s="14" t="s">
        <v>11548</v>
      </c>
      <c r="C4510" s="14" t="s">
        <v>11549</v>
      </c>
      <c r="D4510" s="16">
        <v>45215</v>
      </c>
      <c r="E4510" s="16">
        <v>45267</v>
      </c>
      <c r="F4510" s="14" t="s">
        <v>12658</v>
      </c>
      <c r="G4510" s="14" t="s">
        <v>10503</v>
      </c>
      <c r="H4510" s="14" t="s">
        <v>10504</v>
      </c>
      <c r="I4510" s="15">
        <v>320</v>
      </c>
      <c r="J4510" s="77">
        <v>1</v>
      </c>
      <c r="K4510" s="92"/>
    </row>
    <row r="4511" spans="1:11" ht="51" x14ac:dyDescent="0.25">
      <c r="A4511" s="14" t="s">
        <v>9073</v>
      </c>
      <c r="B4511" s="14" t="s">
        <v>11548</v>
      </c>
      <c r="C4511" s="14" t="s">
        <v>11549</v>
      </c>
      <c r="D4511" s="16">
        <v>45215</v>
      </c>
      <c r="E4511" s="16">
        <v>45267</v>
      </c>
      <c r="F4511" s="14" t="s">
        <v>12659</v>
      </c>
      <c r="G4511" s="14" t="s">
        <v>10503</v>
      </c>
      <c r="H4511" s="14" t="s">
        <v>10504</v>
      </c>
      <c r="I4511" s="15">
        <v>210</v>
      </c>
      <c r="J4511" s="77">
        <v>1</v>
      </c>
      <c r="K4511" s="92"/>
    </row>
    <row r="4512" spans="1:11" ht="61.2" x14ac:dyDescent="0.25">
      <c r="A4512" s="14" t="s">
        <v>9073</v>
      </c>
      <c r="B4512" s="14" t="s">
        <v>11548</v>
      </c>
      <c r="C4512" s="14" t="s">
        <v>11549</v>
      </c>
      <c r="D4512" s="16">
        <v>45195</v>
      </c>
      <c r="E4512" s="16">
        <v>45267</v>
      </c>
      <c r="F4512" s="14" t="s">
        <v>12660</v>
      </c>
      <c r="G4512" s="14" t="s">
        <v>10503</v>
      </c>
      <c r="H4512" s="14" t="s">
        <v>10504</v>
      </c>
      <c r="I4512" s="15">
        <v>1465.85</v>
      </c>
      <c r="J4512" s="77">
        <v>1</v>
      </c>
      <c r="K4512" s="92"/>
    </row>
    <row r="4513" spans="1:11" ht="51" x14ac:dyDescent="0.25">
      <c r="A4513" s="14" t="s">
        <v>9073</v>
      </c>
      <c r="B4513" s="14" t="s">
        <v>11548</v>
      </c>
      <c r="C4513" s="14" t="s">
        <v>11549</v>
      </c>
      <c r="D4513" s="16">
        <v>45124</v>
      </c>
      <c r="E4513" s="16">
        <v>45267</v>
      </c>
      <c r="F4513" s="14" t="s">
        <v>12661</v>
      </c>
      <c r="G4513" s="14" t="s">
        <v>10503</v>
      </c>
      <c r="H4513" s="14" t="s">
        <v>10504</v>
      </c>
      <c r="I4513" s="15">
        <v>104.2</v>
      </c>
      <c r="J4513" s="77">
        <v>1</v>
      </c>
      <c r="K4513" s="92"/>
    </row>
    <row r="4514" spans="1:11" ht="51" x14ac:dyDescent="0.25">
      <c r="A4514" s="14" t="s">
        <v>9073</v>
      </c>
      <c r="B4514" s="14" t="s">
        <v>11548</v>
      </c>
      <c r="C4514" s="14" t="s">
        <v>11549</v>
      </c>
      <c r="D4514" s="16">
        <v>45180</v>
      </c>
      <c r="E4514" s="16">
        <v>45267</v>
      </c>
      <c r="F4514" s="14" t="s">
        <v>12662</v>
      </c>
      <c r="G4514" s="14" t="s">
        <v>10503</v>
      </c>
      <c r="H4514" s="14" t="s">
        <v>10504</v>
      </c>
      <c r="I4514" s="15">
        <v>217.6</v>
      </c>
      <c r="J4514" s="77">
        <v>1</v>
      </c>
      <c r="K4514" s="92"/>
    </row>
    <row r="4515" spans="1:11" ht="61.2" x14ac:dyDescent="0.25">
      <c r="A4515" s="14" t="s">
        <v>9073</v>
      </c>
      <c r="B4515" s="14" t="s">
        <v>11550</v>
      </c>
      <c r="C4515" s="14" t="s">
        <v>11551</v>
      </c>
      <c r="D4515" s="16">
        <v>45259</v>
      </c>
      <c r="E4515" s="16">
        <v>45278</v>
      </c>
      <c r="F4515" s="14" t="s">
        <v>12663</v>
      </c>
      <c r="G4515" s="14" t="s">
        <v>10507</v>
      </c>
      <c r="H4515" s="14" t="s">
        <v>10508</v>
      </c>
      <c r="I4515" s="15">
        <v>350</v>
      </c>
      <c r="J4515" s="77">
        <v>1</v>
      </c>
      <c r="K4515" s="92"/>
    </row>
    <row r="4516" spans="1:11" ht="51" x14ac:dyDescent="0.25">
      <c r="A4516" s="14" t="s">
        <v>9073</v>
      </c>
      <c r="B4516" s="14" t="s">
        <v>11550</v>
      </c>
      <c r="C4516" s="14" t="s">
        <v>11551</v>
      </c>
      <c r="D4516" s="16">
        <v>45238</v>
      </c>
      <c r="E4516" s="16">
        <v>45278</v>
      </c>
      <c r="F4516" s="14" t="s">
        <v>12664</v>
      </c>
      <c r="G4516" s="14" t="s">
        <v>10507</v>
      </c>
      <c r="H4516" s="14" t="s">
        <v>10508</v>
      </c>
      <c r="I4516" s="15">
        <v>2196</v>
      </c>
      <c r="J4516" s="77">
        <v>1</v>
      </c>
      <c r="K4516" s="92"/>
    </row>
    <row r="4517" spans="1:11" ht="51" x14ac:dyDescent="0.25">
      <c r="A4517" s="14" t="s">
        <v>9073</v>
      </c>
      <c r="B4517" s="14" t="s">
        <v>11550</v>
      </c>
      <c r="C4517" s="14" t="s">
        <v>11551</v>
      </c>
      <c r="D4517" s="16">
        <v>45264</v>
      </c>
      <c r="E4517" s="16">
        <v>45278</v>
      </c>
      <c r="F4517" s="14" t="s">
        <v>12665</v>
      </c>
      <c r="G4517" s="14" t="s">
        <v>10507</v>
      </c>
      <c r="H4517" s="14" t="s">
        <v>10508</v>
      </c>
      <c r="I4517" s="15">
        <v>2196</v>
      </c>
      <c r="J4517" s="77">
        <v>1</v>
      </c>
      <c r="K4517" s="92"/>
    </row>
    <row r="4518" spans="1:11" ht="51" x14ac:dyDescent="0.25">
      <c r="A4518" s="14" t="s">
        <v>9073</v>
      </c>
      <c r="B4518" s="14" t="s">
        <v>11550</v>
      </c>
      <c r="C4518" s="14" t="s">
        <v>11551</v>
      </c>
      <c r="D4518" s="16">
        <v>45222</v>
      </c>
      <c r="E4518" s="16">
        <v>45278</v>
      </c>
      <c r="F4518" s="14" t="s">
        <v>12666</v>
      </c>
      <c r="G4518" s="14" t="s">
        <v>10507</v>
      </c>
      <c r="H4518" s="14" t="s">
        <v>10508</v>
      </c>
      <c r="I4518" s="15">
        <v>351</v>
      </c>
      <c r="J4518" s="77">
        <v>1</v>
      </c>
      <c r="K4518" s="92"/>
    </row>
    <row r="4519" spans="1:11" ht="61.2" x14ac:dyDescent="0.25">
      <c r="A4519" s="14" t="s">
        <v>9073</v>
      </c>
      <c r="B4519" s="14" t="s">
        <v>11550</v>
      </c>
      <c r="C4519" s="14" t="s">
        <v>11551</v>
      </c>
      <c r="D4519" s="16">
        <v>45030</v>
      </c>
      <c r="E4519" s="16">
        <v>45278</v>
      </c>
      <c r="F4519" s="14" t="s">
        <v>12667</v>
      </c>
      <c r="G4519" s="14" t="s">
        <v>10507</v>
      </c>
      <c r="H4519" s="14" t="s">
        <v>10508</v>
      </c>
      <c r="I4519" s="15">
        <v>835.52</v>
      </c>
      <c r="J4519" s="77">
        <v>1</v>
      </c>
      <c r="K4519" s="92"/>
    </row>
    <row r="4520" spans="1:11" ht="61.2" x14ac:dyDescent="0.25">
      <c r="A4520" s="14" t="s">
        <v>9073</v>
      </c>
      <c r="B4520" s="14" t="s">
        <v>11550</v>
      </c>
      <c r="C4520" s="14" t="s">
        <v>11551</v>
      </c>
      <c r="D4520" s="16">
        <v>45015</v>
      </c>
      <c r="E4520" s="16">
        <v>45278</v>
      </c>
      <c r="F4520" s="14" t="s">
        <v>12668</v>
      </c>
      <c r="G4520" s="14" t="s">
        <v>10507</v>
      </c>
      <c r="H4520" s="14" t="s">
        <v>10508</v>
      </c>
      <c r="I4520" s="15">
        <v>2097.0100000000002</v>
      </c>
      <c r="J4520" s="77">
        <v>1</v>
      </c>
      <c r="K4520" s="92"/>
    </row>
    <row r="4521" spans="1:11" ht="61.2" x14ac:dyDescent="0.25">
      <c r="A4521" s="14" t="s">
        <v>9073</v>
      </c>
      <c r="B4521" s="14" t="s">
        <v>11550</v>
      </c>
      <c r="C4521" s="14" t="s">
        <v>11551</v>
      </c>
      <c r="D4521" s="16">
        <v>45261</v>
      </c>
      <c r="E4521" s="16">
        <v>45278</v>
      </c>
      <c r="F4521" s="14" t="s">
        <v>11552</v>
      </c>
      <c r="G4521" s="14" t="s">
        <v>10507</v>
      </c>
      <c r="H4521" s="14" t="s">
        <v>10508</v>
      </c>
      <c r="I4521" s="15">
        <v>782</v>
      </c>
      <c r="J4521" s="77">
        <v>1</v>
      </c>
      <c r="K4521" s="92"/>
    </row>
    <row r="4522" spans="1:11" ht="64.2" customHeight="1" x14ac:dyDescent="0.25">
      <c r="A4522" s="14" t="s">
        <v>9073</v>
      </c>
      <c r="B4522" s="14" t="s">
        <v>11550</v>
      </c>
      <c r="C4522" s="14" t="s">
        <v>11551</v>
      </c>
      <c r="D4522" s="16">
        <v>45245</v>
      </c>
      <c r="E4522" s="16">
        <v>45278</v>
      </c>
      <c r="F4522" s="14" t="s">
        <v>12669</v>
      </c>
      <c r="G4522" s="14" t="s">
        <v>10507</v>
      </c>
      <c r="H4522" s="14" t="s">
        <v>10508</v>
      </c>
      <c r="I4522" s="15">
        <v>564</v>
      </c>
      <c r="J4522" s="77">
        <v>1</v>
      </c>
      <c r="K4522" s="92"/>
    </row>
    <row r="4523" spans="1:11" ht="61.2" x14ac:dyDescent="0.25">
      <c r="A4523" s="14" t="s">
        <v>9073</v>
      </c>
      <c r="B4523" s="14" t="s">
        <v>11553</v>
      </c>
      <c r="C4523" s="14" t="s">
        <v>2253</v>
      </c>
      <c r="D4523" s="16">
        <v>45188</v>
      </c>
      <c r="E4523" s="16">
        <v>45278</v>
      </c>
      <c r="F4523" s="14" t="s">
        <v>12670</v>
      </c>
      <c r="G4523" s="14" t="s">
        <v>10507</v>
      </c>
      <c r="H4523" s="14" t="s">
        <v>10508</v>
      </c>
      <c r="I4523" s="15">
        <v>625.4</v>
      </c>
      <c r="J4523" s="77">
        <v>1</v>
      </c>
      <c r="K4523" s="92"/>
    </row>
    <row r="4524" spans="1:11" ht="51" x14ac:dyDescent="0.25">
      <c r="A4524" s="14" t="s">
        <v>9073</v>
      </c>
      <c r="B4524" s="14" t="s">
        <v>11553</v>
      </c>
      <c r="C4524" s="14" t="s">
        <v>2253</v>
      </c>
      <c r="D4524" s="16">
        <v>45201</v>
      </c>
      <c r="E4524" s="16">
        <v>45278</v>
      </c>
      <c r="F4524" s="14" t="s">
        <v>12671</v>
      </c>
      <c r="G4524" s="14" t="s">
        <v>10507</v>
      </c>
      <c r="H4524" s="14" t="s">
        <v>10508</v>
      </c>
      <c r="I4524" s="15">
        <v>240</v>
      </c>
      <c r="J4524" s="77">
        <v>1</v>
      </c>
      <c r="K4524" s="92"/>
    </row>
    <row r="4525" spans="1:11" ht="51" x14ac:dyDescent="0.25">
      <c r="A4525" s="14" t="s">
        <v>9073</v>
      </c>
      <c r="B4525" s="14" t="s">
        <v>11553</v>
      </c>
      <c r="C4525" s="14" t="s">
        <v>2253</v>
      </c>
      <c r="D4525" s="16">
        <v>45229</v>
      </c>
      <c r="E4525" s="16">
        <v>45278</v>
      </c>
      <c r="F4525" s="14" t="s">
        <v>12672</v>
      </c>
      <c r="G4525" s="14" t="s">
        <v>10507</v>
      </c>
      <c r="H4525" s="14" t="s">
        <v>10508</v>
      </c>
      <c r="I4525" s="15">
        <v>140</v>
      </c>
      <c r="J4525" s="77">
        <v>1</v>
      </c>
      <c r="K4525" s="92"/>
    </row>
    <row r="4526" spans="1:11" ht="40.799999999999997" x14ac:dyDescent="0.25">
      <c r="A4526" s="14" t="s">
        <v>9073</v>
      </c>
      <c r="B4526" s="14" t="s">
        <v>11553</v>
      </c>
      <c r="C4526" s="14" t="s">
        <v>2253</v>
      </c>
      <c r="D4526" s="16">
        <v>45181</v>
      </c>
      <c r="E4526" s="16">
        <v>45278</v>
      </c>
      <c r="F4526" s="14" t="s">
        <v>11554</v>
      </c>
      <c r="G4526" s="14" t="s">
        <v>10507</v>
      </c>
      <c r="H4526" s="14" t="s">
        <v>10508</v>
      </c>
      <c r="I4526" s="15">
        <v>876</v>
      </c>
      <c r="J4526" s="77">
        <v>1</v>
      </c>
      <c r="K4526" s="92"/>
    </row>
    <row r="4527" spans="1:11" ht="51" x14ac:dyDescent="0.25">
      <c r="A4527" s="14" t="s">
        <v>9073</v>
      </c>
      <c r="B4527" s="14" t="s">
        <v>11553</v>
      </c>
      <c r="C4527" s="14" t="s">
        <v>2253</v>
      </c>
      <c r="D4527" s="16">
        <v>45210</v>
      </c>
      <c r="E4527" s="16">
        <v>45278</v>
      </c>
      <c r="F4527" s="14" t="s">
        <v>12673</v>
      </c>
      <c r="G4527" s="14" t="s">
        <v>10507</v>
      </c>
      <c r="H4527" s="14" t="s">
        <v>10508</v>
      </c>
      <c r="I4527" s="15">
        <v>1440</v>
      </c>
      <c r="J4527" s="77">
        <v>1</v>
      </c>
      <c r="K4527" s="92"/>
    </row>
    <row r="4528" spans="1:11" ht="61.2" x14ac:dyDescent="0.25">
      <c r="A4528" s="14" t="s">
        <v>9073</v>
      </c>
      <c r="B4528" s="14" t="s">
        <v>11553</v>
      </c>
      <c r="C4528" s="14" t="s">
        <v>2253</v>
      </c>
      <c r="D4528" s="16">
        <v>45230</v>
      </c>
      <c r="E4528" s="16">
        <v>45278</v>
      </c>
      <c r="F4528" s="14" t="s">
        <v>12674</v>
      </c>
      <c r="G4528" s="14" t="s">
        <v>10507</v>
      </c>
      <c r="H4528" s="14" t="s">
        <v>10508</v>
      </c>
      <c r="I4528" s="15">
        <v>126</v>
      </c>
      <c r="J4528" s="77">
        <v>1</v>
      </c>
      <c r="K4528" s="92"/>
    </row>
    <row r="4529" spans="1:11" ht="51" x14ac:dyDescent="0.25">
      <c r="A4529" s="14" t="s">
        <v>9073</v>
      </c>
      <c r="B4529" s="14" t="s">
        <v>11553</v>
      </c>
      <c r="C4529" s="14" t="s">
        <v>2253</v>
      </c>
      <c r="D4529" s="16">
        <v>45184</v>
      </c>
      <c r="E4529" s="16">
        <v>45278</v>
      </c>
      <c r="F4529" s="14" t="s">
        <v>11555</v>
      </c>
      <c r="G4529" s="14" t="s">
        <v>10507</v>
      </c>
      <c r="H4529" s="14" t="s">
        <v>10508</v>
      </c>
      <c r="I4529" s="15">
        <v>315</v>
      </c>
      <c r="J4529" s="77">
        <v>1</v>
      </c>
      <c r="K4529" s="92"/>
    </row>
    <row r="4530" spans="1:11" ht="51" x14ac:dyDescent="0.25">
      <c r="A4530" s="14" t="s">
        <v>9073</v>
      </c>
      <c r="B4530" s="14" t="s">
        <v>11553</v>
      </c>
      <c r="C4530" s="14" t="s">
        <v>2253</v>
      </c>
      <c r="D4530" s="16">
        <v>45229</v>
      </c>
      <c r="E4530" s="16">
        <v>45278</v>
      </c>
      <c r="F4530" s="14" t="s">
        <v>12675</v>
      </c>
      <c r="G4530" s="14" t="s">
        <v>10507</v>
      </c>
      <c r="H4530" s="14" t="s">
        <v>10508</v>
      </c>
      <c r="I4530" s="15">
        <v>1500</v>
      </c>
      <c r="J4530" s="77">
        <v>1</v>
      </c>
      <c r="K4530" s="92"/>
    </row>
    <row r="4531" spans="1:11" ht="61.95" customHeight="1" x14ac:dyDescent="0.25">
      <c r="A4531" s="14" t="s">
        <v>9073</v>
      </c>
      <c r="B4531" s="14" t="s">
        <v>11553</v>
      </c>
      <c r="C4531" s="14" t="s">
        <v>2253</v>
      </c>
      <c r="D4531" s="16">
        <v>45198</v>
      </c>
      <c r="E4531" s="16">
        <v>45278</v>
      </c>
      <c r="F4531" s="14" t="s">
        <v>12676</v>
      </c>
      <c r="G4531" s="14" t="s">
        <v>10507</v>
      </c>
      <c r="H4531" s="14" t="s">
        <v>10508</v>
      </c>
      <c r="I4531" s="15">
        <v>510</v>
      </c>
      <c r="J4531" s="77">
        <v>1</v>
      </c>
      <c r="K4531" s="92"/>
    </row>
    <row r="4532" spans="1:11" ht="71.400000000000006" x14ac:dyDescent="0.25">
      <c r="A4532" s="14" t="s">
        <v>9073</v>
      </c>
      <c r="B4532" s="14" t="s">
        <v>11556</v>
      </c>
      <c r="C4532" s="14" t="s">
        <v>10553</v>
      </c>
      <c r="D4532" s="16">
        <v>45215</v>
      </c>
      <c r="E4532" s="16">
        <v>45274</v>
      </c>
      <c r="F4532" s="14" t="s">
        <v>12677</v>
      </c>
      <c r="G4532" s="14" t="s">
        <v>11310</v>
      </c>
      <c r="H4532" s="14" t="s">
        <v>11311</v>
      </c>
      <c r="I4532" s="15">
        <v>4490.2</v>
      </c>
      <c r="J4532" s="77">
        <v>1</v>
      </c>
      <c r="K4532" s="92"/>
    </row>
    <row r="4533" spans="1:11" ht="51" x14ac:dyDescent="0.25">
      <c r="A4533" s="14" t="s">
        <v>9073</v>
      </c>
      <c r="B4533" s="14" t="s">
        <v>11557</v>
      </c>
      <c r="C4533" s="14" t="s">
        <v>9408</v>
      </c>
      <c r="D4533" s="16">
        <v>45132</v>
      </c>
      <c r="E4533" s="16">
        <v>45282</v>
      </c>
      <c r="F4533" s="14" t="s">
        <v>12678</v>
      </c>
      <c r="G4533" s="14" t="s">
        <v>11558</v>
      </c>
      <c r="H4533" s="14" t="s">
        <v>11559</v>
      </c>
      <c r="I4533" s="15">
        <v>2050</v>
      </c>
      <c r="J4533" s="77">
        <v>1</v>
      </c>
      <c r="K4533" s="92"/>
    </row>
    <row r="4534" spans="1:11" ht="51" x14ac:dyDescent="0.25">
      <c r="A4534" s="14" t="s">
        <v>9073</v>
      </c>
      <c r="B4534" s="14" t="s">
        <v>11557</v>
      </c>
      <c r="C4534" s="14" t="s">
        <v>9408</v>
      </c>
      <c r="D4534" s="16">
        <v>45240</v>
      </c>
      <c r="E4534" s="16">
        <v>45282</v>
      </c>
      <c r="F4534" s="14" t="s">
        <v>12679</v>
      </c>
      <c r="G4534" s="14" t="s">
        <v>11558</v>
      </c>
      <c r="H4534" s="14" t="s">
        <v>11559</v>
      </c>
      <c r="I4534" s="15">
        <v>713.2</v>
      </c>
      <c r="J4534" s="77">
        <v>1</v>
      </c>
      <c r="K4534" s="92"/>
    </row>
    <row r="4535" spans="1:11" ht="61.2" x14ac:dyDescent="0.25">
      <c r="A4535" s="14" t="s">
        <v>9073</v>
      </c>
      <c r="B4535" s="14" t="s">
        <v>11560</v>
      </c>
      <c r="C4535" s="14" t="s">
        <v>11561</v>
      </c>
      <c r="D4535" s="16">
        <v>45198</v>
      </c>
      <c r="E4535" s="16">
        <v>45265</v>
      </c>
      <c r="F4535" s="14" t="s">
        <v>12680</v>
      </c>
      <c r="G4535" s="14" t="s">
        <v>11562</v>
      </c>
      <c r="H4535" s="14" t="s">
        <v>11563</v>
      </c>
      <c r="I4535" s="15">
        <v>2656</v>
      </c>
      <c r="J4535" s="77">
        <v>1</v>
      </c>
      <c r="K4535" s="92"/>
    </row>
    <row r="4536" spans="1:11" ht="61.95" customHeight="1" x14ac:dyDescent="0.25">
      <c r="A4536" s="14" t="s">
        <v>9073</v>
      </c>
      <c r="B4536" s="14" t="s">
        <v>11560</v>
      </c>
      <c r="C4536" s="14" t="s">
        <v>11561</v>
      </c>
      <c r="D4536" s="16">
        <v>45169</v>
      </c>
      <c r="E4536" s="16">
        <v>45265</v>
      </c>
      <c r="F4536" s="14" t="s">
        <v>12681</v>
      </c>
      <c r="G4536" s="14" t="s">
        <v>11562</v>
      </c>
      <c r="H4536" s="14" t="s">
        <v>11563</v>
      </c>
      <c r="I4536" s="15">
        <v>1736</v>
      </c>
      <c r="J4536" s="77">
        <v>1</v>
      </c>
      <c r="K4536" s="92"/>
    </row>
    <row r="4537" spans="1:11" ht="51" x14ac:dyDescent="0.25">
      <c r="A4537" s="14" t="s">
        <v>9073</v>
      </c>
      <c r="B4537" s="14" t="s">
        <v>11560</v>
      </c>
      <c r="C4537" s="14" t="s">
        <v>11561</v>
      </c>
      <c r="D4537" s="16">
        <v>44972</v>
      </c>
      <c r="E4537" s="16">
        <v>45265</v>
      </c>
      <c r="F4537" s="14" t="s">
        <v>12682</v>
      </c>
      <c r="G4537" s="14" t="s">
        <v>11562</v>
      </c>
      <c r="H4537" s="14" t="s">
        <v>11563</v>
      </c>
      <c r="I4537" s="15">
        <v>560</v>
      </c>
      <c r="J4537" s="77">
        <v>1</v>
      </c>
      <c r="K4537" s="92"/>
    </row>
    <row r="4538" spans="1:11" ht="51" x14ac:dyDescent="0.25">
      <c r="A4538" s="14" t="s">
        <v>9073</v>
      </c>
      <c r="B4538" s="14" t="s">
        <v>11560</v>
      </c>
      <c r="C4538" s="14" t="s">
        <v>11561</v>
      </c>
      <c r="D4538" s="16">
        <v>44993</v>
      </c>
      <c r="E4538" s="16">
        <v>45265</v>
      </c>
      <c r="F4538" s="14" t="s">
        <v>12683</v>
      </c>
      <c r="G4538" s="14" t="s">
        <v>11562</v>
      </c>
      <c r="H4538" s="14" t="s">
        <v>11563</v>
      </c>
      <c r="I4538" s="15">
        <v>655</v>
      </c>
      <c r="J4538" s="77">
        <v>1</v>
      </c>
      <c r="K4538" s="92"/>
    </row>
    <row r="4539" spans="1:11" ht="51" x14ac:dyDescent="0.25">
      <c r="A4539" s="14" t="s">
        <v>9073</v>
      </c>
      <c r="B4539" s="14" t="s">
        <v>11560</v>
      </c>
      <c r="C4539" s="14" t="s">
        <v>11561</v>
      </c>
      <c r="D4539" s="16">
        <v>45037</v>
      </c>
      <c r="E4539" s="16">
        <v>45265</v>
      </c>
      <c r="F4539" s="14" t="s">
        <v>12684</v>
      </c>
      <c r="G4539" s="14" t="s">
        <v>11562</v>
      </c>
      <c r="H4539" s="14" t="s">
        <v>11563</v>
      </c>
      <c r="I4539" s="15">
        <v>680</v>
      </c>
      <c r="J4539" s="77">
        <v>1</v>
      </c>
      <c r="K4539" s="92"/>
    </row>
    <row r="4540" spans="1:11" ht="51" x14ac:dyDescent="0.25">
      <c r="A4540" s="14" t="s">
        <v>9073</v>
      </c>
      <c r="B4540" s="14" t="s">
        <v>11560</v>
      </c>
      <c r="C4540" s="14" t="s">
        <v>11561</v>
      </c>
      <c r="D4540" s="16">
        <v>45063</v>
      </c>
      <c r="E4540" s="16">
        <v>45265</v>
      </c>
      <c r="F4540" s="14" t="s">
        <v>12685</v>
      </c>
      <c r="G4540" s="14" t="s">
        <v>11562</v>
      </c>
      <c r="H4540" s="14" t="s">
        <v>11563</v>
      </c>
      <c r="I4540" s="15">
        <v>405</v>
      </c>
      <c r="J4540" s="77">
        <v>1</v>
      </c>
      <c r="K4540" s="92"/>
    </row>
    <row r="4541" spans="1:11" ht="51" x14ac:dyDescent="0.25">
      <c r="A4541" s="14" t="s">
        <v>9073</v>
      </c>
      <c r="B4541" s="14" t="s">
        <v>11560</v>
      </c>
      <c r="C4541" s="14" t="s">
        <v>11561</v>
      </c>
      <c r="D4541" s="16">
        <v>45084</v>
      </c>
      <c r="E4541" s="16">
        <v>45265</v>
      </c>
      <c r="F4541" s="14" t="s">
        <v>12686</v>
      </c>
      <c r="G4541" s="14" t="s">
        <v>11562</v>
      </c>
      <c r="H4541" s="14" t="s">
        <v>11563</v>
      </c>
      <c r="I4541" s="15">
        <v>561.41</v>
      </c>
      <c r="J4541" s="77">
        <v>1</v>
      </c>
      <c r="K4541" s="92"/>
    </row>
    <row r="4542" spans="1:11" ht="61.2" x14ac:dyDescent="0.25">
      <c r="A4542" s="14" t="s">
        <v>1906</v>
      </c>
      <c r="B4542" s="14" t="s">
        <v>11564</v>
      </c>
      <c r="C4542" s="14" t="s">
        <v>11565</v>
      </c>
      <c r="D4542" s="16">
        <v>45222</v>
      </c>
      <c r="E4542" s="16">
        <v>45281</v>
      </c>
      <c r="F4542" s="14" t="s">
        <v>12687</v>
      </c>
      <c r="G4542" s="14" t="s">
        <v>5796</v>
      </c>
      <c r="H4542" s="14" t="s">
        <v>5797</v>
      </c>
      <c r="I4542" s="15">
        <v>2781</v>
      </c>
      <c r="J4542" s="77">
        <v>2</v>
      </c>
      <c r="K4542" s="92"/>
    </row>
    <row r="4543" spans="1:11" ht="61.2" x14ac:dyDescent="0.25">
      <c r="A4543" s="14" t="s">
        <v>1906</v>
      </c>
      <c r="B4543" s="14" t="s">
        <v>11566</v>
      </c>
      <c r="C4543" s="14" t="s">
        <v>11567</v>
      </c>
      <c r="D4543" s="16">
        <v>45190</v>
      </c>
      <c r="E4543" s="16">
        <v>45281</v>
      </c>
      <c r="F4543" s="14" t="s">
        <v>12688</v>
      </c>
      <c r="G4543" s="14" t="s">
        <v>5796</v>
      </c>
      <c r="H4543" s="14" t="s">
        <v>5797</v>
      </c>
      <c r="I4543" s="15">
        <v>3158</v>
      </c>
      <c r="J4543" s="77">
        <v>2</v>
      </c>
      <c r="K4543" s="92"/>
    </row>
    <row r="4544" spans="1:11" ht="61.2" x14ac:dyDescent="0.25">
      <c r="A4544" s="14" t="s">
        <v>9073</v>
      </c>
      <c r="B4544" s="14" t="s">
        <v>11568</v>
      </c>
      <c r="C4544" s="14" t="s">
        <v>11569</v>
      </c>
      <c r="D4544" s="16">
        <v>44965</v>
      </c>
      <c r="E4544" s="16">
        <v>45265</v>
      </c>
      <c r="F4544" s="14" t="s">
        <v>12689</v>
      </c>
      <c r="G4544" s="14" t="s">
        <v>11570</v>
      </c>
      <c r="H4544" s="14" t="s">
        <v>11571</v>
      </c>
      <c r="I4544" s="15">
        <v>727.5</v>
      </c>
      <c r="J4544" s="77">
        <v>1</v>
      </c>
      <c r="K4544" s="92"/>
    </row>
    <row r="4545" spans="1:11" ht="61.2" x14ac:dyDescent="0.25">
      <c r="A4545" s="14" t="s">
        <v>9073</v>
      </c>
      <c r="B4545" s="14" t="s">
        <v>11568</v>
      </c>
      <c r="C4545" s="14" t="s">
        <v>11569</v>
      </c>
      <c r="D4545" s="16">
        <v>44961</v>
      </c>
      <c r="E4545" s="16">
        <v>45265</v>
      </c>
      <c r="F4545" s="14" t="s">
        <v>12690</v>
      </c>
      <c r="G4545" s="14" t="s">
        <v>11570</v>
      </c>
      <c r="H4545" s="14" t="s">
        <v>11571</v>
      </c>
      <c r="I4545" s="15">
        <v>1174.52</v>
      </c>
      <c r="J4545" s="77">
        <v>1</v>
      </c>
      <c r="K4545" s="92"/>
    </row>
    <row r="4546" spans="1:11" ht="61.2" x14ac:dyDescent="0.25">
      <c r="A4546" s="14" t="s">
        <v>9073</v>
      </c>
      <c r="B4546" s="14" t="s">
        <v>11568</v>
      </c>
      <c r="C4546" s="14" t="s">
        <v>11569</v>
      </c>
      <c r="D4546" s="16">
        <v>44992</v>
      </c>
      <c r="E4546" s="16">
        <v>45265</v>
      </c>
      <c r="F4546" s="14" t="s">
        <v>12691</v>
      </c>
      <c r="G4546" s="14" t="s">
        <v>11570</v>
      </c>
      <c r="H4546" s="14" t="s">
        <v>11571</v>
      </c>
      <c r="I4546" s="15">
        <v>1940.64</v>
      </c>
      <c r="J4546" s="77">
        <v>1</v>
      </c>
      <c r="K4546" s="92"/>
    </row>
    <row r="4547" spans="1:11" ht="61.2" x14ac:dyDescent="0.25">
      <c r="A4547" s="14" t="s">
        <v>9073</v>
      </c>
      <c r="B4547" s="14" t="s">
        <v>11568</v>
      </c>
      <c r="C4547" s="14" t="s">
        <v>11569</v>
      </c>
      <c r="D4547" s="16">
        <v>45021</v>
      </c>
      <c r="E4547" s="16">
        <v>45265</v>
      </c>
      <c r="F4547" s="14" t="s">
        <v>12692</v>
      </c>
      <c r="G4547" s="14" t="s">
        <v>11570</v>
      </c>
      <c r="H4547" s="14" t="s">
        <v>11571</v>
      </c>
      <c r="I4547" s="15">
        <v>2089.0300000000002</v>
      </c>
      <c r="J4547" s="77">
        <v>1</v>
      </c>
      <c r="K4547" s="92"/>
    </row>
    <row r="4548" spans="1:11" ht="61.2" x14ac:dyDescent="0.25">
      <c r="A4548" s="14" t="s">
        <v>9073</v>
      </c>
      <c r="B4548" s="14" t="s">
        <v>11568</v>
      </c>
      <c r="C4548" s="14" t="s">
        <v>11569</v>
      </c>
      <c r="D4548" s="16">
        <v>45051</v>
      </c>
      <c r="E4548" s="16">
        <v>45265</v>
      </c>
      <c r="F4548" s="14" t="s">
        <v>12693</v>
      </c>
      <c r="G4548" s="14" t="s">
        <v>11570</v>
      </c>
      <c r="H4548" s="14" t="s">
        <v>11571</v>
      </c>
      <c r="I4548" s="15">
        <v>1758.5</v>
      </c>
      <c r="J4548" s="77">
        <v>1</v>
      </c>
      <c r="K4548" s="92"/>
    </row>
    <row r="4549" spans="1:11" ht="61.2" x14ac:dyDescent="0.25">
      <c r="A4549" s="14" t="s">
        <v>9073</v>
      </c>
      <c r="B4549" s="14" t="s">
        <v>11568</v>
      </c>
      <c r="C4549" s="14" t="s">
        <v>11569</v>
      </c>
      <c r="D4549" s="16">
        <v>45085</v>
      </c>
      <c r="E4549" s="16">
        <v>45265</v>
      </c>
      <c r="F4549" s="14" t="s">
        <v>12694</v>
      </c>
      <c r="G4549" s="14" t="s">
        <v>11570</v>
      </c>
      <c r="H4549" s="14" t="s">
        <v>11571</v>
      </c>
      <c r="I4549" s="15">
        <v>1970.53</v>
      </c>
      <c r="J4549" s="77">
        <v>1</v>
      </c>
      <c r="K4549" s="92"/>
    </row>
    <row r="4550" spans="1:11" ht="61.2" x14ac:dyDescent="0.25">
      <c r="A4550" s="14" t="s">
        <v>9073</v>
      </c>
      <c r="B4550" s="14" t="s">
        <v>11568</v>
      </c>
      <c r="C4550" s="14" t="s">
        <v>11569</v>
      </c>
      <c r="D4550" s="16">
        <v>45120</v>
      </c>
      <c r="E4550" s="16">
        <v>45265</v>
      </c>
      <c r="F4550" s="14" t="s">
        <v>12695</v>
      </c>
      <c r="G4550" s="14" t="s">
        <v>11570</v>
      </c>
      <c r="H4550" s="14" t="s">
        <v>11571</v>
      </c>
      <c r="I4550" s="15">
        <v>2077.5</v>
      </c>
      <c r="J4550" s="77">
        <v>1</v>
      </c>
      <c r="K4550" s="92"/>
    </row>
    <row r="4551" spans="1:11" ht="61.2" x14ac:dyDescent="0.25">
      <c r="A4551" s="14" t="s">
        <v>9073</v>
      </c>
      <c r="B4551" s="14" t="s">
        <v>11568</v>
      </c>
      <c r="C4551" s="14" t="s">
        <v>11569</v>
      </c>
      <c r="D4551" s="16">
        <v>45180</v>
      </c>
      <c r="E4551" s="16">
        <v>45265</v>
      </c>
      <c r="F4551" s="14" t="s">
        <v>12696</v>
      </c>
      <c r="G4551" s="14" t="s">
        <v>11570</v>
      </c>
      <c r="H4551" s="14" t="s">
        <v>11571</v>
      </c>
      <c r="I4551" s="15">
        <v>1428.98</v>
      </c>
      <c r="J4551" s="77">
        <v>1</v>
      </c>
      <c r="K4551" s="92"/>
    </row>
    <row r="4552" spans="1:11" ht="61.2" x14ac:dyDescent="0.25">
      <c r="A4552" s="14" t="s">
        <v>9073</v>
      </c>
      <c r="B4552" s="14" t="s">
        <v>11568</v>
      </c>
      <c r="C4552" s="14" t="s">
        <v>11569</v>
      </c>
      <c r="D4552" s="16">
        <v>45208</v>
      </c>
      <c r="E4552" s="16">
        <v>45265</v>
      </c>
      <c r="F4552" s="14" t="s">
        <v>12697</v>
      </c>
      <c r="G4552" s="14" t="s">
        <v>11570</v>
      </c>
      <c r="H4552" s="14" t="s">
        <v>11571</v>
      </c>
      <c r="I4552" s="15">
        <v>1488.69</v>
      </c>
      <c r="J4552" s="77">
        <v>1</v>
      </c>
      <c r="K4552" s="92"/>
    </row>
    <row r="4553" spans="1:11" ht="61.2" x14ac:dyDescent="0.25">
      <c r="A4553" s="14" t="s">
        <v>9073</v>
      </c>
      <c r="B4553" s="14" t="s">
        <v>11568</v>
      </c>
      <c r="C4553" s="14" t="s">
        <v>11569</v>
      </c>
      <c r="D4553" s="16">
        <v>45239</v>
      </c>
      <c r="E4553" s="16">
        <v>45265</v>
      </c>
      <c r="F4553" s="14" t="s">
        <v>12698</v>
      </c>
      <c r="G4553" s="14" t="s">
        <v>11570</v>
      </c>
      <c r="H4553" s="14" t="s">
        <v>11571</v>
      </c>
      <c r="I4553" s="15">
        <v>1923.33</v>
      </c>
      <c r="J4553" s="77">
        <v>1</v>
      </c>
      <c r="K4553" s="92"/>
    </row>
    <row r="4554" spans="1:11" ht="61.2" x14ac:dyDescent="0.25">
      <c r="A4554" s="14" t="s">
        <v>9073</v>
      </c>
      <c r="B4554" s="14" t="s">
        <v>11572</v>
      </c>
      <c r="C4554" s="14" t="s">
        <v>11573</v>
      </c>
      <c r="D4554" s="16">
        <v>45104</v>
      </c>
      <c r="E4554" s="16">
        <v>45274</v>
      </c>
      <c r="F4554" s="14" t="s">
        <v>12699</v>
      </c>
      <c r="G4554" s="14" t="s">
        <v>11574</v>
      </c>
      <c r="H4554" s="14" t="s">
        <v>11575</v>
      </c>
      <c r="I4554" s="15">
        <v>117</v>
      </c>
      <c r="J4554" s="77">
        <v>1</v>
      </c>
      <c r="K4554" s="92"/>
    </row>
    <row r="4555" spans="1:11" ht="51" x14ac:dyDescent="0.25">
      <c r="A4555" s="14" t="s">
        <v>9073</v>
      </c>
      <c r="B4555" s="14" t="s">
        <v>11572</v>
      </c>
      <c r="C4555" s="14" t="s">
        <v>11573</v>
      </c>
      <c r="D4555" s="16">
        <v>45165</v>
      </c>
      <c r="E4555" s="16">
        <v>45274</v>
      </c>
      <c r="F4555" s="14" t="s">
        <v>11576</v>
      </c>
      <c r="G4555" s="14" t="s">
        <v>11574</v>
      </c>
      <c r="H4555" s="14" t="s">
        <v>11575</v>
      </c>
      <c r="I4555" s="15">
        <v>3228.3</v>
      </c>
      <c r="J4555" s="77">
        <v>1</v>
      </c>
      <c r="K4555" s="92"/>
    </row>
    <row r="4556" spans="1:11" ht="51" x14ac:dyDescent="0.25">
      <c r="A4556" s="14" t="s">
        <v>9073</v>
      </c>
      <c r="B4556" s="14" t="s">
        <v>11572</v>
      </c>
      <c r="C4556" s="14" t="s">
        <v>11573</v>
      </c>
      <c r="D4556" s="16">
        <v>45225</v>
      </c>
      <c r="E4556" s="16">
        <v>45274</v>
      </c>
      <c r="F4556" s="14" t="s">
        <v>12700</v>
      </c>
      <c r="G4556" s="14" t="s">
        <v>11574</v>
      </c>
      <c r="H4556" s="14" t="s">
        <v>11575</v>
      </c>
      <c r="I4556" s="15">
        <v>2143.8000000000002</v>
      </c>
      <c r="J4556" s="77">
        <v>1</v>
      </c>
      <c r="K4556" s="92"/>
    </row>
    <row r="4557" spans="1:11" ht="61.2" x14ac:dyDescent="0.25">
      <c r="A4557" s="14" t="s">
        <v>9073</v>
      </c>
      <c r="B4557" s="14" t="s">
        <v>11572</v>
      </c>
      <c r="C4557" s="14" t="s">
        <v>11573</v>
      </c>
      <c r="D4557" s="16">
        <v>45245</v>
      </c>
      <c r="E4557" s="16">
        <v>45274</v>
      </c>
      <c r="F4557" s="14" t="s">
        <v>12701</v>
      </c>
      <c r="G4557" s="14" t="s">
        <v>11574</v>
      </c>
      <c r="H4557" s="14" t="s">
        <v>11575</v>
      </c>
      <c r="I4557" s="15">
        <v>2800.51</v>
      </c>
      <c r="J4557" s="77">
        <v>1</v>
      </c>
      <c r="K4557" s="92"/>
    </row>
    <row r="4558" spans="1:11" ht="71.400000000000006" x14ac:dyDescent="0.25">
      <c r="A4558" s="14" t="s">
        <v>9073</v>
      </c>
      <c r="B4558" s="14" t="s">
        <v>11577</v>
      </c>
      <c r="C4558" s="14" t="s">
        <v>11578</v>
      </c>
      <c r="D4558" s="16">
        <v>44972</v>
      </c>
      <c r="E4558" s="16">
        <v>45273</v>
      </c>
      <c r="F4558" s="14" t="s">
        <v>12702</v>
      </c>
      <c r="G4558" s="14" t="s">
        <v>6109</v>
      </c>
      <c r="H4558" s="14" t="s">
        <v>6110</v>
      </c>
      <c r="I4558" s="15">
        <v>331.5</v>
      </c>
      <c r="J4558" s="77">
        <v>1</v>
      </c>
      <c r="K4558" s="92"/>
    </row>
    <row r="4559" spans="1:11" ht="71.400000000000006" x14ac:dyDescent="0.25">
      <c r="A4559" s="14" t="s">
        <v>9073</v>
      </c>
      <c r="B4559" s="14" t="s">
        <v>11577</v>
      </c>
      <c r="C4559" s="14" t="s">
        <v>11578</v>
      </c>
      <c r="D4559" s="16">
        <v>45093</v>
      </c>
      <c r="E4559" s="16">
        <v>45273</v>
      </c>
      <c r="F4559" s="14" t="s">
        <v>12702</v>
      </c>
      <c r="G4559" s="14" t="s">
        <v>6109</v>
      </c>
      <c r="H4559" s="14" t="s">
        <v>6110</v>
      </c>
      <c r="I4559" s="15">
        <v>193</v>
      </c>
      <c r="J4559" s="77">
        <v>1</v>
      </c>
      <c r="K4559" s="92"/>
    </row>
    <row r="4560" spans="1:11" ht="61.2" x14ac:dyDescent="0.25">
      <c r="A4560" s="14" t="s">
        <v>9073</v>
      </c>
      <c r="B4560" s="14" t="s">
        <v>11577</v>
      </c>
      <c r="C4560" s="14" t="s">
        <v>11578</v>
      </c>
      <c r="D4560" s="16">
        <v>45049</v>
      </c>
      <c r="E4560" s="16">
        <v>45273</v>
      </c>
      <c r="F4560" s="14" t="s">
        <v>12703</v>
      </c>
      <c r="G4560" s="14" t="s">
        <v>6109</v>
      </c>
      <c r="H4560" s="14" t="s">
        <v>6110</v>
      </c>
      <c r="I4560" s="15">
        <v>77</v>
      </c>
      <c r="J4560" s="77">
        <v>1</v>
      </c>
      <c r="K4560" s="92"/>
    </row>
    <row r="4561" spans="1:11" ht="61.2" x14ac:dyDescent="0.25">
      <c r="A4561" s="14" t="s">
        <v>9073</v>
      </c>
      <c r="B4561" s="14" t="s">
        <v>11577</v>
      </c>
      <c r="C4561" s="14" t="s">
        <v>11578</v>
      </c>
      <c r="D4561" s="16">
        <v>45080</v>
      </c>
      <c r="E4561" s="16">
        <v>45273</v>
      </c>
      <c r="F4561" s="14" t="s">
        <v>12704</v>
      </c>
      <c r="G4561" s="14" t="s">
        <v>6109</v>
      </c>
      <c r="H4561" s="14" t="s">
        <v>6110</v>
      </c>
      <c r="I4561" s="15">
        <v>234</v>
      </c>
      <c r="J4561" s="77">
        <v>1</v>
      </c>
      <c r="K4561" s="92"/>
    </row>
    <row r="4562" spans="1:11" ht="61.2" x14ac:dyDescent="0.25">
      <c r="A4562" s="14" t="s">
        <v>9073</v>
      </c>
      <c r="B4562" s="14" t="s">
        <v>11577</v>
      </c>
      <c r="C4562" s="14" t="s">
        <v>11578</v>
      </c>
      <c r="D4562" s="16">
        <v>45052</v>
      </c>
      <c r="E4562" s="16">
        <v>45273</v>
      </c>
      <c r="F4562" s="14" t="s">
        <v>12705</v>
      </c>
      <c r="G4562" s="14" t="s">
        <v>6109</v>
      </c>
      <c r="H4562" s="14" t="s">
        <v>6110</v>
      </c>
      <c r="I4562" s="15">
        <v>640</v>
      </c>
      <c r="J4562" s="77">
        <v>1</v>
      </c>
      <c r="K4562" s="92"/>
    </row>
    <row r="4563" spans="1:11" ht="61.2" x14ac:dyDescent="0.25">
      <c r="A4563" s="14" t="s">
        <v>9073</v>
      </c>
      <c r="B4563" s="14" t="s">
        <v>11577</v>
      </c>
      <c r="C4563" s="14" t="s">
        <v>11578</v>
      </c>
      <c r="D4563" s="16">
        <v>45052</v>
      </c>
      <c r="E4563" s="16">
        <v>45273</v>
      </c>
      <c r="F4563" s="14" t="s">
        <v>12706</v>
      </c>
      <c r="G4563" s="14" t="s">
        <v>6109</v>
      </c>
      <c r="H4563" s="14" t="s">
        <v>6110</v>
      </c>
      <c r="I4563" s="15">
        <v>1013.6</v>
      </c>
      <c r="J4563" s="77">
        <v>1</v>
      </c>
      <c r="K4563" s="92"/>
    </row>
    <row r="4564" spans="1:11" ht="61.2" x14ac:dyDescent="0.25">
      <c r="A4564" s="14" t="s">
        <v>9073</v>
      </c>
      <c r="B4564" s="14" t="s">
        <v>11577</v>
      </c>
      <c r="C4564" s="14" t="s">
        <v>11578</v>
      </c>
      <c r="D4564" s="16">
        <v>45042</v>
      </c>
      <c r="E4564" s="16">
        <v>45273</v>
      </c>
      <c r="F4564" s="14" t="s">
        <v>12707</v>
      </c>
      <c r="G4564" s="14" t="s">
        <v>6109</v>
      </c>
      <c r="H4564" s="14" t="s">
        <v>6110</v>
      </c>
      <c r="I4564" s="15">
        <v>366</v>
      </c>
      <c r="J4564" s="77">
        <v>1</v>
      </c>
      <c r="K4564" s="92"/>
    </row>
    <row r="4565" spans="1:11" ht="61.2" x14ac:dyDescent="0.2">
      <c r="A4565" s="14" t="s">
        <v>9073</v>
      </c>
      <c r="B4565" s="14" t="s">
        <v>11577</v>
      </c>
      <c r="C4565" s="14" t="s">
        <v>11578</v>
      </c>
      <c r="D4565" s="16">
        <v>45045</v>
      </c>
      <c r="E4565" s="16">
        <v>45273</v>
      </c>
      <c r="F4565" s="14" t="s">
        <v>12708</v>
      </c>
      <c r="G4565" s="14" t="s">
        <v>6109</v>
      </c>
      <c r="H4565" s="14" t="s">
        <v>6110</v>
      </c>
      <c r="I4565" s="15">
        <v>239.5</v>
      </c>
      <c r="J4565" s="77">
        <v>1</v>
      </c>
    </row>
    <row r="4566" spans="1:11" ht="61.2" x14ac:dyDescent="0.2">
      <c r="A4566" s="14" t="s">
        <v>9073</v>
      </c>
      <c r="B4566" s="14" t="s">
        <v>11577</v>
      </c>
      <c r="C4566" s="14" t="s">
        <v>11578</v>
      </c>
      <c r="D4566" s="16">
        <v>45045</v>
      </c>
      <c r="E4566" s="16">
        <v>45273</v>
      </c>
      <c r="F4566" s="14" t="s">
        <v>12708</v>
      </c>
      <c r="G4566" s="14" t="s">
        <v>6109</v>
      </c>
      <c r="H4566" s="14" t="s">
        <v>6110</v>
      </c>
      <c r="I4566" s="15">
        <v>441.5</v>
      </c>
      <c r="J4566" s="77">
        <v>1</v>
      </c>
    </row>
    <row r="4567" spans="1:11" ht="51" x14ac:dyDescent="0.2">
      <c r="A4567" s="14" t="s">
        <v>9073</v>
      </c>
      <c r="B4567" s="14" t="s">
        <v>11577</v>
      </c>
      <c r="C4567" s="14" t="s">
        <v>11578</v>
      </c>
      <c r="D4567" s="16">
        <v>45010</v>
      </c>
      <c r="E4567" s="16">
        <v>45273</v>
      </c>
      <c r="F4567" s="14" t="s">
        <v>12709</v>
      </c>
      <c r="G4567" s="14" t="s">
        <v>6109</v>
      </c>
      <c r="H4567" s="14" t="s">
        <v>6110</v>
      </c>
      <c r="I4567" s="15">
        <v>684</v>
      </c>
      <c r="J4567" s="77">
        <v>1</v>
      </c>
    </row>
    <row r="4568" spans="1:11" ht="63.6" customHeight="1" x14ac:dyDescent="0.2">
      <c r="A4568" s="14" t="s">
        <v>9073</v>
      </c>
      <c r="B4568" s="14" t="s">
        <v>11577</v>
      </c>
      <c r="C4568" s="14" t="s">
        <v>11578</v>
      </c>
      <c r="D4568" s="16">
        <v>45001</v>
      </c>
      <c r="E4568" s="16">
        <v>45273</v>
      </c>
      <c r="F4568" s="14" t="s">
        <v>12710</v>
      </c>
      <c r="G4568" s="14" t="s">
        <v>6109</v>
      </c>
      <c r="H4568" s="14" t="s">
        <v>6110</v>
      </c>
      <c r="I4568" s="15">
        <v>232</v>
      </c>
      <c r="J4568" s="77">
        <v>1</v>
      </c>
    </row>
    <row r="4569" spans="1:11" ht="57.6" customHeight="1" x14ac:dyDescent="0.2">
      <c r="A4569" s="14" t="s">
        <v>9073</v>
      </c>
      <c r="B4569" s="14" t="s">
        <v>11577</v>
      </c>
      <c r="C4569" s="14" t="s">
        <v>11578</v>
      </c>
      <c r="D4569" s="16">
        <v>45002</v>
      </c>
      <c r="E4569" s="16">
        <v>45273</v>
      </c>
      <c r="F4569" s="14" t="s">
        <v>12711</v>
      </c>
      <c r="G4569" s="14" t="s">
        <v>6109</v>
      </c>
      <c r="H4569" s="14" t="s">
        <v>6110</v>
      </c>
      <c r="I4569" s="15">
        <v>414</v>
      </c>
      <c r="J4569" s="77">
        <v>1</v>
      </c>
    </row>
    <row r="4570" spans="1:11" ht="61.2" x14ac:dyDescent="0.2">
      <c r="A4570" s="14" t="s">
        <v>9073</v>
      </c>
      <c r="B4570" s="14" t="s">
        <v>11577</v>
      </c>
      <c r="C4570" s="14" t="s">
        <v>11578</v>
      </c>
      <c r="D4570" s="16">
        <v>44973</v>
      </c>
      <c r="E4570" s="16">
        <v>45273</v>
      </c>
      <c r="F4570" s="14" t="s">
        <v>12712</v>
      </c>
      <c r="G4570" s="14" t="s">
        <v>6109</v>
      </c>
      <c r="H4570" s="14" t="s">
        <v>6110</v>
      </c>
      <c r="I4570" s="15">
        <v>238.5</v>
      </c>
      <c r="J4570" s="77">
        <v>1</v>
      </c>
    </row>
    <row r="4571" spans="1:11" ht="61.2" x14ac:dyDescent="0.2">
      <c r="A4571" s="14" t="s">
        <v>9073</v>
      </c>
      <c r="B4571" s="14" t="s">
        <v>11577</v>
      </c>
      <c r="C4571" s="14" t="s">
        <v>11578</v>
      </c>
      <c r="D4571" s="16">
        <v>44969</v>
      </c>
      <c r="E4571" s="16">
        <v>45273</v>
      </c>
      <c r="F4571" s="14" t="s">
        <v>12713</v>
      </c>
      <c r="G4571" s="14" t="s">
        <v>6109</v>
      </c>
      <c r="H4571" s="14" t="s">
        <v>6110</v>
      </c>
      <c r="I4571" s="15">
        <v>258.60000000000002</v>
      </c>
      <c r="J4571" s="77">
        <v>1</v>
      </c>
    </row>
    <row r="4572" spans="1:11" ht="51" x14ac:dyDescent="0.2">
      <c r="A4572" s="14" t="s">
        <v>9073</v>
      </c>
      <c r="B4572" s="14" t="s">
        <v>11577</v>
      </c>
      <c r="C4572" s="14" t="s">
        <v>11578</v>
      </c>
      <c r="D4572" s="16">
        <v>45227</v>
      </c>
      <c r="E4572" s="16">
        <v>45273</v>
      </c>
      <c r="F4572" s="14" t="s">
        <v>12714</v>
      </c>
      <c r="G4572" s="14" t="s">
        <v>6109</v>
      </c>
      <c r="H4572" s="14" t="s">
        <v>6110</v>
      </c>
      <c r="I4572" s="15">
        <v>471</v>
      </c>
      <c r="J4572" s="77">
        <v>1</v>
      </c>
    </row>
    <row r="4573" spans="1:11" ht="51" x14ac:dyDescent="0.2">
      <c r="A4573" s="14" t="s">
        <v>9073</v>
      </c>
      <c r="B4573" s="14" t="s">
        <v>11577</v>
      </c>
      <c r="C4573" s="14" t="s">
        <v>11578</v>
      </c>
      <c r="D4573" s="16">
        <v>44935</v>
      </c>
      <c r="E4573" s="16">
        <v>45273</v>
      </c>
      <c r="F4573" s="14" t="s">
        <v>12715</v>
      </c>
      <c r="G4573" s="14" t="s">
        <v>6109</v>
      </c>
      <c r="H4573" s="14" t="s">
        <v>6110</v>
      </c>
      <c r="I4573" s="15">
        <v>900</v>
      </c>
      <c r="J4573" s="77">
        <v>1</v>
      </c>
    </row>
    <row r="4574" spans="1:11" ht="61.2" x14ac:dyDescent="0.2">
      <c r="A4574" s="14" t="s">
        <v>9073</v>
      </c>
      <c r="B4574" s="14" t="s">
        <v>11579</v>
      </c>
      <c r="C4574" s="14" t="s">
        <v>11580</v>
      </c>
      <c r="D4574" s="16">
        <v>44977</v>
      </c>
      <c r="E4574" s="16">
        <v>45273</v>
      </c>
      <c r="F4574" s="14" t="s">
        <v>12716</v>
      </c>
      <c r="G4574" s="14" t="s">
        <v>6095</v>
      </c>
      <c r="H4574" s="14" t="s">
        <v>6096</v>
      </c>
      <c r="I4574" s="15">
        <v>200</v>
      </c>
      <c r="J4574" s="77">
        <v>1</v>
      </c>
    </row>
    <row r="4575" spans="1:11" ht="61.2" x14ac:dyDescent="0.2">
      <c r="A4575" s="14" t="s">
        <v>9073</v>
      </c>
      <c r="B4575" s="14" t="s">
        <v>11579</v>
      </c>
      <c r="C4575" s="14" t="s">
        <v>11580</v>
      </c>
      <c r="D4575" s="16">
        <v>45005</v>
      </c>
      <c r="E4575" s="16">
        <v>45273</v>
      </c>
      <c r="F4575" s="14" t="s">
        <v>12717</v>
      </c>
      <c r="G4575" s="14" t="s">
        <v>6095</v>
      </c>
      <c r="H4575" s="14" t="s">
        <v>6096</v>
      </c>
      <c r="I4575" s="15">
        <v>200</v>
      </c>
      <c r="J4575" s="77">
        <v>1</v>
      </c>
    </row>
    <row r="4576" spans="1:11" ht="61.2" x14ac:dyDescent="0.2">
      <c r="A4576" s="14" t="s">
        <v>9073</v>
      </c>
      <c r="B4576" s="14" t="s">
        <v>11579</v>
      </c>
      <c r="C4576" s="14" t="s">
        <v>11580</v>
      </c>
      <c r="D4576" s="16">
        <v>45036</v>
      </c>
      <c r="E4576" s="16">
        <v>45273</v>
      </c>
      <c r="F4576" s="14" t="s">
        <v>12718</v>
      </c>
      <c r="G4576" s="14" t="s">
        <v>6095</v>
      </c>
      <c r="H4576" s="14" t="s">
        <v>6096</v>
      </c>
      <c r="I4576" s="15">
        <v>200</v>
      </c>
      <c r="J4576" s="77">
        <v>1</v>
      </c>
    </row>
    <row r="4577" spans="1:10" ht="61.2" x14ac:dyDescent="0.2">
      <c r="A4577" s="14" t="s">
        <v>9073</v>
      </c>
      <c r="B4577" s="14" t="s">
        <v>11579</v>
      </c>
      <c r="C4577" s="14" t="s">
        <v>11580</v>
      </c>
      <c r="D4577" s="16">
        <v>45066</v>
      </c>
      <c r="E4577" s="16">
        <v>45273</v>
      </c>
      <c r="F4577" s="14" t="s">
        <v>12719</v>
      </c>
      <c r="G4577" s="14" t="s">
        <v>6095</v>
      </c>
      <c r="H4577" s="14" t="s">
        <v>6096</v>
      </c>
      <c r="I4577" s="15">
        <v>200</v>
      </c>
      <c r="J4577" s="77">
        <v>1</v>
      </c>
    </row>
    <row r="4578" spans="1:10" ht="61.2" x14ac:dyDescent="0.2">
      <c r="A4578" s="14" t="s">
        <v>9073</v>
      </c>
      <c r="B4578" s="14" t="s">
        <v>11579</v>
      </c>
      <c r="C4578" s="14" t="s">
        <v>11580</v>
      </c>
      <c r="D4578" s="16">
        <v>45189</v>
      </c>
      <c r="E4578" s="16">
        <v>45273</v>
      </c>
      <c r="F4578" s="14" t="s">
        <v>12720</v>
      </c>
      <c r="G4578" s="14" t="s">
        <v>6095</v>
      </c>
      <c r="H4578" s="14" t="s">
        <v>6096</v>
      </c>
      <c r="I4578" s="15">
        <v>200</v>
      </c>
      <c r="J4578" s="77">
        <v>1</v>
      </c>
    </row>
    <row r="4579" spans="1:10" ht="61.2" x14ac:dyDescent="0.2">
      <c r="A4579" s="14" t="s">
        <v>9073</v>
      </c>
      <c r="B4579" s="14" t="s">
        <v>11579</v>
      </c>
      <c r="C4579" s="14" t="s">
        <v>11580</v>
      </c>
      <c r="D4579" s="16">
        <v>45219</v>
      </c>
      <c r="E4579" s="16">
        <v>45273</v>
      </c>
      <c r="F4579" s="14" t="s">
        <v>12721</v>
      </c>
      <c r="G4579" s="14" t="s">
        <v>6095</v>
      </c>
      <c r="H4579" s="14" t="s">
        <v>6096</v>
      </c>
      <c r="I4579" s="15">
        <v>200</v>
      </c>
      <c r="J4579" s="77">
        <v>1</v>
      </c>
    </row>
    <row r="4580" spans="1:10" ht="51" x14ac:dyDescent="0.2">
      <c r="A4580" s="14" t="s">
        <v>9073</v>
      </c>
      <c r="B4580" s="14" t="s">
        <v>11579</v>
      </c>
      <c r="C4580" s="14" t="s">
        <v>11580</v>
      </c>
      <c r="D4580" s="16">
        <v>45210</v>
      </c>
      <c r="E4580" s="16">
        <v>45273</v>
      </c>
      <c r="F4580" s="14" t="s">
        <v>12722</v>
      </c>
      <c r="G4580" s="14" t="s">
        <v>6095</v>
      </c>
      <c r="H4580" s="14" t="s">
        <v>6096</v>
      </c>
      <c r="I4580" s="15">
        <v>2125.66</v>
      </c>
      <c r="J4580" s="77">
        <v>1</v>
      </c>
    </row>
    <row r="4581" spans="1:10" ht="61.2" x14ac:dyDescent="0.2">
      <c r="A4581" s="14" t="s">
        <v>9073</v>
      </c>
      <c r="B4581" s="14" t="s">
        <v>11579</v>
      </c>
      <c r="C4581" s="14" t="s">
        <v>11580</v>
      </c>
      <c r="D4581" s="16">
        <v>45170</v>
      </c>
      <c r="E4581" s="16">
        <v>45273</v>
      </c>
      <c r="F4581" s="14" t="s">
        <v>12723</v>
      </c>
      <c r="G4581" s="14" t="s">
        <v>6095</v>
      </c>
      <c r="H4581" s="14" t="s">
        <v>6096</v>
      </c>
      <c r="I4581" s="15">
        <v>1164.55</v>
      </c>
      <c r="J4581" s="77">
        <v>1</v>
      </c>
    </row>
    <row r="4582" spans="1:10" ht="61.2" x14ac:dyDescent="0.2">
      <c r="A4582" s="14" t="s">
        <v>9073</v>
      </c>
      <c r="B4582" s="14" t="s">
        <v>11581</v>
      </c>
      <c r="C4582" s="14" t="s">
        <v>5653</v>
      </c>
      <c r="D4582" s="16">
        <v>44979</v>
      </c>
      <c r="E4582" s="16">
        <v>45278</v>
      </c>
      <c r="F4582" s="14" t="s">
        <v>12724</v>
      </c>
      <c r="G4582" s="14" t="s">
        <v>11582</v>
      </c>
      <c r="H4582" s="14" t="s">
        <v>11583</v>
      </c>
      <c r="I4582" s="15">
        <v>144</v>
      </c>
      <c r="J4582" s="77">
        <v>1</v>
      </c>
    </row>
    <row r="4583" spans="1:10" ht="51" x14ac:dyDescent="0.2">
      <c r="A4583" s="14" t="s">
        <v>9073</v>
      </c>
      <c r="B4583" s="14" t="s">
        <v>11581</v>
      </c>
      <c r="C4583" s="14" t="s">
        <v>5653</v>
      </c>
      <c r="D4583" s="16">
        <v>45006</v>
      </c>
      <c r="E4583" s="16">
        <v>45278</v>
      </c>
      <c r="F4583" s="14" t="s">
        <v>12725</v>
      </c>
      <c r="G4583" s="14" t="s">
        <v>11582</v>
      </c>
      <c r="H4583" s="14" t="s">
        <v>11583</v>
      </c>
      <c r="I4583" s="15">
        <v>182</v>
      </c>
      <c r="J4583" s="77">
        <v>1</v>
      </c>
    </row>
    <row r="4584" spans="1:10" ht="51" x14ac:dyDescent="0.2">
      <c r="A4584" s="14" t="s">
        <v>9073</v>
      </c>
      <c r="B4584" s="14" t="s">
        <v>11581</v>
      </c>
      <c r="C4584" s="14" t="s">
        <v>5653</v>
      </c>
      <c r="D4584" s="16">
        <v>45059</v>
      </c>
      <c r="E4584" s="16">
        <v>45278</v>
      </c>
      <c r="F4584" s="14" t="s">
        <v>12726</v>
      </c>
      <c r="G4584" s="14" t="s">
        <v>11582</v>
      </c>
      <c r="H4584" s="14" t="s">
        <v>11583</v>
      </c>
      <c r="I4584" s="15">
        <v>168</v>
      </c>
      <c r="J4584" s="77">
        <v>1</v>
      </c>
    </row>
    <row r="4585" spans="1:10" ht="51" x14ac:dyDescent="0.2">
      <c r="A4585" s="14" t="s">
        <v>9073</v>
      </c>
      <c r="B4585" s="14" t="s">
        <v>11581</v>
      </c>
      <c r="C4585" s="14" t="s">
        <v>5653</v>
      </c>
      <c r="D4585" s="16">
        <v>45107</v>
      </c>
      <c r="E4585" s="16">
        <v>45278</v>
      </c>
      <c r="F4585" s="14" t="s">
        <v>12727</v>
      </c>
      <c r="G4585" s="14" t="s">
        <v>11582</v>
      </c>
      <c r="H4585" s="14" t="s">
        <v>11583</v>
      </c>
      <c r="I4585" s="15">
        <v>182.5</v>
      </c>
      <c r="J4585" s="77">
        <v>1</v>
      </c>
    </row>
    <row r="4586" spans="1:10" ht="61.2" x14ac:dyDescent="0.2">
      <c r="A4586" s="14" t="s">
        <v>9073</v>
      </c>
      <c r="B4586" s="14" t="s">
        <v>11581</v>
      </c>
      <c r="C4586" s="14" t="s">
        <v>5653</v>
      </c>
      <c r="D4586" s="16">
        <v>45108</v>
      </c>
      <c r="E4586" s="16">
        <v>45278</v>
      </c>
      <c r="F4586" s="14" t="s">
        <v>12728</v>
      </c>
      <c r="G4586" s="14" t="s">
        <v>11582</v>
      </c>
      <c r="H4586" s="14" t="s">
        <v>11583</v>
      </c>
      <c r="I4586" s="15">
        <v>141.69999999999999</v>
      </c>
      <c r="J4586" s="77">
        <v>1</v>
      </c>
    </row>
    <row r="4587" spans="1:10" ht="51" x14ac:dyDescent="0.2">
      <c r="A4587" s="14" t="s">
        <v>9073</v>
      </c>
      <c r="B4587" s="14" t="s">
        <v>11581</v>
      </c>
      <c r="C4587" s="14" t="s">
        <v>5653</v>
      </c>
      <c r="D4587" s="16">
        <v>45108</v>
      </c>
      <c r="E4587" s="16">
        <v>45278</v>
      </c>
      <c r="F4587" s="14" t="s">
        <v>12729</v>
      </c>
      <c r="G4587" s="14" t="s">
        <v>11582</v>
      </c>
      <c r="H4587" s="14" t="s">
        <v>11583</v>
      </c>
      <c r="I4587" s="15">
        <v>130.19999999999999</v>
      </c>
      <c r="J4587" s="77">
        <v>1</v>
      </c>
    </row>
    <row r="4588" spans="1:10" ht="51" x14ac:dyDescent="0.2">
      <c r="A4588" s="14" t="s">
        <v>9073</v>
      </c>
      <c r="B4588" s="14" t="s">
        <v>11581</v>
      </c>
      <c r="C4588" s="14" t="s">
        <v>5653</v>
      </c>
      <c r="D4588" s="16">
        <v>45108</v>
      </c>
      <c r="E4588" s="16">
        <v>45278</v>
      </c>
      <c r="F4588" s="14" t="s">
        <v>12730</v>
      </c>
      <c r="G4588" s="14" t="s">
        <v>11582</v>
      </c>
      <c r="H4588" s="14" t="s">
        <v>11583</v>
      </c>
      <c r="I4588" s="15">
        <v>146</v>
      </c>
      <c r="J4588" s="77">
        <v>1</v>
      </c>
    </row>
    <row r="4589" spans="1:10" ht="51" x14ac:dyDescent="0.2">
      <c r="A4589" s="14" t="s">
        <v>9073</v>
      </c>
      <c r="B4589" s="14" t="s">
        <v>11581</v>
      </c>
      <c r="C4589" s="14" t="s">
        <v>5653</v>
      </c>
      <c r="D4589" s="16">
        <v>45108</v>
      </c>
      <c r="E4589" s="16">
        <v>45278</v>
      </c>
      <c r="F4589" s="14" t="s">
        <v>12731</v>
      </c>
      <c r="G4589" s="14" t="s">
        <v>11582</v>
      </c>
      <c r="H4589" s="14" t="s">
        <v>11583</v>
      </c>
      <c r="I4589" s="15">
        <v>60</v>
      </c>
      <c r="J4589" s="77">
        <v>1</v>
      </c>
    </row>
    <row r="4590" spans="1:10" ht="61.2" x14ac:dyDescent="0.2">
      <c r="A4590" s="14" t="s">
        <v>9073</v>
      </c>
      <c r="B4590" s="14" t="s">
        <v>11581</v>
      </c>
      <c r="C4590" s="14" t="s">
        <v>5653</v>
      </c>
      <c r="D4590" s="16">
        <v>45108</v>
      </c>
      <c r="E4590" s="16">
        <v>45278</v>
      </c>
      <c r="F4590" s="14" t="s">
        <v>12732</v>
      </c>
      <c r="G4590" s="14" t="s">
        <v>11582</v>
      </c>
      <c r="H4590" s="14" t="s">
        <v>11583</v>
      </c>
      <c r="I4590" s="15">
        <v>60</v>
      </c>
      <c r="J4590" s="77">
        <v>1</v>
      </c>
    </row>
    <row r="4591" spans="1:10" ht="54.6" customHeight="1" x14ac:dyDescent="0.2">
      <c r="A4591" s="14" t="s">
        <v>9073</v>
      </c>
      <c r="B4591" s="14" t="s">
        <v>11584</v>
      </c>
      <c r="C4591" s="14" t="s">
        <v>11585</v>
      </c>
      <c r="D4591" s="16">
        <v>44949</v>
      </c>
      <c r="E4591" s="16">
        <v>45265</v>
      </c>
      <c r="F4591" s="14" t="s">
        <v>12733</v>
      </c>
      <c r="G4591" s="14" t="s">
        <v>4987</v>
      </c>
      <c r="H4591" s="14" t="s">
        <v>4988</v>
      </c>
      <c r="I4591" s="15">
        <v>3000</v>
      </c>
      <c r="J4591" s="77">
        <v>1</v>
      </c>
    </row>
    <row r="4592" spans="1:10" ht="55.95" customHeight="1" x14ac:dyDescent="0.2">
      <c r="A4592" s="14" t="s">
        <v>9073</v>
      </c>
      <c r="B4592" s="14" t="s">
        <v>11584</v>
      </c>
      <c r="C4592" s="14" t="s">
        <v>11585</v>
      </c>
      <c r="D4592" s="16">
        <v>45034</v>
      </c>
      <c r="E4592" s="16">
        <v>45265</v>
      </c>
      <c r="F4592" s="14" t="s">
        <v>12734</v>
      </c>
      <c r="G4592" s="14" t="s">
        <v>4987</v>
      </c>
      <c r="H4592" s="14" t="s">
        <v>4988</v>
      </c>
      <c r="I4592" s="15">
        <v>693</v>
      </c>
      <c r="J4592" s="77">
        <v>1</v>
      </c>
    </row>
    <row r="4593" spans="1:10" ht="55.95" customHeight="1" x14ac:dyDescent="0.2">
      <c r="A4593" s="14" t="s">
        <v>9073</v>
      </c>
      <c r="B4593" s="14" t="s">
        <v>11584</v>
      </c>
      <c r="C4593" s="14" t="s">
        <v>11585</v>
      </c>
      <c r="D4593" s="16">
        <v>45092</v>
      </c>
      <c r="E4593" s="16">
        <v>45265</v>
      </c>
      <c r="F4593" s="14" t="s">
        <v>12735</v>
      </c>
      <c r="G4593" s="14" t="s">
        <v>4987</v>
      </c>
      <c r="H4593" s="14" t="s">
        <v>4988</v>
      </c>
      <c r="I4593" s="15">
        <v>1155</v>
      </c>
      <c r="J4593" s="77">
        <v>1</v>
      </c>
    </row>
    <row r="4594" spans="1:10" ht="59.4" customHeight="1" x14ac:dyDescent="0.2">
      <c r="A4594" s="14" t="s">
        <v>9073</v>
      </c>
      <c r="B4594" s="14" t="s">
        <v>11584</v>
      </c>
      <c r="C4594" s="14" t="s">
        <v>11585</v>
      </c>
      <c r="D4594" s="16">
        <v>45121</v>
      </c>
      <c r="E4594" s="16">
        <v>45265</v>
      </c>
      <c r="F4594" s="14" t="s">
        <v>12736</v>
      </c>
      <c r="G4594" s="14" t="s">
        <v>4987</v>
      </c>
      <c r="H4594" s="14" t="s">
        <v>4988</v>
      </c>
      <c r="I4594" s="15">
        <v>957</v>
      </c>
      <c r="J4594" s="77">
        <v>1</v>
      </c>
    </row>
    <row r="4595" spans="1:10" ht="60.6" customHeight="1" x14ac:dyDescent="0.2">
      <c r="A4595" s="14" t="s">
        <v>9073</v>
      </c>
      <c r="B4595" s="14" t="s">
        <v>11584</v>
      </c>
      <c r="C4595" s="14" t="s">
        <v>11585</v>
      </c>
      <c r="D4595" s="16">
        <v>45216</v>
      </c>
      <c r="E4595" s="16">
        <v>45265</v>
      </c>
      <c r="F4595" s="14" t="s">
        <v>12737</v>
      </c>
      <c r="G4595" s="14" t="s">
        <v>4987</v>
      </c>
      <c r="H4595" s="14" t="s">
        <v>4988</v>
      </c>
      <c r="I4595" s="15">
        <v>3350.78</v>
      </c>
      <c r="J4595" s="77">
        <v>1</v>
      </c>
    </row>
    <row r="4596" spans="1:10" ht="51" x14ac:dyDescent="0.2">
      <c r="A4596" s="14" t="s">
        <v>9073</v>
      </c>
      <c r="B4596" s="14" t="s">
        <v>11584</v>
      </c>
      <c r="C4596" s="14" t="s">
        <v>11585</v>
      </c>
      <c r="D4596" s="16">
        <v>45223</v>
      </c>
      <c r="E4596" s="16">
        <v>45265</v>
      </c>
      <c r="F4596" s="14" t="s">
        <v>12738</v>
      </c>
      <c r="G4596" s="14" t="s">
        <v>4987</v>
      </c>
      <c r="H4596" s="14" t="s">
        <v>4988</v>
      </c>
      <c r="I4596" s="15">
        <v>170.03</v>
      </c>
      <c r="J4596" s="77">
        <v>1</v>
      </c>
    </row>
    <row r="4597" spans="1:10" ht="61.2" x14ac:dyDescent="0.2">
      <c r="A4597" s="14" t="s">
        <v>9073</v>
      </c>
      <c r="B4597" s="14" t="s">
        <v>11586</v>
      </c>
      <c r="C4597" s="14" t="s">
        <v>11587</v>
      </c>
      <c r="D4597" s="16">
        <v>44950</v>
      </c>
      <c r="E4597" s="16">
        <v>45273</v>
      </c>
      <c r="F4597" s="14" t="s">
        <v>12739</v>
      </c>
      <c r="G4597" s="14" t="s">
        <v>6696</v>
      </c>
      <c r="H4597" s="14" t="s">
        <v>6697</v>
      </c>
      <c r="I4597" s="15">
        <v>1040</v>
      </c>
      <c r="J4597" s="77">
        <v>1</v>
      </c>
    </row>
    <row r="4598" spans="1:10" ht="61.2" x14ac:dyDescent="0.2">
      <c r="A4598" s="14" t="s">
        <v>9073</v>
      </c>
      <c r="B4598" s="14" t="s">
        <v>11586</v>
      </c>
      <c r="C4598" s="14" t="s">
        <v>11587</v>
      </c>
      <c r="D4598" s="16">
        <v>44959</v>
      </c>
      <c r="E4598" s="16">
        <v>45273</v>
      </c>
      <c r="F4598" s="14" t="s">
        <v>12739</v>
      </c>
      <c r="G4598" s="14" t="s">
        <v>6696</v>
      </c>
      <c r="H4598" s="14" t="s">
        <v>6697</v>
      </c>
      <c r="I4598" s="15">
        <v>100</v>
      </c>
      <c r="J4598" s="77">
        <v>1</v>
      </c>
    </row>
    <row r="4599" spans="1:10" ht="61.2" x14ac:dyDescent="0.2">
      <c r="A4599" s="14" t="s">
        <v>9073</v>
      </c>
      <c r="B4599" s="14" t="s">
        <v>11586</v>
      </c>
      <c r="C4599" s="14" t="s">
        <v>11587</v>
      </c>
      <c r="D4599" s="16">
        <v>44988</v>
      </c>
      <c r="E4599" s="16">
        <v>45273</v>
      </c>
      <c r="F4599" s="14" t="s">
        <v>12740</v>
      </c>
      <c r="G4599" s="14" t="s">
        <v>6696</v>
      </c>
      <c r="H4599" s="14" t="s">
        <v>6697</v>
      </c>
      <c r="I4599" s="15">
        <v>3783.77</v>
      </c>
      <c r="J4599" s="77">
        <v>1</v>
      </c>
    </row>
    <row r="4600" spans="1:10" ht="61.2" x14ac:dyDescent="0.2">
      <c r="A4600" s="14" t="s">
        <v>9073</v>
      </c>
      <c r="B4600" s="14" t="s">
        <v>11586</v>
      </c>
      <c r="C4600" s="14" t="s">
        <v>11587</v>
      </c>
      <c r="D4600" s="16">
        <v>45020</v>
      </c>
      <c r="E4600" s="16">
        <v>45273</v>
      </c>
      <c r="F4600" s="14" t="s">
        <v>12741</v>
      </c>
      <c r="G4600" s="14" t="s">
        <v>6696</v>
      </c>
      <c r="H4600" s="14" t="s">
        <v>6697</v>
      </c>
      <c r="I4600" s="15">
        <v>977.8</v>
      </c>
      <c r="J4600" s="77">
        <v>1</v>
      </c>
    </row>
    <row r="4601" spans="1:10" ht="61.2" x14ac:dyDescent="0.2">
      <c r="A4601" s="14" t="s">
        <v>9073</v>
      </c>
      <c r="B4601" s="14" t="s">
        <v>11586</v>
      </c>
      <c r="C4601" s="14" t="s">
        <v>11587</v>
      </c>
      <c r="D4601" s="16">
        <v>45028</v>
      </c>
      <c r="E4601" s="16">
        <v>45273</v>
      </c>
      <c r="F4601" s="14" t="s">
        <v>12742</v>
      </c>
      <c r="G4601" s="14" t="s">
        <v>6696</v>
      </c>
      <c r="H4601" s="14" t="s">
        <v>6697</v>
      </c>
      <c r="I4601" s="15">
        <v>6633.6</v>
      </c>
      <c r="J4601" s="77">
        <v>1</v>
      </c>
    </row>
    <row r="4602" spans="1:10" ht="61.2" x14ac:dyDescent="0.2">
      <c r="A4602" s="14" t="s">
        <v>9073</v>
      </c>
      <c r="B4602" s="14" t="s">
        <v>11586</v>
      </c>
      <c r="C4602" s="14" t="s">
        <v>11587</v>
      </c>
      <c r="D4602" s="16">
        <v>45040</v>
      </c>
      <c r="E4602" s="16">
        <v>45273</v>
      </c>
      <c r="F4602" s="14" t="s">
        <v>12743</v>
      </c>
      <c r="G4602" s="14" t="s">
        <v>6696</v>
      </c>
      <c r="H4602" s="14" t="s">
        <v>6697</v>
      </c>
      <c r="I4602" s="15">
        <v>2963.45</v>
      </c>
      <c r="J4602" s="77">
        <v>1</v>
      </c>
    </row>
    <row r="4603" spans="1:10" ht="71.400000000000006" x14ac:dyDescent="0.2">
      <c r="A4603" s="14" t="s">
        <v>9073</v>
      </c>
      <c r="B4603" s="14" t="s">
        <v>11586</v>
      </c>
      <c r="C4603" s="14" t="s">
        <v>11587</v>
      </c>
      <c r="D4603" s="16">
        <v>45057</v>
      </c>
      <c r="E4603" s="16">
        <v>45273</v>
      </c>
      <c r="F4603" s="14" t="s">
        <v>12744</v>
      </c>
      <c r="G4603" s="14" t="s">
        <v>6696</v>
      </c>
      <c r="H4603" s="14" t="s">
        <v>6697</v>
      </c>
      <c r="I4603" s="15">
        <v>900.24</v>
      </c>
      <c r="J4603" s="77">
        <v>1</v>
      </c>
    </row>
    <row r="4604" spans="1:10" ht="71.400000000000006" x14ac:dyDescent="0.2">
      <c r="A4604" s="14" t="s">
        <v>9073</v>
      </c>
      <c r="B4604" s="14" t="s">
        <v>11586</v>
      </c>
      <c r="C4604" s="14" t="s">
        <v>11587</v>
      </c>
      <c r="D4604" s="16">
        <v>45076</v>
      </c>
      <c r="E4604" s="16">
        <v>45273</v>
      </c>
      <c r="F4604" s="14" t="s">
        <v>12745</v>
      </c>
      <c r="G4604" s="14" t="s">
        <v>6696</v>
      </c>
      <c r="H4604" s="14" t="s">
        <v>6697</v>
      </c>
      <c r="I4604" s="15">
        <v>1020</v>
      </c>
      <c r="J4604" s="77">
        <v>1</v>
      </c>
    </row>
    <row r="4605" spans="1:10" ht="71.400000000000006" x14ac:dyDescent="0.2">
      <c r="A4605" s="14" t="s">
        <v>9073</v>
      </c>
      <c r="B4605" s="14" t="s">
        <v>11586</v>
      </c>
      <c r="C4605" s="14" t="s">
        <v>11587</v>
      </c>
      <c r="D4605" s="16">
        <v>45188</v>
      </c>
      <c r="E4605" s="16">
        <v>45273</v>
      </c>
      <c r="F4605" s="14" t="s">
        <v>12746</v>
      </c>
      <c r="G4605" s="14" t="s">
        <v>6696</v>
      </c>
      <c r="H4605" s="14" t="s">
        <v>6697</v>
      </c>
      <c r="I4605" s="15">
        <v>3557.22</v>
      </c>
      <c r="J4605" s="77">
        <v>1</v>
      </c>
    </row>
    <row r="4606" spans="1:10" ht="61.2" x14ac:dyDescent="0.2">
      <c r="A4606" s="14" t="s">
        <v>9073</v>
      </c>
      <c r="B4606" s="14" t="s">
        <v>11588</v>
      </c>
      <c r="C4606" s="14" t="s">
        <v>11589</v>
      </c>
      <c r="D4606" s="16">
        <v>45199</v>
      </c>
      <c r="E4606" s="16">
        <v>45274</v>
      </c>
      <c r="F4606" s="14" t="s">
        <v>12747</v>
      </c>
      <c r="G4606" s="14" t="s">
        <v>9115</v>
      </c>
      <c r="H4606" s="14" t="s">
        <v>9116</v>
      </c>
      <c r="I4606" s="15">
        <v>17.600000000000001</v>
      </c>
      <c r="J4606" s="77">
        <v>1</v>
      </c>
    </row>
    <row r="4607" spans="1:10" ht="51" x14ac:dyDescent="0.2">
      <c r="A4607" s="14" t="s">
        <v>9073</v>
      </c>
      <c r="B4607" s="14" t="s">
        <v>11588</v>
      </c>
      <c r="C4607" s="14" t="s">
        <v>11589</v>
      </c>
      <c r="D4607" s="16">
        <v>45199</v>
      </c>
      <c r="E4607" s="16">
        <v>45274</v>
      </c>
      <c r="F4607" s="14" t="s">
        <v>12748</v>
      </c>
      <c r="G4607" s="14" t="s">
        <v>9115</v>
      </c>
      <c r="H4607" s="14" t="s">
        <v>9116</v>
      </c>
      <c r="I4607" s="15">
        <v>100</v>
      </c>
      <c r="J4607" s="77">
        <v>1</v>
      </c>
    </row>
    <row r="4608" spans="1:10" ht="71.400000000000006" x14ac:dyDescent="0.2">
      <c r="A4608" s="14" t="s">
        <v>1906</v>
      </c>
      <c r="B4608" s="14" t="s">
        <v>11590</v>
      </c>
      <c r="C4608" s="14" t="s">
        <v>11591</v>
      </c>
      <c r="D4608" s="16">
        <v>45050</v>
      </c>
      <c r="E4608" s="16">
        <v>45278</v>
      </c>
      <c r="F4608" s="14" t="s">
        <v>12749</v>
      </c>
      <c r="G4608" s="14" t="s">
        <v>7385</v>
      </c>
      <c r="H4608" s="14" t="s">
        <v>7386</v>
      </c>
      <c r="I4608" s="15">
        <v>505.2</v>
      </c>
      <c r="J4608" s="77">
        <v>2</v>
      </c>
    </row>
    <row r="4609" spans="1:10" ht="61.2" x14ac:dyDescent="0.2">
      <c r="A4609" s="14" t="s">
        <v>1906</v>
      </c>
      <c r="B4609" s="14" t="s">
        <v>11590</v>
      </c>
      <c r="C4609" s="14" t="s">
        <v>11591</v>
      </c>
      <c r="D4609" s="16">
        <v>45104</v>
      </c>
      <c r="E4609" s="16">
        <v>45278</v>
      </c>
      <c r="F4609" s="14" t="s">
        <v>12750</v>
      </c>
      <c r="G4609" s="14" t="s">
        <v>7385</v>
      </c>
      <c r="H4609" s="14" t="s">
        <v>7386</v>
      </c>
      <c r="I4609" s="15">
        <v>185</v>
      </c>
      <c r="J4609" s="77">
        <v>2</v>
      </c>
    </row>
    <row r="4610" spans="1:10" ht="67.2" customHeight="1" x14ac:dyDescent="0.2">
      <c r="A4610" s="14" t="s">
        <v>1906</v>
      </c>
      <c r="B4610" s="14" t="s">
        <v>11590</v>
      </c>
      <c r="C4610" s="14" t="s">
        <v>11591</v>
      </c>
      <c r="D4610" s="16">
        <v>45107</v>
      </c>
      <c r="E4610" s="16">
        <v>45278</v>
      </c>
      <c r="F4610" s="14" t="s">
        <v>12751</v>
      </c>
      <c r="G4610" s="14" t="s">
        <v>7385</v>
      </c>
      <c r="H4610" s="14" t="s">
        <v>7386</v>
      </c>
      <c r="I4610" s="15">
        <v>45</v>
      </c>
      <c r="J4610" s="77">
        <v>2</v>
      </c>
    </row>
    <row r="4611" spans="1:10" ht="67.2" customHeight="1" x14ac:dyDescent="0.2">
      <c r="A4611" s="14" t="s">
        <v>1906</v>
      </c>
      <c r="B4611" s="14" t="s">
        <v>11590</v>
      </c>
      <c r="C4611" s="14" t="s">
        <v>11591</v>
      </c>
      <c r="D4611" s="16">
        <v>45152</v>
      </c>
      <c r="E4611" s="16">
        <v>45278</v>
      </c>
      <c r="F4611" s="14" t="s">
        <v>12752</v>
      </c>
      <c r="G4611" s="14" t="s">
        <v>7385</v>
      </c>
      <c r="H4611" s="14" t="s">
        <v>7386</v>
      </c>
      <c r="I4611" s="15">
        <v>700</v>
      </c>
      <c r="J4611" s="77">
        <v>2</v>
      </c>
    </row>
    <row r="4612" spans="1:10" ht="67.2" customHeight="1" x14ac:dyDescent="0.2">
      <c r="A4612" s="14" t="s">
        <v>1906</v>
      </c>
      <c r="B4612" s="14" t="s">
        <v>11590</v>
      </c>
      <c r="C4612" s="14" t="s">
        <v>11591</v>
      </c>
      <c r="D4612" s="16">
        <v>45152</v>
      </c>
      <c r="E4612" s="16">
        <v>45278</v>
      </c>
      <c r="F4612" s="14" t="s">
        <v>12752</v>
      </c>
      <c r="G4612" s="14" t="s">
        <v>7385</v>
      </c>
      <c r="H4612" s="14" t="s">
        <v>7386</v>
      </c>
      <c r="I4612" s="15">
        <v>500</v>
      </c>
      <c r="J4612" s="77">
        <v>2</v>
      </c>
    </row>
    <row r="4613" spans="1:10" ht="73.2" customHeight="1" x14ac:dyDescent="0.2">
      <c r="A4613" s="14" t="s">
        <v>1906</v>
      </c>
      <c r="B4613" s="14" t="s">
        <v>11590</v>
      </c>
      <c r="C4613" s="14" t="s">
        <v>11591</v>
      </c>
      <c r="D4613" s="16">
        <v>45152</v>
      </c>
      <c r="E4613" s="16">
        <v>45278</v>
      </c>
      <c r="F4613" s="14" t="s">
        <v>12753</v>
      </c>
      <c r="G4613" s="14" t="s">
        <v>7385</v>
      </c>
      <c r="H4613" s="14" t="s">
        <v>7386</v>
      </c>
      <c r="I4613" s="15">
        <v>380</v>
      </c>
      <c r="J4613" s="77">
        <v>2</v>
      </c>
    </row>
    <row r="4614" spans="1:10" ht="76.2" customHeight="1" x14ac:dyDescent="0.2">
      <c r="A4614" s="14" t="s">
        <v>1906</v>
      </c>
      <c r="B4614" s="14" t="s">
        <v>11590</v>
      </c>
      <c r="C4614" s="14" t="s">
        <v>11591</v>
      </c>
      <c r="D4614" s="16">
        <v>45152</v>
      </c>
      <c r="E4614" s="16">
        <v>45278</v>
      </c>
      <c r="F4614" s="14" t="s">
        <v>12753</v>
      </c>
      <c r="G4614" s="14" t="s">
        <v>7385</v>
      </c>
      <c r="H4614" s="14" t="s">
        <v>7386</v>
      </c>
      <c r="I4614" s="15">
        <v>220</v>
      </c>
      <c r="J4614" s="77">
        <v>2</v>
      </c>
    </row>
    <row r="4615" spans="1:10" ht="71.400000000000006" x14ac:dyDescent="0.2">
      <c r="A4615" s="14" t="s">
        <v>1906</v>
      </c>
      <c r="B4615" s="14" t="s">
        <v>11590</v>
      </c>
      <c r="C4615" s="14" t="s">
        <v>11591</v>
      </c>
      <c r="D4615" s="16">
        <v>45159</v>
      </c>
      <c r="E4615" s="16">
        <v>45278</v>
      </c>
      <c r="F4615" s="14" t="s">
        <v>12754</v>
      </c>
      <c r="G4615" s="14" t="s">
        <v>7385</v>
      </c>
      <c r="H4615" s="14" t="s">
        <v>7386</v>
      </c>
      <c r="I4615" s="15">
        <v>240</v>
      </c>
      <c r="J4615" s="77">
        <v>2</v>
      </c>
    </row>
    <row r="4616" spans="1:10" ht="71.400000000000006" x14ac:dyDescent="0.2">
      <c r="A4616" s="14" t="s">
        <v>1906</v>
      </c>
      <c r="B4616" s="14" t="s">
        <v>11590</v>
      </c>
      <c r="C4616" s="14" t="s">
        <v>11591</v>
      </c>
      <c r="D4616" s="16">
        <v>45202</v>
      </c>
      <c r="E4616" s="16">
        <v>45278</v>
      </c>
      <c r="F4616" s="14" t="s">
        <v>12755</v>
      </c>
      <c r="G4616" s="14" t="s">
        <v>7385</v>
      </c>
      <c r="H4616" s="14" t="s">
        <v>7386</v>
      </c>
      <c r="I4616" s="15">
        <v>296</v>
      </c>
      <c r="J4616" s="77">
        <v>2</v>
      </c>
    </row>
    <row r="4617" spans="1:10" ht="61.2" x14ac:dyDescent="0.2">
      <c r="A4617" s="14" t="s">
        <v>1906</v>
      </c>
      <c r="B4617" s="14" t="s">
        <v>11590</v>
      </c>
      <c r="C4617" s="14" t="s">
        <v>11591</v>
      </c>
      <c r="D4617" s="16">
        <v>45210</v>
      </c>
      <c r="E4617" s="16">
        <v>45278</v>
      </c>
      <c r="F4617" s="14" t="s">
        <v>12756</v>
      </c>
      <c r="G4617" s="14" t="s">
        <v>7385</v>
      </c>
      <c r="H4617" s="14" t="s">
        <v>7386</v>
      </c>
      <c r="I4617" s="15">
        <v>250</v>
      </c>
      <c r="J4617" s="77">
        <v>2</v>
      </c>
    </row>
    <row r="4618" spans="1:10" ht="75.599999999999994" customHeight="1" x14ac:dyDescent="0.2">
      <c r="A4618" s="14" t="s">
        <v>1906</v>
      </c>
      <c r="B4618" s="14" t="s">
        <v>11590</v>
      </c>
      <c r="C4618" s="14" t="s">
        <v>11591</v>
      </c>
      <c r="D4618" s="16">
        <v>45190</v>
      </c>
      <c r="E4618" s="16">
        <v>45278</v>
      </c>
      <c r="F4618" s="14" t="s">
        <v>12757</v>
      </c>
      <c r="G4618" s="14" t="s">
        <v>7385</v>
      </c>
      <c r="H4618" s="14" t="s">
        <v>7386</v>
      </c>
      <c r="I4618" s="15">
        <v>217.8</v>
      </c>
      <c r="J4618" s="77">
        <v>2</v>
      </c>
    </row>
    <row r="4619" spans="1:10" ht="61.2" x14ac:dyDescent="0.2">
      <c r="A4619" s="14" t="s">
        <v>1906</v>
      </c>
      <c r="B4619" s="14" t="s">
        <v>11590</v>
      </c>
      <c r="C4619" s="14" t="s">
        <v>11591</v>
      </c>
      <c r="D4619" s="16">
        <v>45216</v>
      </c>
      <c r="E4619" s="16">
        <v>45278</v>
      </c>
      <c r="F4619" s="14" t="s">
        <v>12757</v>
      </c>
      <c r="G4619" s="14" t="s">
        <v>7385</v>
      </c>
      <c r="H4619" s="14" t="s">
        <v>7386</v>
      </c>
      <c r="I4619" s="15">
        <v>237.6</v>
      </c>
      <c r="J4619" s="77">
        <v>2</v>
      </c>
    </row>
    <row r="4620" spans="1:10" ht="61.2" x14ac:dyDescent="0.2">
      <c r="A4620" s="14" t="s">
        <v>1906</v>
      </c>
      <c r="B4620" s="14" t="s">
        <v>11590</v>
      </c>
      <c r="C4620" s="14" t="s">
        <v>11591</v>
      </c>
      <c r="D4620" s="16">
        <v>45218</v>
      </c>
      <c r="E4620" s="16">
        <v>45278</v>
      </c>
      <c r="F4620" s="14" t="s">
        <v>12758</v>
      </c>
      <c r="G4620" s="14" t="s">
        <v>7385</v>
      </c>
      <c r="H4620" s="14" t="s">
        <v>7386</v>
      </c>
      <c r="I4620" s="15">
        <v>894.3</v>
      </c>
      <c r="J4620" s="77">
        <v>2</v>
      </c>
    </row>
    <row r="4621" spans="1:10" ht="61.2" x14ac:dyDescent="0.2">
      <c r="A4621" s="14" t="s">
        <v>1906</v>
      </c>
      <c r="B4621" s="14" t="s">
        <v>11590</v>
      </c>
      <c r="C4621" s="14" t="s">
        <v>11591</v>
      </c>
      <c r="D4621" s="16">
        <v>45232</v>
      </c>
      <c r="E4621" s="16">
        <v>45278</v>
      </c>
      <c r="F4621" s="14" t="s">
        <v>12757</v>
      </c>
      <c r="G4621" s="14" t="s">
        <v>7385</v>
      </c>
      <c r="H4621" s="14" t="s">
        <v>7386</v>
      </c>
      <c r="I4621" s="15">
        <v>887.8</v>
      </c>
      <c r="J4621" s="77">
        <v>2</v>
      </c>
    </row>
    <row r="4622" spans="1:10" ht="51" x14ac:dyDescent="0.2">
      <c r="A4622" s="14" t="s">
        <v>1906</v>
      </c>
      <c r="B4622" s="14" t="s">
        <v>11592</v>
      </c>
      <c r="C4622" s="14" t="s">
        <v>11593</v>
      </c>
      <c r="D4622" s="16">
        <v>45282</v>
      </c>
      <c r="E4622" s="16"/>
      <c r="F4622" s="14" t="s">
        <v>11594</v>
      </c>
      <c r="G4622" s="14" t="s">
        <v>11332</v>
      </c>
      <c r="H4622" s="14" t="s">
        <v>11333</v>
      </c>
      <c r="I4622" s="15">
        <v>800</v>
      </c>
      <c r="J4622" s="77">
        <v>5</v>
      </c>
    </row>
    <row r="4623" spans="1:10" ht="71.400000000000006" x14ac:dyDescent="0.2">
      <c r="A4623" s="14" t="s">
        <v>1906</v>
      </c>
      <c r="B4623" s="14" t="s">
        <v>11592</v>
      </c>
      <c r="C4623" s="14" t="s">
        <v>11593</v>
      </c>
      <c r="D4623" s="16">
        <v>45271</v>
      </c>
      <c r="E4623" s="16">
        <v>45282</v>
      </c>
      <c r="F4623" s="14" t="s">
        <v>12759</v>
      </c>
      <c r="G4623" s="14" t="s">
        <v>11332</v>
      </c>
      <c r="H4623" s="14" t="s">
        <v>11333</v>
      </c>
      <c r="I4623" s="15">
        <v>132.28</v>
      </c>
      <c r="J4623" s="77">
        <v>5</v>
      </c>
    </row>
    <row r="4624" spans="1:10" ht="71.400000000000006" x14ac:dyDescent="0.2">
      <c r="A4624" s="14" t="s">
        <v>1906</v>
      </c>
      <c r="B4624" s="14" t="s">
        <v>11592</v>
      </c>
      <c r="C4624" s="14" t="s">
        <v>11593</v>
      </c>
      <c r="D4624" s="16">
        <v>45271</v>
      </c>
      <c r="E4624" s="16">
        <v>45282</v>
      </c>
      <c r="F4624" s="14" t="s">
        <v>12760</v>
      </c>
      <c r="G4624" s="14" t="s">
        <v>11332</v>
      </c>
      <c r="H4624" s="14" t="s">
        <v>11333</v>
      </c>
      <c r="I4624" s="15">
        <v>14.1</v>
      </c>
      <c r="J4624" s="77">
        <v>5</v>
      </c>
    </row>
    <row r="4625" spans="1:10" ht="71.400000000000006" x14ac:dyDescent="0.2">
      <c r="A4625" s="14" t="s">
        <v>1906</v>
      </c>
      <c r="B4625" s="14" t="s">
        <v>11595</v>
      </c>
      <c r="C4625" s="14" t="s">
        <v>11367</v>
      </c>
      <c r="D4625" s="16">
        <v>45096</v>
      </c>
      <c r="E4625" s="16">
        <v>45267</v>
      </c>
      <c r="F4625" s="14" t="s">
        <v>12761</v>
      </c>
      <c r="G4625" s="14" t="s">
        <v>11596</v>
      </c>
      <c r="H4625" s="14" t="s">
        <v>11597</v>
      </c>
      <c r="I4625" s="15">
        <v>350</v>
      </c>
      <c r="J4625" s="77">
        <v>2</v>
      </c>
    </row>
    <row r="4626" spans="1:10" ht="71.400000000000006" x14ac:dyDescent="0.2">
      <c r="A4626" s="14" t="s">
        <v>1906</v>
      </c>
      <c r="B4626" s="14" t="s">
        <v>11595</v>
      </c>
      <c r="C4626" s="14" t="s">
        <v>11367</v>
      </c>
      <c r="D4626" s="16">
        <v>45184</v>
      </c>
      <c r="E4626" s="16">
        <v>45267</v>
      </c>
      <c r="F4626" s="14" t="s">
        <v>12761</v>
      </c>
      <c r="G4626" s="14" t="s">
        <v>11596</v>
      </c>
      <c r="H4626" s="14" t="s">
        <v>11597</v>
      </c>
      <c r="I4626" s="15">
        <v>1500</v>
      </c>
      <c r="J4626" s="77">
        <v>2</v>
      </c>
    </row>
    <row r="4627" spans="1:10" ht="61.2" customHeight="1" x14ac:dyDescent="0.2">
      <c r="A4627" s="14" t="s">
        <v>1906</v>
      </c>
      <c r="B4627" s="14" t="s">
        <v>11595</v>
      </c>
      <c r="C4627" s="14" t="s">
        <v>11367</v>
      </c>
      <c r="D4627" s="16">
        <v>44977</v>
      </c>
      <c r="E4627" s="16">
        <v>45267</v>
      </c>
      <c r="F4627" s="14" t="s">
        <v>12762</v>
      </c>
      <c r="G4627" s="14" t="s">
        <v>11596</v>
      </c>
      <c r="H4627" s="14" t="s">
        <v>11597</v>
      </c>
      <c r="I4627" s="15">
        <v>1152</v>
      </c>
      <c r="J4627" s="77">
        <v>2</v>
      </c>
    </row>
    <row r="4628" spans="1:10" ht="65.400000000000006" customHeight="1" x14ac:dyDescent="0.2">
      <c r="A4628" s="14" t="s">
        <v>1906</v>
      </c>
      <c r="B4628" s="14" t="s">
        <v>11595</v>
      </c>
      <c r="C4628" s="14" t="s">
        <v>11367</v>
      </c>
      <c r="D4628" s="16">
        <v>44970</v>
      </c>
      <c r="E4628" s="16">
        <v>45267</v>
      </c>
      <c r="F4628" s="14" t="s">
        <v>12763</v>
      </c>
      <c r="G4628" s="14" t="s">
        <v>11596</v>
      </c>
      <c r="H4628" s="14" t="s">
        <v>11597</v>
      </c>
      <c r="I4628" s="15">
        <v>85</v>
      </c>
      <c r="J4628" s="77">
        <v>2</v>
      </c>
    </row>
    <row r="4629" spans="1:10" ht="66.599999999999994" customHeight="1" x14ac:dyDescent="0.2">
      <c r="A4629" s="14" t="s">
        <v>1906</v>
      </c>
      <c r="B4629" s="14" t="s">
        <v>11595</v>
      </c>
      <c r="C4629" s="14" t="s">
        <v>11367</v>
      </c>
      <c r="D4629" s="16">
        <v>45018</v>
      </c>
      <c r="E4629" s="16">
        <v>45267</v>
      </c>
      <c r="F4629" s="14" t="s">
        <v>12764</v>
      </c>
      <c r="G4629" s="14" t="s">
        <v>11596</v>
      </c>
      <c r="H4629" s="14" t="s">
        <v>11597</v>
      </c>
      <c r="I4629" s="15">
        <v>63.75</v>
      </c>
      <c r="J4629" s="77">
        <v>2</v>
      </c>
    </row>
    <row r="4630" spans="1:10" ht="66" customHeight="1" x14ac:dyDescent="0.2">
      <c r="A4630" s="14" t="s">
        <v>1906</v>
      </c>
      <c r="B4630" s="14" t="s">
        <v>11595</v>
      </c>
      <c r="C4630" s="14" t="s">
        <v>11367</v>
      </c>
      <c r="D4630" s="16">
        <v>45034</v>
      </c>
      <c r="E4630" s="16">
        <v>45267</v>
      </c>
      <c r="F4630" s="14" t="s">
        <v>12765</v>
      </c>
      <c r="G4630" s="14" t="s">
        <v>11596</v>
      </c>
      <c r="H4630" s="14" t="s">
        <v>11597</v>
      </c>
      <c r="I4630" s="15">
        <v>85</v>
      </c>
      <c r="J4630" s="77">
        <v>2</v>
      </c>
    </row>
    <row r="4631" spans="1:10" ht="67.95" customHeight="1" x14ac:dyDescent="0.2">
      <c r="A4631" s="14" t="s">
        <v>1906</v>
      </c>
      <c r="B4631" s="14" t="s">
        <v>11595</v>
      </c>
      <c r="C4631" s="14" t="s">
        <v>11367</v>
      </c>
      <c r="D4631" s="16">
        <v>45058</v>
      </c>
      <c r="E4631" s="16">
        <v>45267</v>
      </c>
      <c r="F4631" s="14" t="s">
        <v>12766</v>
      </c>
      <c r="G4631" s="14" t="s">
        <v>11596</v>
      </c>
      <c r="H4631" s="14" t="s">
        <v>11597</v>
      </c>
      <c r="I4631" s="15">
        <v>63.75</v>
      </c>
      <c r="J4631" s="77">
        <v>2</v>
      </c>
    </row>
    <row r="4632" spans="1:10" ht="66" customHeight="1" x14ac:dyDescent="0.2">
      <c r="A4632" s="14" t="s">
        <v>1906</v>
      </c>
      <c r="B4632" s="14" t="s">
        <v>11595</v>
      </c>
      <c r="C4632" s="14" t="s">
        <v>11367</v>
      </c>
      <c r="D4632" s="16">
        <v>45089</v>
      </c>
      <c r="E4632" s="16">
        <v>45267</v>
      </c>
      <c r="F4632" s="14" t="s">
        <v>12767</v>
      </c>
      <c r="G4632" s="14" t="s">
        <v>11596</v>
      </c>
      <c r="H4632" s="14" t="s">
        <v>11597</v>
      </c>
      <c r="I4632" s="15">
        <v>85</v>
      </c>
      <c r="J4632" s="77">
        <v>2</v>
      </c>
    </row>
    <row r="4633" spans="1:10" ht="64.2" customHeight="1" x14ac:dyDescent="0.2">
      <c r="A4633" s="14" t="s">
        <v>1906</v>
      </c>
      <c r="B4633" s="14" t="s">
        <v>11595</v>
      </c>
      <c r="C4633" s="14" t="s">
        <v>11367</v>
      </c>
      <c r="D4633" s="16">
        <v>45089</v>
      </c>
      <c r="E4633" s="16">
        <v>45267</v>
      </c>
      <c r="F4633" s="14" t="s">
        <v>12768</v>
      </c>
      <c r="G4633" s="14" t="s">
        <v>11596</v>
      </c>
      <c r="H4633" s="14" t="s">
        <v>11597</v>
      </c>
      <c r="I4633" s="15">
        <v>52</v>
      </c>
      <c r="J4633" s="77">
        <v>2</v>
      </c>
    </row>
    <row r="4634" spans="1:10" ht="71.400000000000006" x14ac:dyDescent="0.2">
      <c r="A4634" s="14" t="s">
        <v>1906</v>
      </c>
      <c r="B4634" s="14" t="s">
        <v>11595</v>
      </c>
      <c r="C4634" s="14" t="s">
        <v>11367</v>
      </c>
      <c r="D4634" s="16">
        <v>45142</v>
      </c>
      <c r="E4634" s="16">
        <v>45267</v>
      </c>
      <c r="F4634" s="14" t="s">
        <v>12769</v>
      </c>
      <c r="G4634" s="14" t="s">
        <v>11596</v>
      </c>
      <c r="H4634" s="14" t="s">
        <v>11597</v>
      </c>
      <c r="I4634" s="15">
        <v>39</v>
      </c>
      <c r="J4634" s="77">
        <v>2</v>
      </c>
    </row>
    <row r="4635" spans="1:10" ht="71.400000000000006" x14ac:dyDescent="0.2">
      <c r="A4635" s="14" t="s">
        <v>1906</v>
      </c>
      <c r="B4635" s="14" t="s">
        <v>11595</v>
      </c>
      <c r="C4635" s="14" t="s">
        <v>11367</v>
      </c>
      <c r="D4635" s="16">
        <v>44963</v>
      </c>
      <c r="E4635" s="16">
        <v>45267</v>
      </c>
      <c r="F4635" s="14" t="s">
        <v>12770</v>
      </c>
      <c r="G4635" s="14" t="s">
        <v>11596</v>
      </c>
      <c r="H4635" s="14" t="s">
        <v>11597</v>
      </c>
      <c r="I4635" s="15">
        <v>583.28</v>
      </c>
      <c r="J4635" s="77">
        <v>2</v>
      </c>
    </row>
    <row r="4636" spans="1:10" ht="71.400000000000006" x14ac:dyDescent="0.2">
      <c r="A4636" s="14" t="s">
        <v>1906</v>
      </c>
      <c r="B4636" s="14" t="s">
        <v>11595</v>
      </c>
      <c r="C4636" s="14" t="s">
        <v>11367</v>
      </c>
      <c r="D4636" s="16">
        <v>44987</v>
      </c>
      <c r="E4636" s="16">
        <v>45267</v>
      </c>
      <c r="F4636" s="14" t="s">
        <v>12771</v>
      </c>
      <c r="G4636" s="14" t="s">
        <v>11596</v>
      </c>
      <c r="H4636" s="14" t="s">
        <v>11597</v>
      </c>
      <c r="I4636" s="15">
        <v>635.25</v>
      </c>
      <c r="J4636" s="77">
        <v>2</v>
      </c>
    </row>
    <row r="4637" spans="1:10" ht="71.400000000000006" x14ac:dyDescent="0.2">
      <c r="A4637" s="14" t="s">
        <v>1906</v>
      </c>
      <c r="B4637" s="14" t="s">
        <v>11595</v>
      </c>
      <c r="C4637" s="14" t="s">
        <v>11367</v>
      </c>
      <c r="D4637" s="16">
        <v>45019</v>
      </c>
      <c r="E4637" s="16">
        <v>45267</v>
      </c>
      <c r="F4637" s="14" t="s">
        <v>12772</v>
      </c>
      <c r="G4637" s="14" t="s">
        <v>11596</v>
      </c>
      <c r="H4637" s="14" t="s">
        <v>11597</v>
      </c>
      <c r="I4637" s="15">
        <v>695.89</v>
      </c>
      <c r="J4637" s="77">
        <v>2</v>
      </c>
    </row>
    <row r="4638" spans="1:10" ht="71.400000000000006" x14ac:dyDescent="0.2">
      <c r="A4638" s="14" t="s">
        <v>1906</v>
      </c>
      <c r="B4638" s="14" t="s">
        <v>11595</v>
      </c>
      <c r="C4638" s="14" t="s">
        <v>11367</v>
      </c>
      <c r="D4638" s="16">
        <v>45049</v>
      </c>
      <c r="E4638" s="16">
        <v>45267</v>
      </c>
      <c r="F4638" s="14" t="s">
        <v>12773</v>
      </c>
      <c r="G4638" s="14" t="s">
        <v>11596</v>
      </c>
      <c r="H4638" s="14" t="s">
        <v>11597</v>
      </c>
      <c r="I4638" s="15">
        <v>519.75</v>
      </c>
      <c r="J4638" s="77">
        <v>2</v>
      </c>
    </row>
    <row r="4639" spans="1:10" ht="71.400000000000006" x14ac:dyDescent="0.2">
      <c r="A4639" s="14" t="s">
        <v>1906</v>
      </c>
      <c r="B4639" s="14" t="s">
        <v>11595</v>
      </c>
      <c r="C4639" s="14" t="s">
        <v>11367</v>
      </c>
      <c r="D4639" s="16">
        <v>45079</v>
      </c>
      <c r="E4639" s="16">
        <v>45267</v>
      </c>
      <c r="F4639" s="14" t="s">
        <v>12774</v>
      </c>
      <c r="G4639" s="14" t="s">
        <v>11596</v>
      </c>
      <c r="H4639" s="14" t="s">
        <v>11597</v>
      </c>
      <c r="I4639" s="15">
        <v>300.3</v>
      </c>
      <c r="J4639" s="77">
        <v>2</v>
      </c>
    </row>
    <row r="4640" spans="1:10" ht="71.400000000000006" x14ac:dyDescent="0.2">
      <c r="A4640" s="14" t="s">
        <v>1906</v>
      </c>
      <c r="B4640" s="14" t="s">
        <v>11595</v>
      </c>
      <c r="C4640" s="14" t="s">
        <v>11367</v>
      </c>
      <c r="D4640" s="16">
        <v>45110</v>
      </c>
      <c r="E4640" s="16">
        <v>45267</v>
      </c>
      <c r="F4640" s="14" t="s">
        <v>12775</v>
      </c>
      <c r="G4640" s="14" t="s">
        <v>11596</v>
      </c>
      <c r="H4640" s="14" t="s">
        <v>11597</v>
      </c>
      <c r="I4640" s="15">
        <v>524.88</v>
      </c>
      <c r="J4640" s="77">
        <v>2</v>
      </c>
    </row>
    <row r="4641" spans="1:10" ht="71.400000000000006" x14ac:dyDescent="0.2">
      <c r="A4641" s="14" t="s">
        <v>1906</v>
      </c>
      <c r="B4641" s="14" t="s">
        <v>11598</v>
      </c>
      <c r="C4641" s="14" t="s">
        <v>11292</v>
      </c>
      <c r="D4641" s="16">
        <v>45062</v>
      </c>
      <c r="E4641" s="16">
        <v>45274</v>
      </c>
      <c r="F4641" s="14" t="s">
        <v>12776</v>
      </c>
      <c r="G4641" s="14" t="s">
        <v>9383</v>
      </c>
      <c r="H4641" s="14" t="s">
        <v>11599</v>
      </c>
      <c r="I4641" s="15">
        <v>1780.09</v>
      </c>
      <c r="J4641" s="77">
        <v>2</v>
      </c>
    </row>
    <row r="4642" spans="1:10" ht="61.2" x14ac:dyDescent="0.2">
      <c r="A4642" s="14" t="s">
        <v>1906</v>
      </c>
      <c r="B4642" s="14" t="s">
        <v>11598</v>
      </c>
      <c r="C4642" s="14" t="s">
        <v>11292</v>
      </c>
      <c r="D4642" s="16">
        <v>45068</v>
      </c>
      <c r="E4642" s="16">
        <v>45274</v>
      </c>
      <c r="F4642" s="326" t="s">
        <v>12777</v>
      </c>
      <c r="G4642" s="14" t="s">
        <v>9383</v>
      </c>
      <c r="H4642" s="14" t="s">
        <v>11599</v>
      </c>
      <c r="I4642" s="15">
        <v>955.53</v>
      </c>
      <c r="J4642" s="77">
        <v>2</v>
      </c>
    </row>
    <row r="4643" spans="1:10" ht="71.400000000000006" x14ac:dyDescent="0.2">
      <c r="A4643" s="14" t="s">
        <v>1906</v>
      </c>
      <c r="B4643" s="14" t="s">
        <v>11600</v>
      </c>
      <c r="C4643" s="14" t="s">
        <v>3158</v>
      </c>
      <c r="D4643" s="16">
        <v>45215</v>
      </c>
      <c r="E4643" s="16">
        <v>45278</v>
      </c>
      <c r="F4643" s="14" t="s">
        <v>12778</v>
      </c>
      <c r="G4643" s="14" t="s">
        <v>11310</v>
      </c>
      <c r="H4643" s="14" t="s">
        <v>11311</v>
      </c>
      <c r="I4643" s="15">
        <v>4440.71</v>
      </c>
      <c r="J4643" s="77">
        <v>2</v>
      </c>
    </row>
    <row r="4644" spans="1:10" ht="71.400000000000006" x14ac:dyDescent="0.2">
      <c r="A4644" s="14" t="s">
        <v>1906</v>
      </c>
      <c r="B4644" s="14" t="s">
        <v>11600</v>
      </c>
      <c r="C4644" s="14" t="s">
        <v>3158</v>
      </c>
      <c r="D4644" s="16">
        <v>45113</v>
      </c>
      <c r="E4644" s="16">
        <v>45278</v>
      </c>
      <c r="F4644" s="14" t="s">
        <v>12779</v>
      </c>
      <c r="G4644" s="14" t="s">
        <v>11310</v>
      </c>
      <c r="H4644" s="14" t="s">
        <v>11311</v>
      </c>
      <c r="I4644" s="15">
        <v>3200</v>
      </c>
      <c r="J4644" s="77">
        <v>2</v>
      </c>
    </row>
    <row r="4645" spans="1:10" ht="65.400000000000006" customHeight="1" x14ac:dyDescent="0.2">
      <c r="A4645" s="14" t="s">
        <v>1906</v>
      </c>
      <c r="B4645" s="14" t="s">
        <v>11600</v>
      </c>
      <c r="C4645" s="14" t="s">
        <v>3158</v>
      </c>
      <c r="D4645" s="16">
        <v>45215</v>
      </c>
      <c r="E4645" s="16">
        <v>45278</v>
      </c>
      <c r="F4645" s="14" t="s">
        <v>12780</v>
      </c>
      <c r="G4645" s="14" t="s">
        <v>11310</v>
      </c>
      <c r="H4645" s="14" t="s">
        <v>11311</v>
      </c>
      <c r="I4645" s="15">
        <v>267.83</v>
      </c>
      <c r="J4645" s="77">
        <v>2</v>
      </c>
    </row>
    <row r="4646" spans="1:10" ht="71.400000000000006" x14ac:dyDescent="0.2">
      <c r="A4646" s="14" t="s">
        <v>1906</v>
      </c>
      <c r="B4646" s="14" t="s">
        <v>11601</v>
      </c>
      <c r="C4646" s="14" t="s">
        <v>11602</v>
      </c>
      <c r="D4646" s="16">
        <v>45245</v>
      </c>
      <c r="E4646" s="16">
        <v>45273</v>
      </c>
      <c r="F4646" s="14" t="s">
        <v>12781</v>
      </c>
      <c r="G4646" s="14" t="s">
        <v>9115</v>
      </c>
      <c r="H4646" s="14" t="s">
        <v>9116</v>
      </c>
      <c r="I4646" s="15">
        <v>300</v>
      </c>
      <c r="J4646" s="77">
        <v>2</v>
      </c>
    </row>
    <row r="4647" spans="1:10" ht="76.2" customHeight="1" x14ac:dyDescent="0.2">
      <c r="A4647" s="14" t="s">
        <v>1906</v>
      </c>
      <c r="B4647" s="14" t="s">
        <v>11601</v>
      </c>
      <c r="C4647" s="14" t="s">
        <v>11602</v>
      </c>
      <c r="D4647" s="16">
        <v>45245</v>
      </c>
      <c r="E4647" s="16">
        <v>45273</v>
      </c>
      <c r="F4647" s="14" t="s">
        <v>12782</v>
      </c>
      <c r="G4647" s="14" t="s">
        <v>9115</v>
      </c>
      <c r="H4647" s="14" t="s">
        <v>9116</v>
      </c>
      <c r="I4647" s="15">
        <v>850</v>
      </c>
      <c r="J4647" s="77">
        <v>2</v>
      </c>
    </row>
    <row r="4648" spans="1:10" ht="68.400000000000006" customHeight="1" x14ac:dyDescent="0.2">
      <c r="A4648" s="14" t="s">
        <v>1906</v>
      </c>
      <c r="B4648" s="14" t="s">
        <v>11603</v>
      </c>
      <c r="C4648" s="14" t="s">
        <v>11604</v>
      </c>
      <c r="D4648" s="16">
        <v>45204</v>
      </c>
      <c r="E4648" s="16">
        <v>45278</v>
      </c>
      <c r="F4648" s="14" t="s">
        <v>12783</v>
      </c>
      <c r="G4648" s="14" t="s">
        <v>6869</v>
      </c>
      <c r="H4648" s="14" t="s">
        <v>6870</v>
      </c>
      <c r="I4648" s="15">
        <v>4425</v>
      </c>
      <c r="J4648" s="77">
        <v>2</v>
      </c>
    </row>
    <row r="4649" spans="1:10" ht="61.2" x14ac:dyDescent="0.2">
      <c r="A4649" s="14" t="s">
        <v>1906</v>
      </c>
      <c r="B4649" s="14" t="s">
        <v>11603</v>
      </c>
      <c r="C4649" s="14" t="s">
        <v>11604</v>
      </c>
      <c r="D4649" s="16">
        <v>45204</v>
      </c>
      <c r="E4649" s="16">
        <v>45278</v>
      </c>
      <c r="F4649" s="14" t="s">
        <v>12784</v>
      </c>
      <c r="G4649" s="14" t="s">
        <v>6869</v>
      </c>
      <c r="H4649" s="14" t="s">
        <v>6870</v>
      </c>
      <c r="I4649" s="15">
        <v>4975</v>
      </c>
      <c r="J4649" s="77">
        <v>2</v>
      </c>
    </row>
    <row r="4650" spans="1:10" ht="74.400000000000006" customHeight="1" x14ac:dyDescent="0.2">
      <c r="A4650" s="14" t="s">
        <v>1906</v>
      </c>
      <c r="B4650" s="14" t="s">
        <v>11603</v>
      </c>
      <c r="C4650" s="14" t="s">
        <v>11604</v>
      </c>
      <c r="D4650" s="16">
        <v>45197</v>
      </c>
      <c r="E4650" s="16">
        <v>45278</v>
      </c>
      <c r="F4650" s="14" t="s">
        <v>12785</v>
      </c>
      <c r="G4650" s="14" t="s">
        <v>6869</v>
      </c>
      <c r="H4650" s="14" t="s">
        <v>6870</v>
      </c>
      <c r="I4650" s="15">
        <v>2332</v>
      </c>
      <c r="J4650" s="77">
        <v>2</v>
      </c>
    </row>
    <row r="4651" spans="1:10" ht="81.599999999999994" x14ac:dyDescent="0.2">
      <c r="A4651" s="14" t="s">
        <v>1906</v>
      </c>
      <c r="B4651" s="14" t="s">
        <v>11603</v>
      </c>
      <c r="C4651" s="14" t="s">
        <v>11604</v>
      </c>
      <c r="D4651" s="16">
        <v>45028</v>
      </c>
      <c r="E4651" s="16">
        <v>45278</v>
      </c>
      <c r="F4651" s="14" t="s">
        <v>12786</v>
      </c>
      <c r="G4651" s="14" t="s">
        <v>6869</v>
      </c>
      <c r="H4651" s="14" t="s">
        <v>6870</v>
      </c>
      <c r="I4651" s="15">
        <v>1459.38</v>
      </c>
      <c r="J4651" s="77">
        <v>2</v>
      </c>
    </row>
    <row r="4652" spans="1:10" ht="81.599999999999994" x14ac:dyDescent="0.2">
      <c r="A4652" s="14" t="s">
        <v>1906</v>
      </c>
      <c r="B4652" s="14" t="s">
        <v>11603</v>
      </c>
      <c r="C4652" s="14" t="s">
        <v>11604</v>
      </c>
      <c r="D4652" s="16">
        <v>45197</v>
      </c>
      <c r="E4652" s="16">
        <v>45278</v>
      </c>
      <c r="F4652" s="14" t="s">
        <v>12787</v>
      </c>
      <c r="G4652" s="14" t="s">
        <v>6869</v>
      </c>
      <c r="H4652" s="14" t="s">
        <v>6870</v>
      </c>
      <c r="I4652" s="15">
        <v>763.87</v>
      </c>
      <c r="J4652" s="77">
        <v>2</v>
      </c>
    </row>
    <row r="4653" spans="1:10" ht="71.400000000000006" x14ac:dyDescent="0.2">
      <c r="A4653" s="14" t="s">
        <v>1906</v>
      </c>
      <c r="B4653" s="14" t="s">
        <v>11605</v>
      </c>
      <c r="C4653" s="14" t="s">
        <v>11606</v>
      </c>
      <c r="D4653" s="16">
        <v>45265</v>
      </c>
      <c r="E4653" s="16"/>
      <c r="F4653" s="14" t="s">
        <v>12788</v>
      </c>
      <c r="G4653" s="14" t="s">
        <v>4987</v>
      </c>
      <c r="H4653" s="14" t="s">
        <v>4988</v>
      </c>
      <c r="I4653" s="15">
        <v>2700.11</v>
      </c>
      <c r="J4653" s="77">
        <v>2</v>
      </c>
    </row>
    <row r="4654" spans="1:10" ht="74.400000000000006" customHeight="1" x14ac:dyDescent="0.2">
      <c r="A4654" s="14" t="s">
        <v>1906</v>
      </c>
      <c r="B4654" s="14" t="s">
        <v>11607</v>
      </c>
      <c r="C4654" s="14" t="s">
        <v>11608</v>
      </c>
      <c r="D4654" s="16">
        <v>45214</v>
      </c>
      <c r="E4654" s="16">
        <v>45278</v>
      </c>
      <c r="F4654" s="14" t="s">
        <v>12789</v>
      </c>
      <c r="G4654" s="14" t="s">
        <v>11332</v>
      </c>
      <c r="H4654" s="14" t="s">
        <v>11333</v>
      </c>
      <c r="I4654" s="15">
        <v>70</v>
      </c>
      <c r="J4654" s="77">
        <v>2</v>
      </c>
    </row>
    <row r="4655" spans="1:10" ht="73.2" customHeight="1" x14ac:dyDescent="0.2">
      <c r="A4655" s="14" t="s">
        <v>1906</v>
      </c>
      <c r="B4655" s="14" t="s">
        <v>11607</v>
      </c>
      <c r="C4655" s="14" t="s">
        <v>11608</v>
      </c>
      <c r="D4655" s="16">
        <v>45214</v>
      </c>
      <c r="E4655" s="16">
        <v>45278</v>
      </c>
      <c r="F4655" s="14" t="s">
        <v>12789</v>
      </c>
      <c r="G4655" s="14" t="s">
        <v>11332</v>
      </c>
      <c r="H4655" s="14" t="s">
        <v>11333</v>
      </c>
      <c r="I4655" s="15">
        <v>70</v>
      </c>
      <c r="J4655" s="77">
        <v>2</v>
      </c>
    </row>
    <row r="4656" spans="1:10" ht="73.95" customHeight="1" x14ac:dyDescent="0.2">
      <c r="A4656" s="14" t="s">
        <v>1906</v>
      </c>
      <c r="B4656" s="14" t="s">
        <v>11607</v>
      </c>
      <c r="C4656" s="14" t="s">
        <v>11608</v>
      </c>
      <c r="D4656" s="16">
        <v>45214</v>
      </c>
      <c r="E4656" s="16">
        <v>45278</v>
      </c>
      <c r="F4656" s="14" t="s">
        <v>12789</v>
      </c>
      <c r="G4656" s="14" t="s">
        <v>11332</v>
      </c>
      <c r="H4656" s="14" t="s">
        <v>11333</v>
      </c>
      <c r="I4656" s="15">
        <v>35</v>
      </c>
      <c r="J4656" s="77">
        <v>2</v>
      </c>
    </row>
    <row r="4657" spans="1:10" ht="61.2" x14ac:dyDescent="0.2">
      <c r="A4657" s="14" t="s">
        <v>1906</v>
      </c>
      <c r="B4657" s="14" t="s">
        <v>11607</v>
      </c>
      <c r="C4657" s="14" t="s">
        <v>11608</v>
      </c>
      <c r="D4657" s="16">
        <v>45214</v>
      </c>
      <c r="E4657" s="16">
        <v>45278</v>
      </c>
      <c r="F4657" s="14" t="s">
        <v>12789</v>
      </c>
      <c r="G4657" s="14" t="s">
        <v>11332</v>
      </c>
      <c r="H4657" s="14" t="s">
        <v>11333</v>
      </c>
      <c r="I4657" s="15">
        <v>126</v>
      </c>
      <c r="J4657" s="77">
        <v>2</v>
      </c>
    </row>
    <row r="4658" spans="1:10" ht="61.2" x14ac:dyDescent="0.2">
      <c r="A4658" s="14" t="s">
        <v>1906</v>
      </c>
      <c r="B4658" s="14" t="s">
        <v>11607</v>
      </c>
      <c r="C4658" s="14" t="s">
        <v>11608</v>
      </c>
      <c r="D4658" s="16">
        <v>45214</v>
      </c>
      <c r="E4658" s="16">
        <v>45278</v>
      </c>
      <c r="F4658" s="14" t="s">
        <v>12789</v>
      </c>
      <c r="G4658" s="14" t="s">
        <v>11332</v>
      </c>
      <c r="H4658" s="14" t="s">
        <v>11333</v>
      </c>
      <c r="I4658" s="15">
        <v>25</v>
      </c>
      <c r="J4658" s="77">
        <v>2</v>
      </c>
    </row>
    <row r="4659" spans="1:10" ht="61.2" x14ac:dyDescent="0.2">
      <c r="A4659" s="14" t="s">
        <v>1906</v>
      </c>
      <c r="B4659" s="14" t="s">
        <v>11607</v>
      </c>
      <c r="C4659" s="14" t="s">
        <v>11608</v>
      </c>
      <c r="D4659" s="16">
        <v>45214</v>
      </c>
      <c r="E4659" s="16">
        <v>45278</v>
      </c>
      <c r="F4659" s="14" t="s">
        <v>12789</v>
      </c>
      <c r="G4659" s="14" t="s">
        <v>11332</v>
      </c>
      <c r="H4659" s="14" t="s">
        <v>11333</v>
      </c>
      <c r="I4659" s="15">
        <v>115</v>
      </c>
      <c r="J4659" s="77">
        <v>2</v>
      </c>
    </row>
    <row r="4660" spans="1:10" ht="61.2" x14ac:dyDescent="0.2">
      <c r="A4660" s="14" t="s">
        <v>1906</v>
      </c>
      <c r="B4660" s="14" t="s">
        <v>11607</v>
      </c>
      <c r="C4660" s="14" t="s">
        <v>11608</v>
      </c>
      <c r="D4660" s="16">
        <v>45214</v>
      </c>
      <c r="E4660" s="16">
        <v>45278</v>
      </c>
      <c r="F4660" s="14" t="s">
        <v>12789</v>
      </c>
      <c r="G4660" s="14" t="s">
        <v>11332</v>
      </c>
      <c r="H4660" s="14" t="s">
        <v>11333</v>
      </c>
      <c r="I4660" s="15">
        <v>47</v>
      </c>
      <c r="J4660" s="77">
        <v>2</v>
      </c>
    </row>
    <row r="4661" spans="1:10" ht="61.2" x14ac:dyDescent="0.2">
      <c r="A4661" s="14" t="s">
        <v>1906</v>
      </c>
      <c r="B4661" s="14" t="s">
        <v>11607</v>
      </c>
      <c r="C4661" s="14" t="s">
        <v>11608</v>
      </c>
      <c r="D4661" s="16">
        <v>45214</v>
      </c>
      <c r="E4661" s="16">
        <v>45278</v>
      </c>
      <c r="F4661" s="14" t="s">
        <v>12789</v>
      </c>
      <c r="G4661" s="14" t="s">
        <v>11332</v>
      </c>
      <c r="H4661" s="14" t="s">
        <v>11333</v>
      </c>
      <c r="I4661" s="15">
        <v>79.95</v>
      </c>
      <c r="J4661" s="77">
        <v>2</v>
      </c>
    </row>
    <row r="4662" spans="1:10" ht="57.6" customHeight="1" x14ac:dyDescent="0.2">
      <c r="A4662" s="14" t="s">
        <v>1906</v>
      </c>
      <c r="B4662" s="14" t="s">
        <v>11607</v>
      </c>
      <c r="C4662" s="14" t="s">
        <v>11608</v>
      </c>
      <c r="D4662" s="16">
        <v>45214</v>
      </c>
      <c r="E4662" s="16">
        <v>45278</v>
      </c>
      <c r="F4662" s="14" t="s">
        <v>12790</v>
      </c>
      <c r="G4662" s="14" t="s">
        <v>11332</v>
      </c>
      <c r="H4662" s="14" t="s">
        <v>11333</v>
      </c>
      <c r="I4662" s="15">
        <v>19</v>
      </c>
      <c r="J4662" s="77">
        <v>2</v>
      </c>
    </row>
    <row r="4663" spans="1:10" ht="56.4" customHeight="1" x14ac:dyDescent="0.2">
      <c r="A4663" s="14" t="s">
        <v>1906</v>
      </c>
      <c r="B4663" s="14" t="s">
        <v>11607</v>
      </c>
      <c r="C4663" s="14" t="s">
        <v>11608</v>
      </c>
      <c r="D4663" s="16">
        <v>45214</v>
      </c>
      <c r="E4663" s="16">
        <v>45278</v>
      </c>
      <c r="F4663" s="14" t="s">
        <v>12790</v>
      </c>
      <c r="G4663" s="14" t="s">
        <v>11332</v>
      </c>
      <c r="H4663" s="14" t="s">
        <v>11333</v>
      </c>
      <c r="I4663" s="15">
        <v>14</v>
      </c>
      <c r="J4663" s="77">
        <v>2</v>
      </c>
    </row>
    <row r="4664" spans="1:10" ht="52.95" customHeight="1" x14ac:dyDescent="0.2">
      <c r="A4664" s="14" t="s">
        <v>1906</v>
      </c>
      <c r="B4664" s="14" t="s">
        <v>11607</v>
      </c>
      <c r="C4664" s="14" t="s">
        <v>11608</v>
      </c>
      <c r="D4664" s="16">
        <v>45214</v>
      </c>
      <c r="E4664" s="16">
        <v>45278</v>
      </c>
      <c r="F4664" s="14" t="s">
        <v>12790</v>
      </c>
      <c r="G4664" s="14" t="s">
        <v>11332</v>
      </c>
      <c r="H4664" s="14" t="s">
        <v>11333</v>
      </c>
      <c r="I4664" s="15">
        <v>24</v>
      </c>
      <c r="J4664" s="77">
        <v>2</v>
      </c>
    </row>
    <row r="4665" spans="1:10" ht="69" customHeight="1" x14ac:dyDescent="0.2">
      <c r="A4665" s="14" t="s">
        <v>1906</v>
      </c>
      <c r="B4665" s="14" t="s">
        <v>11607</v>
      </c>
      <c r="C4665" s="14" t="s">
        <v>11608</v>
      </c>
      <c r="D4665" s="16">
        <v>45214</v>
      </c>
      <c r="E4665" s="16">
        <v>45278</v>
      </c>
      <c r="F4665" s="14" t="s">
        <v>12791</v>
      </c>
      <c r="G4665" s="14" t="s">
        <v>11332</v>
      </c>
      <c r="H4665" s="14" t="s">
        <v>11333</v>
      </c>
      <c r="I4665" s="15">
        <v>11.95</v>
      </c>
      <c r="J4665" s="77">
        <v>2</v>
      </c>
    </row>
    <row r="4666" spans="1:10" ht="61.2" x14ac:dyDescent="0.2">
      <c r="A4666" s="14" t="s">
        <v>1906</v>
      </c>
      <c r="B4666" s="14" t="s">
        <v>11607</v>
      </c>
      <c r="C4666" s="14" t="s">
        <v>11608</v>
      </c>
      <c r="D4666" s="16">
        <v>45214</v>
      </c>
      <c r="E4666" s="16">
        <v>45278</v>
      </c>
      <c r="F4666" s="14" t="s">
        <v>12792</v>
      </c>
      <c r="G4666" s="14" t="s">
        <v>11332</v>
      </c>
      <c r="H4666" s="14" t="s">
        <v>11333</v>
      </c>
      <c r="I4666" s="15">
        <v>71.5</v>
      </c>
      <c r="J4666" s="77">
        <v>2</v>
      </c>
    </row>
    <row r="4667" spans="1:10" ht="61.2" x14ac:dyDescent="0.2">
      <c r="A4667" s="14" t="s">
        <v>1906</v>
      </c>
      <c r="B4667" s="14" t="s">
        <v>11607</v>
      </c>
      <c r="C4667" s="14" t="s">
        <v>11608</v>
      </c>
      <c r="D4667" s="16">
        <v>45214</v>
      </c>
      <c r="E4667" s="16">
        <v>45278</v>
      </c>
      <c r="F4667" s="14" t="s">
        <v>12793</v>
      </c>
      <c r="G4667" s="14" t="s">
        <v>11332</v>
      </c>
      <c r="H4667" s="14" t="s">
        <v>11333</v>
      </c>
      <c r="I4667" s="15">
        <v>19.989999999999998</v>
      </c>
      <c r="J4667" s="77">
        <v>2</v>
      </c>
    </row>
    <row r="4668" spans="1:10" ht="61.2" x14ac:dyDescent="0.2">
      <c r="A4668" s="14" t="s">
        <v>1906</v>
      </c>
      <c r="B4668" s="14" t="s">
        <v>11607</v>
      </c>
      <c r="C4668" s="14" t="s">
        <v>11608</v>
      </c>
      <c r="D4668" s="16">
        <v>45214</v>
      </c>
      <c r="E4668" s="16">
        <v>45278</v>
      </c>
      <c r="F4668" s="14" t="s">
        <v>12794</v>
      </c>
      <c r="G4668" s="14" t="s">
        <v>11332</v>
      </c>
      <c r="H4668" s="14" t="s">
        <v>11333</v>
      </c>
      <c r="I4668" s="15">
        <v>99.3</v>
      </c>
      <c r="J4668" s="77">
        <v>2</v>
      </c>
    </row>
    <row r="4669" spans="1:10" ht="51" x14ac:dyDescent="0.2">
      <c r="A4669" s="14" t="s">
        <v>1906</v>
      </c>
      <c r="B4669" s="14" t="s">
        <v>11607</v>
      </c>
      <c r="C4669" s="14" t="s">
        <v>11608</v>
      </c>
      <c r="D4669" s="16">
        <v>45214</v>
      </c>
      <c r="E4669" s="16">
        <v>45278</v>
      </c>
      <c r="F4669" s="14" t="s">
        <v>12795</v>
      </c>
      <c r="G4669" s="14" t="s">
        <v>11332</v>
      </c>
      <c r="H4669" s="14" t="s">
        <v>11333</v>
      </c>
      <c r="I4669" s="15">
        <v>43</v>
      </c>
      <c r="J4669" s="77">
        <v>2</v>
      </c>
    </row>
    <row r="4670" spans="1:10" ht="51" x14ac:dyDescent="0.2">
      <c r="A4670" s="14" t="s">
        <v>1906</v>
      </c>
      <c r="B4670" s="14" t="s">
        <v>11607</v>
      </c>
      <c r="C4670" s="14" t="s">
        <v>11608</v>
      </c>
      <c r="D4670" s="16">
        <v>45214</v>
      </c>
      <c r="E4670" s="16">
        <v>45278</v>
      </c>
      <c r="F4670" s="14" t="s">
        <v>12795</v>
      </c>
      <c r="G4670" s="14" t="s">
        <v>11332</v>
      </c>
      <c r="H4670" s="14" t="s">
        <v>11333</v>
      </c>
      <c r="I4670" s="15">
        <v>15</v>
      </c>
      <c r="J4670" s="77">
        <v>2</v>
      </c>
    </row>
    <row r="4671" spans="1:10" ht="51" x14ac:dyDescent="0.2">
      <c r="A4671" s="14" t="s">
        <v>1906</v>
      </c>
      <c r="B4671" s="14" t="s">
        <v>11607</v>
      </c>
      <c r="C4671" s="14" t="s">
        <v>11608</v>
      </c>
      <c r="D4671" s="16">
        <v>45214</v>
      </c>
      <c r="E4671" s="16">
        <v>45278</v>
      </c>
      <c r="F4671" s="14" t="s">
        <v>12795</v>
      </c>
      <c r="G4671" s="14" t="s">
        <v>11332</v>
      </c>
      <c r="H4671" s="14" t="s">
        <v>11333</v>
      </c>
      <c r="I4671" s="15">
        <v>30</v>
      </c>
      <c r="J4671" s="77">
        <v>2</v>
      </c>
    </row>
    <row r="4672" spans="1:10" ht="51" x14ac:dyDescent="0.2">
      <c r="A4672" s="14" t="s">
        <v>1906</v>
      </c>
      <c r="B4672" s="14" t="s">
        <v>11607</v>
      </c>
      <c r="C4672" s="14" t="s">
        <v>11608</v>
      </c>
      <c r="D4672" s="16">
        <v>45214</v>
      </c>
      <c r="E4672" s="16">
        <v>45278</v>
      </c>
      <c r="F4672" s="14" t="s">
        <v>12796</v>
      </c>
      <c r="G4672" s="14" t="s">
        <v>11332</v>
      </c>
      <c r="H4672" s="14" t="s">
        <v>11333</v>
      </c>
      <c r="I4672" s="15">
        <v>38</v>
      </c>
      <c r="J4672" s="77">
        <v>2</v>
      </c>
    </row>
    <row r="4673" spans="1:10" ht="51" x14ac:dyDescent="0.2">
      <c r="A4673" s="14" t="s">
        <v>1906</v>
      </c>
      <c r="B4673" s="14" t="s">
        <v>11607</v>
      </c>
      <c r="C4673" s="14" t="s">
        <v>11608</v>
      </c>
      <c r="D4673" s="16">
        <v>45214</v>
      </c>
      <c r="E4673" s="16">
        <v>45278</v>
      </c>
      <c r="F4673" s="14" t="s">
        <v>12797</v>
      </c>
      <c r="G4673" s="14" t="s">
        <v>11332</v>
      </c>
      <c r="H4673" s="14" t="s">
        <v>11333</v>
      </c>
      <c r="I4673" s="15">
        <v>11</v>
      </c>
      <c r="J4673" s="77">
        <v>2</v>
      </c>
    </row>
    <row r="4674" spans="1:10" ht="61.2" x14ac:dyDescent="0.2">
      <c r="A4674" s="14" t="s">
        <v>1906</v>
      </c>
      <c r="B4674" s="14" t="s">
        <v>11607</v>
      </c>
      <c r="C4674" s="14" t="s">
        <v>11608</v>
      </c>
      <c r="D4674" s="16">
        <v>45214</v>
      </c>
      <c r="E4674" s="16">
        <v>45278</v>
      </c>
      <c r="F4674" s="14" t="s">
        <v>12798</v>
      </c>
      <c r="G4674" s="14" t="s">
        <v>11332</v>
      </c>
      <c r="H4674" s="14" t="s">
        <v>11333</v>
      </c>
      <c r="I4674" s="15">
        <v>25.99</v>
      </c>
      <c r="J4674" s="77">
        <v>2</v>
      </c>
    </row>
    <row r="4675" spans="1:10" ht="71.400000000000006" x14ac:dyDescent="0.2">
      <c r="A4675" s="14" t="s">
        <v>1906</v>
      </c>
      <c r="B4675" s="14" t="s">
        <v>11607</v>
      </c>
      <c r="C4675" s="14" t="s">
        <v>11608</v>
      </c>
      <c r="D4675" s="16">
        <v>45214</v>
      </c>
      <c r="E4675" s="16">
        <v>45278</v>
      </c>
      <c r="F4675" s="14" t="s">
        <v>12799</v>
      </c>
      <c r="G4675" s="14" t="s">
        <v>11332</v>
      </c>
      <c r="H4675" s="14" t="s">
        <v>11333</v>
      </c>
      <c r="I4675" s="15">
        <v>64.2</v>
      </c>
      <c r="J4675" s="77">
        <v>2</v>
      </c>
    </row>
    <row r="4676" spans="1:10" ht="90.6" customHeight="1" x14ac:dyDescent="0.2">
      <c r="A4676" s="14" t="s">
        <v>1906</v>
      </c>
      <c r="B4676" s="14"/>
      <c r="C4676" s="14"/>
      <c r="D4676" s="16"/>
      <c r="E4676" s="16"/>
      <c r="F4676" s="305" t="s">
        <v>14753</v>
      </c>
      <c r="G4676" s="14"/>
      <c r="H4676" s="14"/>
      <c r="I4676" s="15"/>
      <c r="J4676" s="77"/>
    </row>
    <row r="4677" spans="1:10" ht="30.6" x14ac:dyDescent="0.2">
      <c r="A4677" s="14" t="s">
        <v>1906</v>
      </c>
      <c r="B4677" s="14" t="s">
        <v>11609</v>
      </c>
      <c r="C4677" s="14" t="s">
        <v>11610</v>
      </c>
      <c r="D4677" s="16">
        <v>45278</v>
      </c>
      <c r="E4677" s="16"/>
      <c r="F4677" s="14" t="s">
        <v>11611</v>
      </c>
      <c r="G4677" s="14"/>
      <c r="H4677" s="14" t="s">
        <v>10988</v>
      </c>
      <c r="I4677" s="15">
        <v>75</v>
      </c>
      <c r="J4677" s="77">
        <v>5</v>
      </c>
    </row>
    <row r="4678" spans="1:10" ht="30.6" x14ac:dyDescent="0.2">
      <c r="A4678" s="14" t="s">
        <v>1906</v>
      </c>
      <c r="B4678" s="14" t="s">
        <v>11612</v>
      </c>
      <c r="C4678" s="14" t="s">
        <v>11613</v>
      </c>
      <c r="D4678" s="16">
        <v>45278</v>
      </c>
      <c r="E4678" s="16"/>
      <c r="F4678" s="14" t="s">
        <v>11611</v>
      </c>
      <c r="G4678" s="14"/>
      <c r="H4678" s="14" t="s">
        <v>11614</v>
      </c>
      <c r="I4678" s="15">
        <v>115</v>
      </c>
      <c r="J4678" s="77">
        <v>5</v>
      </c>
    </row>
    <row r="4679" spans="1:10" ht="30.6" x14ac:dyDescent="0.2">
      <c r="A4679" s="14" t="s">
        <v>1906</v>
      </c>
      <c r="B4679" s="14" t="s">
        <v>11615</v>
      </c>
      <c r="C4679" s="14" t="s">
        <v>11616</v>
      </c>
      <c r="D4679" s="16">
        <v>45278</v>
      </c>
      <c r="E4679" s="16"/>
      <c r="F4679" s="14" t="s">
        <v>11611</v>
      </c>
      <c r="G4679" s="14"/>
      <c r="H4679" s="14" t="s">
        <v>9717</v>
      </c>
      <c r="I4679" s="15">
        <v>115</v>
      </c>
      <c r="J4679" s="77">
        <v>5</v>
      </c>
    </row>
    <row r="4680" spans="1:10" ht="30.6" x14ac:dyDescent="0.2">
      <c r="A4680" s="14" t="s">
        <v>1906</v>
      </c>
      <c r="B4680" s="14" t="s">
        <v>11617</v>
      </c>
      <c r="C4680" s="14" t="s">
        <v>11618</v>
      </c>
      <c r="D4680" s="16">
        <v>45278</v>
      </c>
      <c r="E4680" s="16"/>
      <c r="F4680" s="14" t="s">
        <v>11611</v>
      </c>
      <c r="G4680" s="14"/>
      <c r="H4680" s="14" t="s">
        <v>11619</v>
      </c>
      <c r="I4680" s="15">
        <v>115</v>
      </c>
      <c r="J4680" s="77">
        <v>5</v>
      </c>
    </row>
    <row r="4681" spans="1:10" ht="30.6" x14ac:dyDescent="0.2">
      <c r="A4681" s="14" t="s">
        <v>1906</v>
      </c>
      <c r="B4681" s="14" t="s">
        <v>11620</v>
      </c>
      <c r="C4681" s="14" t="s">
        <v>11621</v>
      </c>
      <c r="D4681" s="16">
        <v>45278</v>
      </c>
      <c r="E4681" s="16"/>
      <c r="F4681" s="14" t="s">
        <v>11611</v>
      </c>
      <c r="G4681" s="14"/>
      <c r="H4681" s="14" t="s">
        <v>2456</v>
      </c>
      <c r="I4681" s="15">
        <v>125</v>
      </c>
      <c r="J4681" s="77">
        <v>5</v>
      </c>
    </row>
    <row r="4682" spans="1:10" ht="30.6" x14ac:dyDescent="0.2">
      <c r="A4682" s="14" t="s">
        <v>1906</v>
      </c>
      <c r="B4682" s="14" t="s">
        <v>11622</v>
      </c>
      <c r="C4682" s="14" t="s">
        <v>11623</v>
      </c>
      <c r="D4682" s="16">
        <v>45278</v>
      </c>
      <c r="E4682" s="16"/>
      <c r="F4682" s="14" t="s">
        <v>11611</v>
      </c>
      <c r="G4682" s="14"/>
      <c r="H4682" s="14" t="s">
        <v>5989</v>
      </c>
      <c r="I4682" s="15">
        <v>125</v>
      </c>
      <c r="J4682" s="77">
        <v>5</v>
      </c>
    </row>
    <row r="4683" spans="1:10" ht="30.6" x14ac:dyDescent="0.2">
      <c r="A4683" s="14" t="s">
        <v>1906</v>
      </c>
      <c r="B4683" s="14" t="s">
        <v>11624</v>
      </c>
      <c r="C4683" s="14" t="s">
        <v>11625</v>
      </c>
      <c r="D4683" s="16">
        <v>45278</v>
      </c>
      <c r="E4683" s="16"/>
      <c r="F4683" s="14" t="s">
        <v>11611</v>
      </c>
      <c r="G4683" s="14"/>
      <c r="H4683" s="14" t="s">
        <v>3589</v>
      </c>
      <c r="I4683" s="15">
        <v>125</v>
      </c>
      <c r="J4683" s="77">
        <v>5</v>
      </c>
    </row>
    <row r="4684" spans="1:10" ht="30.6" x14ac:dyDescent="0.2">
      <c r="A4684" s="14" t="s">
        <v>1906</v>
      </c>
      <c r="B4684" s="14" t="s">
        <v>11626</v>
      </c>
      <c r="C4684" s="14" t="s">
        <v>11627</v>
      </c>
      <c r="D4684" s="16">
        <v>45278</v>
      </c>
      <c r="E4684" s="16"/>
      <c r="F4684" s="14" t="s">
        <v>11611</v>
      </c>
      <c r="G4684" s="14"/>
      <c r="H4684" s="14" t="s">
        <v>11628</v>
      </c>
      <c r="I4684" s="15">
        <v>125</v>
      </c>
      <c r="J4684" s="77">
        <v>5</v>
      </c>
    </row>
    <row r="4685" spans="1:10" ht="30.6" x14ac:dyDescent="0.2">
      <c r="A4685" s="14" t="s">
        <v>1906</v>
      </c>
      <c r="B4685" s="14" t="s">
        <v>11629</v>
      </c>
      <c r="C4685" s="14" t="s">
        <v>11630</v>
      </c>
      <c r="D4685" s="16">
        <v>45278</v>
      </c>
      <c r="E4685" s="16"/>
      <c r="F4685" s="14" t="s">
        <v>11611</v>
      </c>
      <c r="G4685" s="14"/>
      <c r="H4685" s="14" t="s">
        <v>3607</v>
      </c>
      <c r="I4685" s="15">
        <v>125</v>
      </c>
      <c r="J4685" s="77">
        <v>5</v>
      </c>
    </row>
    <row r="4686" spans="1:10" ht="30.6" x14ac:dyDescent="0.2">
      <c r="A4686" s="14" t="s">
        <v>1906</v>
      </c>
      <c r="B4686" s="14" t="s">
        <v>11631</v>
      </c>
      <c r="C4686" s="14" t="s">
        <v>11632</v>
      </c>
      <c r="D4686" s="16">
        <v>45278</v>
      </c>
      <c r="E4686" s="16"/>
      <c r="F4686" s="14" t="s">
        <v>11611</v>
      </c>
      <c r="G4686" s="14"/>
      <c r="H4686" s="14" t="s">
        <v>3547</v>
      </c>
      <c r="I4686" s="15">
        <v>125</v>
      </c>
      <c r="J4686" s="77">
        <v>5</v>
      </c>
    </row>
    <row r="4687" spans="1:10" ht="30.6" x14ac:dyDescent="0.2">
      <c r="A4687" s="14" t="s">
        <v>1906</v>
      </c>
      <c r="B4687" s="14" t="s">
        <v>11633</v>
      </c>
      <c r="C4687" s="14" t="s">
        <v>11634</v>
      </c>
      <c r="D4687" s="16">
        <v>45278</v>
      </c>
      <c r="E4687" s="16"/>
      <c r="F4687" s="14" t="s">
        <v>11611</v>
      </c>
      <c r="G4687" s="14"/>
      <c r="H4687" s="14" t="s">
        <v>3565</v>
      </c>
      <c r="I4687" s="15">
        <v>125</v>
      </c>
      <c r="J4687" s="77">
        <v>5</v>
      </c>
    </row>
    <row r="4688" spans="1:10" ht="30.6" x14ac:dyDescent="0.2">
      <c r="A4688" s="14" t="s">
        <v>1906</v>
      </c>
      <c r="B4688" s="14" t="s">
        <v>11635</v>
      </c>
      <c r="C4688" s="14" t="s">
        <v>11636</v>
      </c>
      <c r="D4688" s="16">
        <v>45278</v>
      </c>
      <c r="E4688" s="16"/>
      <c r="F4688" s="14" t="s">
        <v>11611</v>
      </c>
      <c r="G4688" s="14"/>
      <c r="H4688" s="14" t="s">
        <v>5903</v>
      </c>
      <c r="I4688" s="15">
        <v>125</v>
      </c>
      <c r="J4688" s="77">
        <v>5</v>
      </c>
    </row>
    <row r="4689" spans="1:10" ht="30.6" x14ac:dyDescent="0.2">
      <c r="A4689" s="14" t="s">
        <v>1906</v>
      </c>
      <c r="B4689" s="14" t="s">
        <v>11637</v>
      </c>
      <c r="C4689" s="14" t="s">
        <v>11638</v>
      </c>
      <c r="D4689" s="16">
        <v>45278</v>
      </c>
      <c r="E4689" s="16"/>
      <c r="F4689" s="14" t="s">
        <v>11611</v>
      </c>
      <c r="G4689" s="14"/>
      <c r="H4689" s="14" t="s">
        <v>3571</v>
      </c>
      <c r="I4689" s="15">
        <v>125</v>
      </c>
      <c r="J4689" s="77">
        <v>5</v>
      </c>
    </row>
    <row r="4690" spans="1:10" ht="30.6" x14ac:dyDescent="0.2">
      <c r="A4690" s="14" t="s">
        <v>1906</v>
      </c>
      <c r="B4690" s="14" t="s">
        <v>11639</v>
      </c>
      <c r="C4690" s="14" t="s">
        <v>11640</v>
      </c>
      <c r="D4690" s="16">
        <v>45278</v>
      </c>
      <c r="E4690" s="16"/>
      <c r="F4690" s="14" t="s">
        <v>11611</v>
      </c>
      <c r="G4690" s="14"/>
      <c r="H4690" s="14" t="s">
        <v>10335</v>
      </c>
      <c r="I4690" s="15">
        <v>125</v>
      </c>
      <c r="J4690" s="77">
        <v>5</v>
      </c>
    </row>
    <row r="4691" spans="1:10" ht="30.6" x14ac:dyDescent="0.2">
      <c r="A4691" s="14" t="s">
        <v>1906</v>
      </c>
      <c r="B4691" s="14" t="s">
        <v>11641</v>
      </c>
      <c r="C4691" s="14" t="s">
        <v>11642</v>
      </c>
      <c r="D4691" s="16">
        <v>45278</v>
      </c>
      <c r="E4691" s="16"/>
      <c r="F4691" s="14" t="s">
        <v>11611</v>
      </c>
      <c r="G4691" s="14"/>
      <c r="H4691" s="14" t="s">
        <v>5900</v>
      </c>
      <c r="I4691" s="15">
        <v>125</v>
      </c>
      <c r="J4691" s="77">
        <v>5</v>
      </c>
    </row>
    <row r="4692" spans="1:10" ht="30.6" x14ac:dyDescent="0.2">
      <c r="A4692" s="14" t="s">
        <v>1906</v>
      </c>
      <c r="B4692" s="14" t="s">
        <v>11643</v>
      </c>
      <c r="C4692" s="14" t="s">
        <v>11644</v>
      </c>
      <c r="D4692" s="16">
        <v>45278</v>
      </c>
      <c r="E4692" s="16"/>
      <c r="F4692" s="14" t="s">
        <v>11611</v>
      </c>
      <c r="G4692" s="14"/>
      <c r="H4692" s="14" t="s">
        <v>2453</v>
      </c>
      <c r="I4692" s="15">
        <v>125</v>
      </c>
      <c r="J4692" s="77">
        <v>5</v>
      </c>
    </row>
    <row r="4693" spans="1:10" ht="30.6" x14ac:dyDescent="0.2">
      <c r="A4693" s="14" t="s">
        <v>1906</v>
      </c>
      <c r="B4693" s="14" t="s">
        <v>11645</v>
      </c>
      <c r="C4693" s="14" t="s">
        <v>11646</v>
      </c>
      <c r="D4693" s="16">
        <v>45278</v>
      </c>
      <c r="E4693" s="16"/>
      <c r="F4693" s="14" t="s">
        <v>11611</v>
      </c>
      <c r="G4693" s="14"/>
      <c r="H4693" s="14" t="s">
        <v>5921</v>
      </c>
      <c r="I4693" s="15">
        <v>125</v>
      </c>
      <c r="J4693" s="77">
        <v>5</v>
      </c>
    </row>
    <row r="4694" spans="1:10" ht="30.6" x14ac:dyDescent="0.2">
      <c r="A4694" s="14" t="s">
        <v>1906</v>
      </c>
      <c r="B4694" s="14" t="s">
        <v>11647</v>
      </c>
      <c r="C4694" s="14" t="s">
        <v>11648</v>
      </c>
      <c r="D4694" s="16">
        <v>45278</v>
      </c>
      <c r="E4694" s="16"/>
      <c r="F4694" s="14" t="s">
        <v>11611</v>
      </c>
      <c r="G4694" s="14"/>
      <c r="H4694" s="14" t="s">
        <v>10422</v>
      </c>
      <c r="I4694" s="15">
        <v>125</v>
      </c>
      <c r="J4694" s="77">
        <v>5</v>
      </c>
    </row>
    <row r="4695" spans="1:10" ht="30.6" x14ac:dyDescent="0.2">
      <c r="A4695" s="14" t="s">
        <v>1906</v>
      </c>
      <c r="B4695" s="14" t="s">
        <v>11649</v>
      </c>
      <c r="C4695" s="14" t="s">
        <v>11650</v>
      </c>
      <c r="D4695" s="16">
        <v>45278</v>
      </c>
      <c r="E4695" s="16"/>
      <c r="F4695" s="14" t="s">
        <v>11611</v>
      </c>
      <c r="G4695" s="14"/>
      <c r="H4695" s="14" t="s">
        <v>5909</v>
      </c>
      <c r="I4695" s="15">
        <v>125</v>
      </c>
      <c r="J4695" s="77">
        <v>5</v>
      </c>
    </row>
    <row r="4696" spans="1:10" ht="30.6" x14ac:dyDescent="0.2">
      <c r="A4696" s="14" t="s">
        <v>1906</v>
      </c>
      <c r="B4696" s="14" t="s">
        <v>11651</v>
      </c>
      <c r="C4696" s="14" t="s">
        <v>11652</v>
      </c>
      <c r="D4696" s="16">
        <v>45278</v>
      </c>
      <c r="E4696" s="16"/>
      <c r="F4696" s="14" t="s">
        <v>11611</v>
      </c>
      <c r="G4696" s="14"/>
      <c r="H4696" s="14" t="s">
        <v>5929</v>
      </c>
      <c r="I4696" s="15">
        <v>125</v>
      </c>
      <c r="J4696" s="77">
        <v>5</v>
      </c>
    </row>
    <row r="4697" spans="1:10" ht="30.6" x14ac:dyDescent="0.2">
      <c r="A4697" s="14" t="s">
        <v>1906</v>
      </c>
      <c r="B4697" s="14" t="s">
        <v>11653</v>
      </c>
      <c r="C4697" s="14" t="s">
        <v>11654</v>
      </c>
      <c r="D4697" s="16">
        <v>45278</v>
      </c>
      <c r="E4697" s="16"/>
      <c r="F4697" s="14" t="s">
        <v>11611</v>
      </c>
      <c r="G4697" s="14"/>
      <c r="H4697" s="14" t="s">
        <v>3906</v>
      </c>
      <c r="I4697" s="15">
        <v>125</v>
      </c>
      <c r="J4697" s="77">
        <v>5</v>
      </c>
    </row>
    <row r="4698" spans="1:10" ht="30.6" x14ac:dyDescent="0.2">
      <c r="A4698" s="14" t="s">
        <v>1906</v>
      </c>
      <c r="B4698" s="14" t="s">
        <v>11655</v>
      </c>
      <c r="C4698" s="14" t="s">
        <v>11656</v>
      </c>
      <c r="D4698" s="16">
        <v>45278</v>
      </c>
      <c r="E4698" s="16"/>
      <c r="F4698" s="14" t="s">
        <v>11611</v>
      </c>
      <c r="G4698" s="14"/>
      <c r="H4698" s="14" t="s">
        <v>3583</v>
      </c>
      <c r="I4698" s="15">
        <v>125</v>
      </c>
      <c r="J4698" s="77">
        <v>5</v>
      </c>
    </row>
    <row r="4699" spans="1:10" ht="30.6" x14ac:dyDescent="0.2">
      <c r="A4699" s="14" t="s">
        <v>1906</v>
      </c>
      <c r="B4699" s="14" t="s">
        <v>11657</v>
      </c>
      <c r="C4699" s="14" t="s">
        <v>11658</v>
      </c>
      <c r="D4699" s="16">
        <v>45278</v>
      </c>
      <c r="E4699" s="16"/>
      <c r="F4699" s="14" t="s">
        <v>11611</v>
      </c>
      <c r="G4699" s="14"/>
      <c r="H4699" s="14" t="s">
        <v>5932</v>
      </c>
      <c r="I4699" s="15">
        <v>125</v>
      </c>
      <c r="J4699" s="77">
        <v>5</v>
      </c>
    </row>
    <row r="4700" spans="1:10" ht="30.6" x14ac:dyDescent="0.2">
      <c r="A4700" s="14" t="s">
        <v>1906</v>
      </c>
      <c r="B4700" s="14" t="s">
        <v>11659</v>
      </c>
      <c r="C4700" s="14" t="s">
        <v>11660</v>
      </c>
      <c r="D4700" s="16">
        <v>45278</v>
      </c>
      <c r="E4700" s="16"/>
      <c r="F4700" s="14" t="s">
        <v>11611</v>
      </c>
      <c r="G4700" s="14"/>
      <c r="H4700" s="14" t="s">
        <v>7044</v>
      </c>
      <c r="I4700" s="15">
        <v>125</v>
      </c>
      <c r="J4700" s="77">
        <v>5</v>
      </c>
    </row>
    <row r="4701" spans="1:10" ht="30.6" x14ac:dyDescent="0.2">
      <c r="A4701" s="14" t="s">
        <v>1906</v>
      </c>
      <c r="B4701" s="14" t="s">
        <v>11661</v>
      </c>
      <c r="C4701" s="14" t="s">
        <v>11662</v>
      </c>
      <c r="D4701" s="16">
        <v>45278</v>
      </c>
      <c r="E4701" s="16"/>
      <c r="F4701" s="14" t="s">
        <v>11611</v>
      </c>
      <c r="G4701" s="14"/>
      <c r="H4701" s="14" t="s">
        <v>3613</v>
      </c>
      <c r="I4701" s="15">
        <v>125</v>
      </c>
      <c r="J4701" s="77">
        <v>5</v>
      </c>
    </row>
    <row r="4702" spans="1:10" ht="30.6" x14ac:dyDescent="0.2">
      <c r="A4702" s="14" t="s">
        <v>1906</v>
      </c>
      <c r="B4702" s="14" t="s">
        <v>11663</v>
      </c>
      <c r="C4702" s="14" t="s">
        <v>11664</v>
      </c>
      <c r="D4702" s="16">
        <v>45278</v>
      </c>
      <c r="E4702" s="16"/>
      <c r="F4702" s="14" t="s">
        <v>11611</v>
      </c>
      <c r="G4702" s="14"/>
      <c r="H4702" s="14" t="s">
        <v>7055</v>
      </c>
      <c r="I4702" s="15">
        <v>125</v>
      </c>
      <c r="J4702" s="77">
        <v>5</v>
      </c>
    </row>
    <row r="4703" spans="1:10" ht="30.6" x14ac:dyDescent="0.2">
      <c r="A4703" s="14" t="s">
        <v>1906</v>
      </c>
      <c r="B4703" s="14" t="s">
        <v>11665</v>
      </c>
      <c r="C4703" s="14" t="s">
        <v>11666</v>
      </c>
      <c r="D4703" s="16">
        <v>45278</v>
      </c>
      <c r="E4703" s="16"/>
      <c r="F4703" s="14" t="s">
        <v>11611</v>
      </c>
      <c r="G4703" s="14"/>
      <c r="H4703" s="14" t="s">
        <v>3622</v>
      </c>
      <c r="I4703" s="15">
        <v>125</v>
      </c>
      <c r="J4703" s="77">
        <v>5</v>
      </c>
    </row>
    <row r="4704" spans="1:10" ht="30.6" x14ac:dyDescent="0.2">
      <c r="A4704" s="14" t="s">
        <v>1906</v>
      </c>
      <c r="B4704" s="14" t="s">
        <v>11667</v>
      </c>
      <c r="C4704" s="14" t="s">
        <v>11668</v>
      </c>
      <c r="D4704" s="16">
        <v>45278</v>
      </c>
      <c r="E4704" s="16"/>
      <c r="F4704" s="14" t="s">
        <v>11611</v>
      </c>
      <c r="G4704" s="14"/>
      <c r="H4704" s="14" t="s">
        <v>5914</v>
      </c>
      <c r="I4704" s="15">
        <v>145</v>
      </c>
      <c r="J4704" s="77">
        <v>5</v>
      </c>
    </row>
    <row r="4705" spans="1:10" ht="30.6" x14ac:dyDescent="0.2">
      <c r="A4705" s="14" t="s">
        <v>1906</v>
      </c>
      <c r="B4705" s="14" t="s">
        <v>11669</v>
      </c>
      <c r="C4705" s="14" t="s">
        <v>11670</v>
      </c>
      <c r="D4705" s="16">
        <v>45278</v>
      </c>
      <c r="E4705" s="16"/>
      <c r="F4705" s="14" t="s">
        <v>11611</v>
      </c>
      <c r="G4705" s="14"/>
      <c r="H4705" s="14" t="s">
        <v>4694</v>
      </c>
      <c r="I4705" s="15">
        <v>145</v>
      </c>
      <c r="J4705" s="77">
        <v>5</v>
      </c>
    </row>
    <row r="4706" spans="1:10" ht="30.6" x14ac:dyDescent="0.2">
      <c r="A4706" s="14" t="s">
        <v>1906</v>
      </c>
      <c r="B4706" s="14" t="s">
        <v>11671</v>
      </c>
      <c r="C4706" s="14" t="s">
        <v>11672</v>
      </c>
      <c r="D4706" s="16">
        <v>45278</v>
      </c>
      <c r="E4706" s="16"/>
      <c r="F4706" s="14" t="s">
        <v>11611</v>
      </c>
      <c r="G4706" s="14"/>
      <c r="H4706" s="14" t="s">
        <v>5380</v>
      </c>
      <c r="I4706" s="15">
        <v>145</v>
      </c>
      <c r="J4706" s="77">
        <v>5</v>
      </c>
    </row>
    <row r="4707" spans="1:10" ht="30.6" x14ac:dyDescent="0.2">
      <c r="A4707" s="14" t="s">
        <v>1906</v>
      </c>
      <c r="B4707" s="14" t="s">
        <v>11673</v>
      </c>
      <c r="C4707" s="14" t="s">
        <v>11674</v>
      </c>
      <c r="D4707" s="16">
        <v>45278</v>
      </c>
      <c r="E4707" s="16"/>
      <c r="F4707" s="14" t="s">
        <v>11611</v>
      </c>
      <c r="G4707" s="14"/>
      <c r="H4707" s="14" t="s">
        <v>10379</v>
      </c>
      <c r="I4707" s="15">
        <v>145</v>
      </c>
      <c r="J4707" s="77">
        <v>5</v>
      </c>
    </row>
    <row r="4708" spans="1:10" ht="30.6" x14ac:dyDescent="0.2">
      <c r="A4708" s="14" t="s">
        <v>1906</v>
      </c>
      <c r="B4708" s="14" t="s">
        <v>11675</v>
      </c>
      <c r="C4708" s="14" t="s">
        <v>11676</v>
      </c>
      <c r="D4708" s="16">
        <v>45278</v>
      </c>
      <c r="E4708" s="16"/>
      <c r="F4708" s="14" t="s">
        <v>11611</v>
      </c>
      <c r="G4708" s="14"/>
      <c r="H4708" s="14" t="s">
        <v>2482</v>
      </c>
      <c r="I4708" s="15">
        <v>168</v>
      </c>
      <c r="J4708" s="77">
        <v>5</v>
      </c>
    </row>
    <row r="4709" spans="1:10" ht="30.6" x14ac:dyDescent="0.2">
      <c r="A4709" s="14" t="s">
        <v>1906</v>
      </c>
      <c r="B4709" s="14" t="s">
        <v>11677</v>
      </c>
      <c r="C4709" s="14" t="s">
        <v>11678</v>
      </c>
      <c r="D4709" s="16">
        <v>45278</v>
      </c>
      <c r="E4709" s="16"/>
      <c r="F4709" s="14" t="s">
        <v>11611</v>
      </c>
      <c r="G4709" s="14"/>
      <c r="H4709" s="14" t="s">
        <v>3556</v>
      </c>
      <c r="I4709" s="15">
        <v>168</v>
      </c>
      <c r="J4709" s="77">
        <v>5</v>
      </c>
    </row>
    <row r="4710" spans="1:10" ht="30.6" x14ac:dyDescent="0.2">
      <c r="A4710" s="14" t="s">
        <v>1906</v>
      </c>
      <c r="B4710" s="14" t="s">
        <v>11679</v>
      </c>
      <c r="C4710" s="14" t="s">
        <v>11680</v>
      </c>
      <c r="D4710" s="16">
        <v>45278</v>
      </c>
      <c r="E4710" s="16"/>
      <c r="F4710" s="14" t="s">
        <v>11611</v>
      </c>
      <c r="G4710" s="14"/>
      <c r="H4710" s="14" t="s">
        <v>2764</v>
      </c>
      <c r="I4710" s="15">
        <v>168</v>
      </c>
      <c r="J4710" s="77">
        <v>5</v>
      </c>
    </row>
    <row r="4711" spans="1:10" ht="30.6" x14ac:dyDescent="0.2">
      <c r="A4711" s="14" t="s">
        <v>1906</v>
      </c>
      <c r="B4711" s="14" t="s">
        <v>11681</v>
      </c>
      <c r="C4711" s="14" t="s">
        <v>11682</v>
      </c>
      <c r="D4711" s="16">
        <v>45278</v>
      </c>
      <c r="E4711" s="16"/>
      <c r="F4711" s="14" t="s">
        <v>11611</v>
      </c>
      <c r="G4711" s="14"/>
      <c r="H4711" s="14" t="s">
        <v>9673</v>
      </c>
      <c r="I4711" s="15">
        <v>208</v>
      </c>
      <c r="J4711" s="77">
        <v>5</v>
      </c>
    </row>
    <row r="4712" spans="1:10" ht="30.6" x14ac:dyDescent="0.2">
      <c r="A4712" s="14" t="s">
        <v>1906</v>
      </c>
      <c r="B4712" s="14" t="s">
        <v>11683</v>
      </c>
      <c r="C4712" s="14" t="s">
        <v>11684</v>
      </c>
      <c r="D4712" s="16">
        <v>45278</v>
      </c>
      <c r="E4712" s="16"/>
      <c r="F4712" s="14" t="s">
        <v>11611</v>
      </c>
      <c r="G4712" s="14"/>
      <c r="H4712" s="14" t="s">
        <v>9717</v>
      </c>
      <c r="I4712" s="15">
        <v>208</v>
      </c>
      <c r="J4712" s="77">
        <v>5</v>
      </c>
    </row>
    <row r="4713" spans="1:10" ht="30.6" x14ac:dyDescent="0.2">
      <c r="A4713" s="14" t="s">
        <v>1906</v>
      </c>
      <c r="B4713" s="14" t="s">
        <v>11685</v>
      </c>
      <c r="C4713" s="14" t="s">
        <v>11686</v>
      </c>
      <c r="D4713" s="16">
        <v>45278</v>
      </c>
      <c r="E4713" s="16"/>
      <c r="F4713" s="14" t="s">
        <v>11687</v>
      </c>
      <c r="G4713" s="14" t="s">
        <v>9659</v>
      </c>
      <c r="H4713" s="14" t="s">
        <v>9660</v>
      </c>
      <c r="I4713" s="15">
        <v>870.4</v>
      </c>
      <c r="J4713" s="77">
        <v>5</v>
      </c>
    </row>
    <row r="4714" spans="1:10" ht="71.400000000000006" x14ac:dyDescent="0.2">
      <c r="A4714" s="14" t="s">
        <v>1906</v>
      </c>
      <c r="B4714" s="14"/>
      <c r="C4714" s="14"/>
      <c r="D4714" s="16"/>
      <c r="E4714" s="16"/>
      <c r="F4714" s="305" t="s">
        <v>11688</v>
      </c>
      <c r="G4714" s="14"/>
      <c r="H4714" s="14"/>
      <c r="I4714" s="15"/>
      <c r="J4714" s="77"/>
    </row>
    <row r="4715" spans="1:10" ht="20.399999999999999" x14ac:dyDescent="0.2">
      <c r="A4715" s="14" t="s">
        <v>1906</v>
      </c>
      <c r="B4715" s="14" t="s">
        <v>11689</v>
      </c>
      <c r="C4715" s="14" t="s">
        <v>11690</v>
      </c>
      <c r="D4715" s="16">
        <v>45280</v>
      </c>
      <c r="E4715" s="16"/>
      <c r="F4715" s="14" t="s">
        <v>11691</v>
      </c>
      <c r="G4715" s="14" t="s">
        <v>4569</v>
      </c>
      <c r="H4715" s="14" t="s">
        <v>4570</v>
      </c>
      <c r="I4715" s="15">
        <v>106</v>
      </c>
      <c r="J4715" s="77">
        <v>5</v>
      </c>
    </row>
    <row r="4716" spans="1:10" ht="30.6" x14ac:dyDescent="0.2">
      <c r="A4716" s="14" t="s">
        <v>1906</v>
      </c>
      <c r="B4716" s="14" t="s">
        <v>11692</v>
      </c>
      <c r="C4716" s="14" t="s">
        <v>11693</v>
      </c>
      <c r="D4716" s="16">
        <v>45281</v>
      </c>
      <c r="E4716" s="16"/>
      <c r="F4716" s="14" t="s">
        <v>11694</v>
      </c>
      <c r="G4716" s="14"/>
      <c r="H4716" s="14" t="s">
        <v>2202</v>
      </c>
      <c r="I4716" s="15">
        <v>162</v>
      </c>
      <c r="J4716" s="77">
        <v>5</v>
      </c>
    </row>
    <row r="4717" spans="1:10" ht="30.6" x14ac:dyDescent="0.2">
      <c r="A4717" s="14" t="s">
        <v>1906</v>
      </c>
      <c r="B4717" s="14" t="s">
        <v>11695</v>
      </c>
      <c r="C4717" s="14" t="s">
        <v>11696</v>
      </c>
      <c r="D4717" s="16">
        <v>45281</v>
      </c>
      <c r="E4717" s="16"/>
      <c r="F4717" s="14" t="s">
        <v>11694</v>
      </c>
      <c r="G4717" s="14"/>
      <c r="H4717" s="14" t="s">
        <v>2682</v>
      </c>
      <c r="I4717" s="15">
        <v>162</v>
      </c>
      <c r="J4717" s="77">
        <v>5</v>
      </c>
    </row>
    <row r="4718" spans="1:10" ht="30.6" x14ac:dyDescent="0.2">
      <c r="A4718" s="14" t="s">
        <v>1906</v>
      </c>
      <c r="B4718" s="14" t="s">
        <v>11697</v>
      </c>
      <c r="C4718" s="14" t="s">
        <v>11698</v>
      </c>
      <c r="D4718" s="16">
        <v>45281</v>
      </c>
      <c r="E4718" s="16"/>
      <c r="F4718" s="14" t="s">
        <v>11694</v>
      </c>
      <c r="G4718" s="14"/>
      <c r="H4718" s="14" t="s">
        <v>2685</v>
      </c>
      <c r="I4718" s="15">
        <v>162</v>
      </c>
      <c r="J4718" s="77">
        <v>5</v>
      </c>
    </row>
    <row r="4719" spans="1:10" ht="30.6" x14ac:dyDescent="0.2">
      <c r="A4719" s="14" t="s">
        <v>1906</v>
      </c>
      <c r="B4719" s="14" t="s">
        <v>11699</v>
      </c>
      <c r="C4719" s="14" t="s">
        <v>11700</v>
      </c>
      <c r="D4719" s="16">
        <v>45281</v>
      </c>
      <c r="E4719" s="16"/>
      <c r="F4719" s="14" t="s">
        <v>11694</v>
      </c>
      <c r="G4719" s="14"/>
      <c r="H4719" s="14" t="s">
        <v>2670</v>
      </c>
      <c r="I4719" s="15">
        <v>162</v>
      </c>
      <c r="J4719" s="77">
        <v>5</v>
      </c>
    </row>
    <row r="4720" spans="1:10" ht="30.6" x14ac:dyDescent="0.2">
      <c r="A4720" s="14" t="s">
        <v>1906</v>
      </c>
      <c r="B4720" s="14" t="s">
        <v>11701</v>
      </c>
      <c r="C4720" s="14" t="s">
        <v>11702</v>
      </c>
      <c r="D4720" s="16">
        <v>45281</v>
      </c>
      <c r="E4720" s="16"/>
      <c r="F4720" s="14" t="s">
        <v>11694</v>
      </c>
      <c r="G4720" s="14"/>
      <c r="H4720" s="14" t="s">
        <v>2751</v>
      </c>
      <c r="I4720" s="15">
        <v>162</v>
      </c>
      <c r="J4720" s="77">
        <v>5</v>
      </c>
    </row>
    <row r="4721" spans="1:10" ht="71.400000000000006" x14ac:dyDescent="0.2">
      <c r="A4721" s="14" t="s">
        <v>1906</v>
      </c>
      <c r="B4721" s="14"/>
      <c r="C4721" s="14"/>
      <c r="D4721" s="16"/>
      <c r="E4721" s="16"/>
      <c r="F4721" s="305" t="s">
        <v>11703</v>
      </c>
      <c r="G4721" s="14"/>
      <c r="H4721" s="14"/>
      <c r="I4721" s="15"/>
      <c r="J4721" s="77"/>
    </row>
    <row r="4722" spans="1:10" ht="30.6" x14ac:dyDescent="0.2">
      <c r="A4722" s="14" t="s">
        <v>1906</v>
      </c>
      <c r="B4722" s="14" t="s">
        <v>11704</v>
      </c>
      <c r="C4722" s="14" t="s">
        <v>11705</v>
      </c>
      <c r="D4722" s="16">
        <v>45281</v>
      </c>
      <c r="E4722" s="16"/>
      <c r="F4722" s="14" t="s">
        <v>11706</v>
      </c>
      <c r="G4722" s="14"/>
      <c r="H4722" s="14" t="s">
        <v>2565</v>
      </c>
      <c r="I4722" s="15">
        <v>162</v>
      </c>
      <c r="J4722" s="77">
        <v>5</v>
      </c>
    </row>
    <row r="4723" spans="1:10" ht="30.6" x14ac:dyDescent="0.2">
      <c r="A4723" s="14" t="s">
        <v>1906</v>
      </c>
      <c r="B4723" s="14" t="s">
        <v>11707</v>
      </c>
      <c r="C4723" s="14" t="s">
        <v>11708</v>
      </c>
      <c r="D4723" s="16">
        <v>45281</v>
      </c>
      <c r="E4723" s="16"/>
      <c r="F4723" s="14" t="s">
        <v>11706</v>
      </c>
      <c r="G4723" s="14"/>
      <c r="H4723" s="14" t="s">
        <v>2667</v>
      </c>
      <c r="I4723" s="15">
        <v>162</v>
      </c>
      <c r="J4723" s="77">
        <v>5</v>
      </c>
    </row>
    <row r="4724" spans="1:10" ht="30.6" x14ac:dyDescent="0.2">
      <c r="A4724" s="14" t="s">
        <v>1906</v>
      </c>
      <c r="B4724" s="14" t="s">
        <v>11709</v>
      </c>
      <c r="C4724" s="14" t="s">
        <v>11710</v>
      </c>
      <c r="D4724" s="16">
        <v>45281</v>
      </c>
      <c r="E4724" s="16"/>
      <c r="F4724" s="14" t="s">
        <v>11706</v>
      </c>
      <c r="G4724" s="14"/>
      <c r="H4724" s="14" t="s">
        <v>2179</v>
      </c>
      <c r="I4724" s="15">
        <v>162</v>
      </c>
      <c r="J4724" s="77">
        <v>5</v>
      </c>
    </row>
    <row r="4725" spans="1:10" ht="84.6" customHeight="1" x14ac:dyDescent="0.2">
      <c r="A4725" s="14" t="s">
        <v>1906</v>
      </c>
      <c r="B4725" s="14"/>
      <c r="C4725" s="14"/>
      <c r="D4725" s="16"/>
      <c r="E4725" s="16"/>
      <c r="F4725" s="305" t="s">
        <v>13678</v>
      </c>
      <c r="G4725" s="14"/>
      <c r="H4725" s="14"/>
      <c r="I4725" s="15"/>
      <c r="J4725" s="77"/>
    </row>
    <row r="4726" spans="1:10" ht="30.6" x14ac:dyDescent="0.2">
      <c r="A4726" s="14" t="s">
        <v>1906</v>
      </c>
      <c r="B4726" s="14" t="s">
        <v>11711</v>
      </c>
      <c r="C4726" s="14" t="s">
        <v>11712</v>
      </c>
      <c r="D4726" s="16">
        <v>45281</v>
      </c>
      <c r="E4726" s="16"/>
      <c r="F4726" s="14" t="s">
        <v>11713</v>
      </c>
      <c r="G4726" s="14" t="s">
        <v>2105</v>
      </c>
      <c r="H4726" s="14" t="s">
        <v>2106</v>
      </c>
      <c r="I4726" s="15">
        <v>128.5</v>
      </c>
      <c r="J4726" s="77">
        <v>5</v>
      </c>
    </row>
    <row r="4727" spans="1:10" ht="30.6" x14ac:dyDescent="0.2">
      <c r="A4727" s="14" t="s">
        <v>1906</v>
      </c>
      <c r="B4727" s="14" t="s">
        <v>11714</v>
      </c>
      <c r="C4727" s="14" t="s">
        <v>11715</v>
      </c>
      <c r="D4727" s="16">
        <v>45281</v>
      </c>
      <c r="E4727" s="16"/>
      <c r="F4727" s="14" t="s">
        <v>11716</v>
      </c>
      <c r="G4727" s="14" t="s">
        <v>11717</v>
      </c>
      <c r="H4727" s="14" t="s">
        <v>11718</v>
      </c>
      <c r="I4727" s="15">
        <v>209</v>
      </c>
      <c r="J4727" s="77">
        <v>5</v>
      </c>
    </row>
    <row r="4728" spans="1:10" ht="22.95" customHeight="1" x14ac:dyDescent="0.2">
      <c r="A4728" s="14" t="s">
        <v>1906</v>
      </c>
      <c r="B4728" s="14" t="s">
        <v>11719</v>
      </c>
      <c r="C4728" s="14" t="s">
        <v>11720</v>
      </c>
      <c r="D4728" s="16">
        <v>45281</v>
      </c>
      <c r="E4728" s="16"/>
      <c r="F4728" s="14" t="s">
        <v>11721</v>
      </c>
      <c r="G4728" s="14" t="s">
        <v>2490</v>
      </c>
      <c r="H4728" s="14" t="s">
        <v>2491</v>
      </c>
      <c r="I4728" s="15">
        <v>3410</v>
      </c>
      <c r="J4728" s="77">
        <v>5</v>
      </c>
    </row>
    <row r="4729" spans="1:10" ht="40.799999999999997" x14ac:dyDescent="0.2">
      <c r="A4729" s="14" t="s">
        <v>1906</v>
      </c>
      <c r="B4729" s="14" t="s">
        <v>13206</v>
      </c>
      <c r="C4729" s="14" t="s">
        <v>13207</v>
      </c>
      <c r="D4729" s="16">
        <v>45315</v>
      </c>
      <c r="E4729" s="16"/>
      <c r="F4729" s="14" t="s">
        <v>13210</v>
      </c>
      <c r="G4729" s="14"/>
      <c r="H4729" s="14" t="s">
        <v>13211</v>
      </c>
      <c r="I4729" s="15">
        <v>36</v>
      </c>
      <c r="J4729" s="77">
        <v>5</v>
      </c>
    </row>
    <row r="4730" spans="1:10" ht="40.799999999999997" x14ac:dyDescent="0.2">
      <c r="A4730" s="14" t="s">
        <v>1906</v>
      </c>
      <c r="B4730" s="14" t="s">
        <v>13208</v>
      </c>
      <c r="C4730" s="14" t="s">
        <v>13209</v>
      </c>
      <c r="D4730" s="16">
        <v>45315</v>
      </c>
      <c r="E4730" s="16"/>
      <c r="F4730" s="14" t="s">
        <v>13210</v>
      </c>
      <c r="G4730" s="14"/>
      <c r="H4730" s="14" t="s">
        <v>3518</v>
      </c>
      <c r="I4730" s="15">
        <v>36</v>
      </c>
      <c r="J4730" s="77">
        <v>5</v>
      </c>
    </row>
    <row r="4731" spans="1:10" ht="40.799999999999997" x14ac:dyDescent="0.2">
      <c r="A4731" s="14" t="s">
        <v>1906</v>
      </c>
      <c r="B4731" s="14" t="s">
        <v>13212</v>
      </c>
      <c r="C4731" s="14" t="s">
        <v>13213</v>
      </c>
      <c r="D4731" s="16">
        <v>45315</v>
      </c>
      <c r="E4731" s="16"/>
      <c r="F4731" s="14" t="s">
        <v>13210</v>
      </c>
      <c r="G4731" s="14"/>
      <c r="H4731" s="14" t="s">
        <v>6214</v>
      </c>
      <c r="I4731" s="15">
        <v>36</v>
      </c>
      <c r="J4731" s="77">
        <v>5</v>
      </c>
    </row>
    <row r="4732" spans="1:10" ht="40.799999999999997" x14ac:dyDescent="0.2">
      <c r="A4732" s="14" t="s">
        <v>1906</v>
      </c>
      <c r="B4732" s="14" t="s">
        <v>13214</v>
      </c>
      <c r="C4732" s="14" t="s">
        <v>13215</v>
      </c>
      <c r="D4732" s="16">
        <v>45315</v>
      </c>
      <c r="E4732" s="16"/>
      <c r="F4732" s="14" t="s">
        <v>13210</v>
      </c>
      <c r="G4732" s="14"/>
      <c r="H4732" s="14" t="s">
        <v>1413</v>
      </c>
      <c r="I4732" s="15">
        <v>40</v>
      </c>
      <c r="J4732" s="77">
        <v>5</v>
      </c>
    </row>
    <row r="4733" spans="1:10" ht="40.799999999999997" x14ac:dyDescent="0.2">
      <c r="A4733" s="14" t="s">
        <v>1906</v>
      </c>
      <c r="B4733" s="14" t="s">
        <v>13216</v>
      </c>
      <c r="C4733" s="14" t="s">
        <v>13217</v>
      </c>
      <c r="D4733" s="16">
        <v>45315</v>
      </c>
      <c r="E4733" s="16"/>
      <c r="F4733" s="14" t="s">
        <v>13210</v>
      </c>
      <c r="G4733" s="14"/>
      <c r="H4733" s="14" t="s">
        <v>13220</v>
      </c>
      <c r="I4733" s="15">
        <v>61</v>
      </c>
      <c r="J4733" s="77">
        <v>5</v>
      </c>
    </row>
    <row r="4734" spans="1:10" ht="40.799999999999997" x14ac:dyDescent="0.2">
      <c r="A4734" s="14" t="s">
        <v>1906</v>
      </c>
      <c r="B4734" s="14" t="s">
        <v>13218</v>
      </c>
      <c r="C4734" s="14" t="s">
        <v>13219</v>
      </c>
      <c r="D4734" s="16">
        <v>45315</v>
      </c>
      <c r="E4734" s="16"/>
      <c r="F4734" s="14" t="s">
        <v>13210</v>
      </c>
      <c r="G4734" s="14"/>
      <c r="H4734" s="14" t="s">
        <v>6267</v>
      </c>
      <c r="I4734" s="15">
        <v>61</v>
      </c>
      <c r="J4734" s="77">
        <v>5</v>
      </c>
    </row>
    <row r="4735" spans="1:10" ht="40.799999999999997" x14ac:dyDescent="0.2">
      <c r="A4735" s="14" t="s">
        <v>1906</v>
      </c>
      <c r="B4735" s="14" t="s">
        <v>13221</v>
      </c>
      <c r="C4735" s="14" t="s">
        <v>13222</v>
      </c>
      <c r="D4735" s="16">
        <v>45315</v>
      </c>
      <c r="E4735" s="16"/>
      <c r="F4735" s="14" t="s">
        <v>13210</v>
      </c>
      <c r="G4735" s="14"/>
      <c r="H4735" s="14" t="s">
        <v>6249</v>
      </c>
      <c r="I4735" s="15">
        <v>61</v>
      </c>
      <c r="J4735" s="77">
        <v>5</v>
      </c>
    </row>
    <row r="4736" spans="1:10" ht="40.799999999999997" x14ac:dyDescent="0.2">
      <c r="A4736" s="14" t="s">
        <v>1906</v>
      </c>
      <c r="B4736" s="14" t="s">
        <v>13223</v>
      </c>
      <c r="C4736" s="14" t="s">
        <v>13224</v>
      </c>
      <c r="D4736" s="16">
        <v>45315</v>
      </c>
      <c r="E4736" s="16"/>
      <c r="F4736" s="14" t="s">
        <v>13210</v>
      </c>
      <c r="G4736" s="14"/>
      <c r="H4736" s="14" t="s">
        <v>13251</v>
      </c>
      <c r="I4736" s="15">
        <v>61</v>
      </c>
      <c r="J4736" s="77">
        <v>5</v>
      </c>
    </row>
    <row r="4737" spans="1:10" ht="40.799999999999997" x14ac:dyDescent="0.2">
      <c r="A4737" s="14" t="s">
        <v>1906</v>
      </c>
      <c r="B4737" s="14" t="s">
        <v>13225</v>
      </c>
      <c r="C4737" s="14" t="s">
        <v>13226</v>
      </c>
      <c r="D4737" s="16">
        <v>45315</v>
      </c>
      <c r="E4737" s="16"/>
      <c r="F4737" s="14" t="s">
        <v>13210</v>
      </c>
      <c r="G4737" s="14"/>
      <c r="H4737" s="14" t="s">
        <v>6223</v>
      </c>
      <c r="I4737" s="15">
        <v>61</v>
      </c>
      <c r="J4737" s="77">
        <v>5</v>
      </c>
    </row>
    <row r="4738" spans="1:10" ht="40.799999999999997" x14ac:dyDescent="0.2">
      <c r="A4738" s="14" t="s">
        <v>1906</v>
      </c>
      <c r="B4738" s="14" t="s">
        <v>13227</v>
      </c>
      <c r="C4738" s="14" t="s">
        <v>13228</v>
      </c>
      <c r="D4738" s="16">
        <v>45315</v>
      </c>
      <c r="E4738" s="16"/>
      <c r="F4738" s="14" t="s">
        <v>13210</v>
      </c>
      <c r="G4738" s="14"/>
      <c r="H4738" s="14" t="s">
        <v>6273</v>
      </c>
      <c r="I4738" s="15">
        <v>61</v>
      </c>
      <c r="J4738" s="77">
        <v>5</v>
      </c>
    </row>
    <row r="4739" spans="1:10" ht="40.799999999999997" x14ac:dyDescent="0.2">
      <c r="A4739" s="14" t="s">
        <v>1906</v>
      </c>
      <c r="B4739" s="14" t="s">
        <v>13229</v>
      </c>
      <c r="C4739" s="14" t="s">
        <v>13230</v>
      </c>
      <c r="D4739" s="16">
        <v>45315</v>
      </c>
      <c r="E4739" s="16"/>
      <c r="F4739" s="14" t="s">
        <v>13210</v>
      </c>
      <c r="G4739" s="14"/>
      <c r="H4739" s="14" t="s">
        <v>10574</v>
      </c>
      <c r="I4739" s="15">
        <v>61</v>
      </c>
      <c r="J4739" s="77">
        <v>5</v>
      </c>
    </row>
    <row r="4740" spans="1:10" ht="40.799999999999997" x14ac:dyDescent="0.2">
      <c r="A4740" s="14" t="s">
        <v>1906</v>
      </c>
      <c r="B4740" s="14" t="s">
        <v>13231</v>
      </c>
      <c r="C4740" s="14" t="s">
        <v>13232</v>
      </c>
      <c r="D4740" s="16">
        <v>45315</v>
      </c>
      <c r="E4740" s="16"/>
      <c r="F4740" s="14" t="s">
        <v>13210</v>
      </c>
      <c r="G4740" s="14"/>
      <c r="H4740" s="14" t="s">
        <v>3524</v>
      </c>
      <c r="I4740" s="15">
        <v>88</v>
      </c>
      <c r="J4740" s="77">
        <v>5</v>
      </c>
    </row>
    <row r="4741" spans="1:10" ht="40.799999999999997" x14ac:dyDescent="0.2">
      <c r="A4741" s="14" t="s">
        <v>1906</v>
      </c>
      <c r="B4741" s="14" t="s">
        <v>13233</v>
      </c>
      <c r="C4741" s="14" t="s">
        <v>13234</v>
      </c>
      <c r="D4741" s="16">
        <v>45315</v>
      </c>
      <c r="E4741" s="16"/>
      <c r="F4741" s="14" t="s">
        <v>13210</v>
      </c>
      <c r="G4741" s="14"/>
      <c r="H4741" s="14" t="s">
        <v>3500</v>
      </c>
      <c r="I4741" s="15">
        <v>88</v>
      </c>
      <c r="J4741" s="77">
        <v>5</v>
      </c>
    </row>
    <row r="4742" spans="1:10" ht="40.799999999999997" x14ac:dyDescent="0.2">
      <c r="A4742" s="14" t="s">
        <v>1906</v>
      </c>
      <c r="B4742" s="14" t="s">
        <v>13235</v>
      </c>
      <c r="C4742" s="14" t="s">
        <v>13236</v>
      </c>
      <c r="D4742" s="16">
        <v>45315</v>
      </c>
      <c r="E4742" s="16"/>
      <c r="F4742" s="14" t="s">
        <v>13210</v>
      </c>
      <c r="G4742" s="14"/>
      <c r="H4742" s="14" t="s">
        <v>6286</v>
      </c>
      <c r="I4742" s="15">
        <v>113</v>
      </c>
      <c r="J4742" s="77">
        <v>5</v>
      </c>
    </row>
    <row r="4743" spans="1:10" ht="40.799999999999997" x14ac:dyDescent="0.2">
      <c r="A4743" s="14" t="s">
        <v>1906</v>
      </c>
      <c r="B4743" s="14" t="s">
        <v>13237</v>
      </c>
      <c r="C4743" s="14" t="s">
        <v>13238</v>
      </c>
      <c r="D4743" s="16">
        <v>45315</v>
      </c>
      <c r="E4743" s="16"/>
      <c r="F4743" s="14" t="s">
        <v>13210</v>
      </c>
      <c r="G4743" s="14"/>
      <c r="H4743" s="14" t="s">
        <v>3512</v>
      </c>
      <c r="I4743" s="15">
        <v>113</v>
      </c>
      <c r="J4743" s="77">
        <v>5</v>
      </c>
    </row>
    <row r="4744" spans="1:10" ht="40.799999999999997" x14ac:dyDescent="0.2">
      <c r="A4744" s="14" t="s">
        <v>1906</v>
      </c>
      <c r="B4744" s="14" t="s">
        <v>13239</v>
      </c>
      <c r="C4744" s="14" t="s">
        <v>13240</v>
      </c>
      <c r="D4744" s="16">
        <v>45315</v>
      </c>
      <c r="E4744" s="16"/>
      <c r="F4744" s="14" t="s">
        <v>13210</v>
      </c>
      <c r="G4744" s="14"/>
      <c r="H4744" s="14" t="s">
        <v>6226</v>
      </c>
      <c r="I4744" s="15">
        <v>113</v>
      </c>
      <c r="J4744" s="77">
        <v>5</v>
      </c>
    </row>
    <row r="4745" spans="1:10" ht="40.799999999999997" x14ac:dyDescent="0.2">
      <c r="A4745" s="14" t="s">
        <v>1906</v>
      </c>
      <c r="B4745" s="14" t="s">
        <v>13241</v>
      </c>
      <c r="C4745" s="14" t="s">
        <v>13242</v>
      </c>
      <c r="D4745" s="16">
        <v>45315</v>
      </c>
      <c r="E4745" s="16"/>
      <c r="F4745" s="14" t="s">
        <v>13210</v>
      </c>
      <c r="G4745" s="14"/>
      <c r="H4745" s="14" t="s">
        <v>3506</v>
      </c>
      <c r="I4745" s="15">
        <v>131</v>
      </c>
      <c r="J4745" s="77">
        <v>5</v>
      </c>
    </row>
    <row r="4746" spans="1:10" ht="40.799999999999997" x14ac:dyDescent="0.2">
      <c r="A4746" s="14" t="s">
        <v>1906</v>
      </c>
      <c r="B4746" s="14" t="s">
        <v>13243</v>
      </c>
      <c r="C4746" s="14" t="s">
        <v>13244</v>
      </c>
      <c r="D4746" s="16">
        <v>45315</v>
      </c>
      <c r="E4746" s="16"/>
      <c r="F4746" s="14" t="s">
        <v>13210</v>
      </c>
      <c r="G4746" s="14"/>
      <c r="H4746" s="14" t="s">
        <v>3521</v>
      </c>
      <c r="I4746" s="15">
        <v>131</v>
      </c>
      <c r="J4746" s="77">
        <v>5</v>
      </c>
    </row>
    <row r="4747" spans="1:10" ht="40.799999999999997" x14ac:dyDescent="0.2">
      <c r="A4747" s="14" t="s">
        <v>1906</v>
      </c>
      <c r="B4747" s="14" t="s">
        <v>13245</v>
      </c>
      <c r="C4747" s="14" t="s">
        <v>13246</v>
      </c>
      <c r="D4747" s="16">
        <v>45315</v>
      </c>
      <c r="E4747" s="16"/>
      <c r="F4747" s="14" t="s">
        <v>13210</v>
      </c>
      <c r="G4747" s="14"/>
      <c r="H4747" s="14" t="s">
        <v>6283</v>
      </c>
      <c r="I4747" s="15">
        <v>131</v>
      </c>
      <c r="J4747" s="77">
        <v>5</v>
      </c>
    </row>
    <row r="4748" spans="1:10" ht="40.799999999999997" x14ac:dyDescent="0.2">
      <c r="A4748" s="14" t="s">
        <v>1906</v>
      </c>
      <c r="B4748" s="14" t="s">
        <v>13247</v>
      </c>
      <c r="C4748" s="14" t="s">
        <v>13248</v>
      </c>
      <c r="D4748" s="16">
        <v>45315</v>
      </c>
      <c r="E4748" s="16"/>
      <c r="F4748" s="14" t="s">
        <v>13210</v>
      </c>
      <c r="G4748" s="14"/>
      <c r="H4748" s="14" t="s">
        <v>3503</v>
      </c>
      <c r="I4748" s="15">
        <v>212</v>
      </c>
      <c r="J4748" s="77">
        <v>5</v>
      </c>
    </row>
    <row r="4749" spans="1:10" ht="40.799999999999997" x14ac:dyDescent="0.2">
      <c r="A4749" s="14" t="s">
        <v>1906</v>
      </c>
      <c r="B4749" s="14" t="s">
        <v>13249</v>
      </c>
      <c r="C4749" s="14" t="s">
        <v>13250</v>
      </c>
      <c r="D4749" s="16">
        <v>45315</v>
      </c>
      <c r="E4749" s="16"/>
      <c r="F4749" s="14" t="s">
        <v>13210</v>
      </c>
      <c r="G4749" s="14"/>
      <c r="H4749" s="14" t="s">
        <v>6246</v>
      </c>
      <c r="I4749" s="15">
        <v>133</v>
      </c>
      <c r="J4749" s="77">
        <v>5</v>
      </c>
    </row>
    <row r="4750" spans="1:10" ht="33" customHeight="1" x14ac:dyDescent="0.2">
      <c r="A4750" s="14" t="s">
        <v>1906</v>
      </c>
      <c r="B4750" s="14" t="s">
        <v>12269</v>
      </c>
      <c r="C4750" s="14" t="s">
        <v>12270</v>
      </c>
      <c r="D4750" s="16">
        <v>45317</v>
      </c>
      <c r="E4750" s="16"/>
      <c r="F4750" s="14" t="s">
        <v>12271</v>
      </c>
      <c r="G4750" s="14" t="s">
        <v>5693</v>
      </c>
      <c r="H4750" s="14" t="s">
        <v>5694</v>
      </c>
      <c r="I4750" s="15">
        <v>440</v>
      </c>
      <c r="J4750" s="77">
        <v>5</v>
      </c>
    </row>
    <row r="4751" spans="1:10" ht="54.6" customHeight="1" x14ac:dyDescent="0.2">
      <c r="A4751" s="14" t="s">
        <v>1906</v>
      </c>
      <c r="B4751" s="14" t="s">
        <v>13087</v>
      </c>
      <c r="C4751" s="14" t="s">
        <v>13088</v>
      </c>
      <c r="D4751" s="16">
        <v>45313</v>
      </c>
      <c r="E4751" s="16"/>
      <c r="F4751" s="14" t="s">
        <v>13089</v>
      </c>
      <c r="G4751" s="14" t="s">
        <v>2036</v>
      </c>
      <c r="H4751" s="14" t="s">
        <v>2037</v>
      </c>
      <c r="I4751" s="15">
        <v>1000</v>
      </c>
      <c r="J4751" s="77">
        <v>5</v>
      </c>
    </row>
    <row r="4752" spans="1:10" x14ac:dyDescent="0.2">
      <c r="A4752" s="14" t="s">
        <v>1906</v>
      </c>
      <c r="B4752" s="14" t="s">
        <v>8256</v>
      </c>
      <c r="C4752" s="14"/>
      <c r="D4752" s="16">
        <v>45282</v>
      </c>
      <c r="E4752" s="16"/>
      <c r="F4752" s="14" t="s">
        <v>11722</v>
      </c>
      <c r="G4752" s="14"/>
      <c r="H4752" s="14" t="s">
        <v>1953</v>
      </c>
      <c r="I4752" s="15">
        <v>10</v>
      </c>
      <c r="J4752" s="77">
        <v>5</v>
      </c>
    </row>
    <row r="4753" spans="1:10" ht="105" customHeight="1" x14ac:dyDescent="0.2">
      <c r="A4753" s="14" t="s">
        <v>1906</v>
      </c>
      <c r="B4753" s="14"/>
      <c r="C4753" s="14"/>
      <c r="D4753" s="16"/>
      <c r="E4753" s="16"/>
      <c r="F4753" s="305" t="s">
        <v>13119</v>
      </c>
      <c r="G4753" s="14"/>
      <c r="H4753" s="14"/>
      <c r="I4753" s="15"/>
      <c r="J4753" s="77"/>
    </row>
    <row r="4754" spans="1:10" ht="20.399999999999999" x14ac:dyDescent="0.2">
      <c r="A4754" s="14" t="s">
        <v>1906</v>
      </c>
      <c r="B4754" s="14" t="s">
        <v>11723</v>
      </c>
      <c r="C4754" s="14" t="s">
        <v>11724</v>
      </c>
      <c r="D4754" s="16">
        <v>45278</v>
      </c>
      <c r="E4754" s="16"/>
      <c r="F4754" s="14" t="s">
        <v>11725</v>
      </c>
      <c r="G4754" s="14" t="s">
        <v>1963</v>
      </c>
      <c r="H4754" s="14" t="s">
        <v>1964</v>
      </c>
      <c r="I4754" s="15">
        <v>459.69</v>
      </c>
      <c r="J4754" s="77">
        <v>3</v>
      </c>
    </row>
    <row r="4755" spans="1:10" ht="30.6" x14ac:dyDescent="0.2">
      <c r="A4755" s="14" t="s">
        <v>1906</v>
      </c>
      <c r="B4755" s="14" t="s">
        <v>11726</v>
      </c>
      <c r="C4755" s="14" t="s">
        <v>11727</v>
      </c>
      <c r="D4755" s="16">
        <v>45278</v>
      </c>
      <c r="E4755" s="16"/>
      <c r="F4755" s="14" t="s">
        <v>11728</v>
      </c>
      <c r="G4755" s="14"/>
      <c r="H4755" s="14" t="s">
        <v>11729</v>
      </c>
      <c r="I4755" s="15">
        <v>25116.01</v>
      </c>
      <c r="J4755" s="77">
        <v>3</v>
      </c>
    </row>
    <row r="4756" spans="1:10" ht="30.6" x14ac:dyDescent="0.2">
      <c r="A4756" s="14" t="s">
        <v>1906</v>
      </c>
      <c r="B4756" s="14" t="s">
        <v>13120</v>
      </c>
      <c r="C4756" s="14" t="s">
        <v>11944</v>
      </c>
      <c r="D4756" s="16">
        <v>45313</v>
      </c>
      <c r="E4756" s="16"/>
      <c r="F4756" s="14" t="s">
        <v>13121</v>
      </c>
      <c r="G4756" s="14" t="s">
        <v>6076</v>
      </c>
      <c r="H4756" s="14" t="s">
        <v>6077</v>
      </c>
      <c r="I4756" s="15">
        <v>189</v>
      </c>
      <c r="J4756" s="77">
        <v>3</v>
      </c>
    </row>
    <row r="4757" spans="1:10" ht="33.6" customHeight="1" x14ac:dyDescent="0.2">
      <c r="A4757" s="14" t="s">
        <v>1906</v>
      </c>
      <c r="B4757" s="14" t="s">
        <v>13122</v>
      </c>
      <c r="C4757" s="14" t="s">
        <v>13123</v>
      </c>
      <c r="D4757" s="16">
        <v>45313</v>
      </c>
      <c r="E4757" s="16"/>
      <c r="F4757" s="14" t="s">
        <v>13124</v>
      </c>
      <c r="G4757" s="14" t="s">
        <v>4542</v>
      </c>
      <c r="H4757" s="14" t="s">
        <v>4543</v>
      </c>
      <c r="I4757" s="15">
        <v>160.94</v>
      </c>
      <c r="J4757" s="77">
        <v>3</v>
      </c>
    </row>
    <row r="4758" spans="1:10" ht="20.399999999999999" x14ac:dyDescent="0.2">
      <c r="A4758" s="14" t="s">
        <v>1906</v>
      </c>
      <c r="B4758" s="14" t="s">
        <v>8256</v>
      </c>
      <c r="C4758" s="14"/>
      <c r="D4758" s="16">
        <v>45289</v>
      </c>
      <c r="E4758" s="16"/>
      <c r="F4758" s="14" t="s">
        <v>13144</v>
      </c>
      <c r="G4758" s="14"/>
      <c r="H4758" s="14" t="s">
        <v>4543</v>
      </c>
      <c r="I4758" s="15">
        <v>500</v>
      </c>
      <c r="J4758" s="77">
        <v>3</v>
      </c>
    </row>
    <row r="4759" spans="1:10" ht="43.95" customHeight="1" x14ac:dyDescent="0.2">
      <c r="A4759" s="14" t="s">
        <v>1906</v>
      </c>
      <c r="B4759" s="14" t="s">
        <v>13360</v>
      </c>
      <c r="C4759" s="14" t="s">
        <v>13361</v>
      </c>
      <c r="D4759" s="16">
        <v>45328</v>
      </c>
      <c r="E4759" s="16"/>
      <c r="F4759" s="14" t="s">
        <v>13434</v>
      </c>
      <c r="G4759" s="14" t="s">
        <v>13362</v>
      </c>
      <c r="H4759" s="14" t="s">
        <v>13363</v>
      </c>
      <c r="I4759" s="15">
        <v>0</v>
      </c>
      <c r="J4759" s="77">
        <v>3</v>
      </c>
    </row>
    <row r="4760" spans="1:10" ht="43.95" customHeight="1" x14ac:dyDescent="0.2">
      <c r="A4760" s="14" t="s">
        <v>1906</v>
      </c>
      <c r="B4760" s="14" t="s">
        <v>13364</v>
      </c>
      <c r="C4760" s="14" t="s">
        <v>13365</v>
      </c>
      <c r="D4760" s="16">
        <v>45328</v>
      </c>
      <c r="E4760" s="16"/>
      <c r="F4760" s="14" t="s">
        <v>13433</v>
      </c>
      <c r="G4760" s="14" t="s">
        <v>13366</v>
      </c>
      <c r="H4760" s="14" t="s">
        <v>13367</v>
      </c>
      <c r="I4760" s="15">
        <v>0</v>
      </c>
      <c r="J4760" s="77">
        <v>3</v>
      </c>
    </row>
    <row r="4761" spans="1:10" ht="20.399999999999999" x14ac:dyDescent="0.2">
      <c r="A4761" s="14" t="s">
        <v>1906</v>
      </c>
      <c r="B4761" s="14" t="s">
        <v>13142</v>
      </c>
      <c r="C4761" s="14"/>
      <c r="D4761" s="16">
        <v>45320</v>
      </c>
      <c r="E4761" s="16"/>
      <c r="F4761" s="14" t="s">
        <v>13145</v>
      </c>
      <c r="G4761" s="14"/>
      <c r="H4761" s="14" t="s">
        <v>4543</v>
      </c>
      <c r="I4761" s="15">
        <v>-295.39999999999998</v>
      </c>
      <c r="J4761" s="77">
        <v>3</v>
      </c>
    </row>
    <row r="4762" spans="1:10" ht="97.95" customHeight="1" x14ac:dyDescent="0.2">
      <c r="A4762" s="14" t="s">
        <v>1906</v>
      </c>
      <c r="B4762" s="14"/>
      <c r="C4762" s="14"/>
      <c r="D4762" s="16"/>
      <c r="E4762" s="16"/>
      <c r="F4762" s="305" t="s">
        <v>11730</v>
      </c>
      <c r="G4762" s="14"/>
      <c r="H4762" s="14"/>
      <c r="I4762" s="15"/>
      <c r="J4762" s="77"/>
    </row>
    <row r="4763" spans="1:10" ht="30.6" x14ac:dyDescent="0.2">
      <c r="A4763" s="14" t="s">
        <v>1906</v>
      </c>
      <c r="B4763" s="14" t="s">
        <v>11731</v>
      </c>
      <c r="C4763" s="14" t="s">
        <v>3728</v>
      </c>
      <c r="D4763" s="16">
        <v>45271</v>
      </c>
      <c r="E4763" s="16"/>
      <c r="F4763" s="14" t="s">
        <v>11732</v>
      </c>
      <c r="G4763" s="14" t="s">
        <v>10130</v>
      </c>
      <c r="H4763" s="14" t="s">
        <v>10131</v>
      </c>
      <c r="I4763" s="15">
        <v>188</v>
      </c>
      <c r="J4763" s="77">
        <v>3</v>
      </c>
    </row>
    <row r="4764" spans="1:10" ht="20.399999999999999" x14ac:dyDescent="0.2">
      <c r="A4764" s="14" t="s">
        <v>1906</v>
      </c>
      <c r="B4764" s="14" t="s">
        <v>11733</v>
      </c>
      <c r="C4764" s="14" t="s">
        <v>11734</v>
      </c>
      <c r="D4764" s="16">
        <v>45274</v>
      </c>
      <c r="E4764" s="16"/>
      <c r="F4764" s="14" t="s">
        <v>11735</v>
      </c>
      <c r="G4764" s="14" t="s">
        <v>2332</v>
      </c>
      <c r="H4764" s="14" t="s">
        <v>2333</v>
      </c>
      <c r="I4764" s="15">
        <v>462</v>
      </c>
      <c r="J4764" s="77">
        <v>3</v>
      </c>
    </row>
    <row r="4765" spans="1:10" ht="30.6" x14ac:dyDescent="0.2">
      <c r="A4765" s="14" t="s">
        <v>1906</v>
      </c>
      <c r="B4765" s="14" t="s">
        <v>11736</v>
      </c>
      <c r="C4765" s="14" t="s">
        <v>11737</v>
      </c>
      <c r="D4765" s="16">
        <v>45274</v>
      </c>
      <c r="E4765" s="16"/>
      <c r="F4765" s="14" t="s">
        <v>11738</v>
      </c>
      <c r="G4765" s="14" t="s">
        <v>4569</v>
      </c>
      <c r="H4765" s="14" t="s">
        <v>4570</v>
      </c>
      <c r="I4765" s="15">
        <v>220</v>
      </c>
      <c r="J4765" s="77">
        <v>3</v>
      </c>
    </row>
    <row r="4766" spans="1:10" ht="33.6" customHeight="1" x14ac:dyDescent="0.2">
      <c r="A4766" s="14" t="s">
        <v>1906</v>
      </c>
      <c r="B4766" s="14" t="s">
        <v>12258</v>
      </c>
      <c r="C4766" s="14" t="s">
        <v>12259</v>
      </c>
      <c r="D4766" s="16">
        <v>45303</v>
      </c>
      <c r="E4766" s="16"/>
      <c r="F4766" s="14" t="s">
        <v>12260</v>
      </c>
      <c r="G4766" s="14" t="s">
        <v>7437</v>
      </c>
      <c r="H4766" s="14" t="s">
        <v>7438</v>
      </c>
      <c r="I4766" s="15">
        <v>215.69</v>
      </c>
      <c r="J4766" s="77">
        <v>3</v>
      </c>
    </row>
    <row r="4767" spans="1:10" ht="27" customHeight="1" x14ac:dyDescent="0.2">
      <c r="A4767" s="14" t="s">
        <v>1906</v>
      </c>
      <c r="B4767" s="14" t="s">
        <v>13187</v>
      </c>
      <c r="C4767" s="14" t="s">
        <v>13188</v>
      </c>
      <c r="D4767" s="16">
        <v>45315</v>
      </c>
      <c r="E4767" s="16"/>
      <c r="F4767" s="14" t="s">
        <v>13189</v>
      </c>
      <c r="G4767" s="14"/>
      <c r="H4767" s="14" t="s">
        <v>11122</v>
      </c>
      <c r="I4767" s="15">
        <v>68.92</v>
      </c>
      <c r="J4767" s="77">
        <v>3</v>
      </c>
    </row>
    <row r="4768" spans="1:10" ht="81.599999999999994" x14ac:dyDescent="0.25">
      <c r="A4768" s="14" t="s">
        <v>1906</v>
      </c>
      <c r="B4768"/>
      <c r="C4768"/>
      <c r="D4768" s="16"/>
      <c r="E4768" s="16"/>
      <c r="F4768" s="305" t="s">
        <v>14754</v>
      </c>
      <c r="G4768" s="14"/>
      <c r="H4768" s="14"/>
      <c r="I4768" s="15"/>
      <c r="J4768" s="77"/>
    </row>
    <row r="4769" spans="1:10" ht="30.6" x14ac:dyDescent="0.2">
      <c r="A4769" s="14" t="s">
        <v>1906</v>
      </c>
      <c r="B4769" s="14" t="s">
        <v>11739</v>
      </c>
      <c r="C4769" s="14" t="s">
        <v>11740</v>
      </c>
      <c r="D4769" s="16">
        <v>45266</v>
      </c>
      <c r="E4769" s="16"/>
      <c r="F4769" s="14" t="s">
        <v>11741</v>
      </c>
      <c r="G4769" s="14" t="s">
        <v>11742</v>
      </c>
      <c r="H4769" s="14" t="s">
        <v>11743</v>
      </c>
      <c r="I4769" s="15">
        <v>630</v>
      </c>
      <c r="J4769" s="77">
        <v>5</v>
      </c>
    </row>
    <row r="4770" spans="1:10" ht="40.799999999999997" x14ac:dyDescent="0.2">
      <c r="A4770" s="14" t="s">
        <v>1906</v>
      </c>
      <c r="B4770" s="14" t="s">
        <v>11744</v>
      </c>
      <c r="C4770" s="14" t="s">
        <v>11745</v>
      </c>
      <c r="D4770" s="16">
        <v>45266</v>
      </c>
      <c r="E4770" s="16"/>
      <c r="F4770" s="14" t="s">
        <v>11746</v>
      </c>
      <c r="G4770" s="14" t="s">
        <v>5866</v>
      </c>
      <c r="H4770" s="14" t="s">
        <v>5867</v>
      </c>
      <c r="I4770" s="15">
        <v>800</v>
      </c>
      <c r="J4770" s="77">
        <v>5</v>
      </c>
    </row>
    <row r="4771" spans="1:10" ht="61.2" x14ac:dyDescent="0.2">
      <c r="A4771" s="14" t="s">
        <v>1906</v>
      </c>
      <c r="B4771" s="14" t="s">
        <v>11747</v>
      </c>
      <c r="C4771" s="14" t="s">
        <v>11748</v>
      </c>
      <c r="D4771" s="16">
        <v>45261</v>
      </c>
      <c r="E4771" s="16">
        <v>45266</v>
      </c>
      <c r="F4771" s="14" t="s">
        <v>12800</v>
      </c>
      <c r="G4771" s="14" t="s">
        <v>5866</v>
      </c>
      <c r="H4771" s="14" t="s">
        <v>5867</v>
      </c>
      <c r="I4771" s="15">
        <v>28.8</v>
      </c>
      <c r="J4771" s="77">
        <v>5</v>
      </c>
    </row>
    <row r="4772" spans="1:10" ht="71.400000000000006" x14ac:dyDescent="0.2">
      <c r="A4772" s="14" t="s">
        <v>1906</v>
      </c>
      <c r="B4772" s="14" t="s">
        <v>11747</v>
      </c>
      <c r="C4772" s="14" t="s">
        <v>11748</v>
      </c>
      <c r="D4772" s="16">
        <v>45260</v>
      </c>
      <c r="E4772" s="16">
        <v>45266</v>
      </c>
      <c r="F4772" s="14" t="s">
        <v>12801</v>
      </c>
      <c r="G4772" s="14" t="s">
        <v>5866</v>
      </c>
      <c r="H4772" s="14" t="s">
        <v>5867</v>
      </c>
      <c r="I4772" s="15">
        <v>48.6</v>
      </c>
      <c r="J4772" s="77">
        <v>5</v>
      </c>
    </row>
    <row r="4773" spans="1:10" ht="61.2" x14ac:dyDescent="0.2">
      <c r="A4773" s="14" t="s">
        <v>1906</v>
      </c>
      <c r="B4773" s="14" t="s">
        <v>11747</v>
      </c>
      <c r="C4773" s="14" t="s">
        <v>11748</v>
      </c>
      <c r="D4773" s="16">
        <v>45261</v>
      </c>
      <c r="E4773" s="16">
        <v>45266</v>
      </c>
      <c r="F4773" s="14" t="s">
        <v>12802</v>
      </c>
      <c r="G4773" s="14" t="s">
        <v>5866</v>
      </c>
      <c r="H4773" s="14" t="s">
        <v>5867</v>
      </c>
      <c r="I4773" s="15">
        <v>54.6</v>
      </c>
      <c r="J4773" s="77">
        <v>5</v>
      </c>
    </row>
    <row r="4774" spans="1:10" ht="51" x14ac:dyDescent="0.2">
      <c r="A4774" s="14" t="s">
        <v>1906</v>
      </c>
      <c r="B4774" s="14" t="s">
        <v>11747</v>
      </c>
      <c r="C4774" s="14" t="s">
        <v>11748</v>
      </c>
      <c r="D4774" s="16">
        <v>45262</v>
      </c>
      <c r="E4774" s="16">
        <v>45266</v>
      </c>
      <c r="F4774" s="14" t="s">
        <v>12803</v>
      </c>
      <c r="G4774" s="14" t="s">
        <v>5866</v>
      </c>
      <c r="H4774" s="14" t="s">
        <v>5867</v>
      </c>
      <c r="I4774" s="15">
        <v>28</v>
      </c>
      <c r="J4774" s="77">
        <v>5</v>
      </c>
    </row>
    <row r="4775" spans="1:10" ht="61.2" x14ac:dyDescent="0.2">
      <c r="A4775" s="14" t="s">
        <v>1906</v>
      </c>
      <c r="B4775" s="14" t="s">
        <v>11749</v>
      </c>
      <c r="C4775" s="14" t="s">
        <v>11750</v>
      </c>
      <c r="D4775" s="16">
        <v>45261</v>
      </c>
      <c r="E4775" s="16">
        <v>45266</v>
      </c>
      <c r="F4775" s="14" t="s">
        <v>12804</v>
      </c>
      <c r="G4775" s="14" t="s">
        <v>5866</v>
      </c>
      <c r="H4775" s="14" t="s">
        <v>5867</v>
      </c>
      <c r="I4775" s="15">
        <v>20</v>
      </c>
      <c r="J4775" s="77">
        <v>5</v>
      </c>
    </row>
    <row r="4776" spans="1:10" ht="20.399999999999999" x14ac:dyDescent="0.2">
      <c r="A4776" s="14" t="s">
        <v>1906</v>
      </c>
      <c r="B4776" s="14" t="s">
        <v>11751</v>
      </c>
      <c r="C4776" s="14" t="s">
        <v>11752</v>
      </c>
      <c r="D4776" s="16">
        <v>45268</v>
      </c>
      <c r="E4776" s="16"/>
      <c r="F4776" s="14" t="s">
        <v>11753</v>
      </c>
      <c r="G4776" s="14" t="s">
        <v>5858</v>
      </c>
      <c r="H4776" s="14" t="s">
        <v>5859</v>
      </c>
      <c r="I4776" s="15">
        <v>3200</v>
      </c>
      <c r="J4776" s="77">
        <v>5</v>
      </c>
    </row>
    <row r="4777" spans="1:10" ht="30.6" x14ac:dyDescent="0.2">
      <c r="A4777" s="14" t="s">
        <v>1906</v>
      </c>
      <c r="B4777" s="14" t="s">
        <v>11754</v>
      </c>
      <c r="C4777" s="14" t="s">
        <v>11755</v>
      </c>
      <c r="D4777" s="16">
        <v>45271</v>
      </c>
      <c r="E4777" s="16"/>
      <c r="F4777" s="14" t="s">
        <v>11756</v>
      </c>
      <c r="G4777" s="14"/>
      <c r="H4777" s="14" t="s">
        <v>5811</v>
      </c>
      <c r="I4777" s="15">
        <v>75</v>
      </c>
      <c r="J4777" s="77">
        <v>5</v>
      </c>
    </row>
    <row r="4778" spans="1:10" ht="30.6" x14ac:dyDescent="0.2">
      <c r="A4778" s="14" t="s">
        <v>1906</v>
      </c>
      <c r="B4778" s="14" t="s">
        <v>11757</v>
      </c>
      <c r="C4778" s="14" t="s">
        <v>11758</v>
      </c>
      <c r="D4778" s="16">
        <v>45271</v>
      </c>
      <c r="E4778" s="16"/>
      <c r="F4778" s="14" t="s">
        <v>11756</v>
      </c>
      <c r="G4778" s="14"/>
      <c r="H4778" s="14" t="s">
        <v>8346</v>
      </c>
      <c r="I4778" s="15">
        <v>75</v>
      </c>
      <c r="J4778" s="77">
        <v>5</v>
      </c>
    </row>
    <row r="4779" spans="1:10" ht="30.6" x14ac:dyDescent="0.2">
      <c r="A4779" s="14" t="s">
        <v>1906</v>
      </c>
      <c r="B4779" s="14" t="s">
        <v>11759</v>
      </c>
      <c r="C4779" s="14" t="s">
        <v>11760</v>
      </c>
      <c r="D4779" s="16">
        <v>45271</v>
      </c>
      <c r="E4779" s="16"/>
      <c r="F4779" s="14" t="s">
        <v>11756</v>
      </c>
      <c r="G4779" s="14"/>
      <c r="H4779" s="14" t="s">
        <v>8898</v>
      </c>
      <c r="I4779" s="15">
        <v>95</v>
      </c>
      <c r="J4779" s="77">
        <v>5</v>
      </c>
    </row>
    <row r="4780" spans="1:10" ht="30.6" x14ac:dyDescent="0.2">
      <c r="A4780" s="14" t="s">
        <v>1906</v>
      </c>
      <c r="B4780" s="14" t="s">
        <v>11761</v>
      </c>
      <c r="C4780" s="14" t="s">
        <v>11762</v>
      </c>
      <c r="D4780" s="16">
        <v>45271</v>
      </c>
      <c r="E4780" s="16"/>
      <c r="F4780" s="14" t="s">
        <v>11756</v>
      </c>
      <c r="G4780" s="14"/>
      <c r="H4780" s="14" t="s">
        <v>2773</v>
      </c>
      <c r="I4780" s="15">
        <v>95</v>
      </c>
      <c r="J4780" s="77">
        <v>5</v>
      </c>
    </row>
    <row r="4781" spans="1:10" ht="30.6" x14ac:dyDescent="0.2">
      <c r="A4781" s="14" t="s">
        <v>1906</v>
      </c>
      <c r="B4781" s="14" t="s">
        <v>11763</v>
      </c>
      <c r="C4781" s="14" t="s">
        <v>11764</v>
      </c>
      <c r="D4781" s="16">
        <v>45271</v>
      </c>
      <c r="E4781" s="16"/>
      <c r="F4781" s="14" t="s">
        <v>11756</v>
      </c>
      <c r="G4781" s="14"/>
      <c r="H4781" s="14" t="s">
        <v>5808</v>
      </c>
      <c r="I4781" s="15">
        <v>115</v>
      </c>
      <c r="J4781" s="77">
        <v>5</v>
      </c>
    </row>
    <row r="4782" spans="1:10" ht="30.6" x14ac:dyDescent="0.2">
      <c r="A4782" s="14" t="s">
        <v>1906</v>
      </c>
      <c r="B4782" s="14" t="s">
        <v>11765</v>
      </c>
      <c r="C4782" s="14" t="s">
        <v>11766</v>
      </c>
      <c r="D4782" s="16">
        <v>45271</v>
      </c>
      <c r="E4782" s="16"/>
      <c r="F4782" s="14" t="s">
        <v>11756</v>
      </c>
      <c r="G4782" s="14"/>
      <c r="H4782" s="14" t="s">
        <v>2456</v>
      </c>
      <c r="I4782" s="15">
        <v>125</v>
      </c>
      <c r="J4782" s="77">
        <v>5</v>
      </c>
    </row>
    <row r="4783" spans="1:10" ht="30.6" x14ac:dyDescent="0.2">
      <c r="A4783" s="14" t="s">
        <v>1906</v>
      </c>
      <c r="B4783" s="14" t="s">
        <v>11767</v>
      </c>
      <c r="C4783" s="14" t="s">
        <v>11768</v>
      </c>
      <c r="D4783" s="16">
        <v>45271</v>
      </c>
      <c r="E4783" s="16"/>
      <c r="F4783" s="14" t="s">
        <v>11756</v>
      </c>
      <c r="G4783" s="14"/>
      <c r="H4783" s="14" t="s">
        <v>2767</v>
      </c>
      <c r="I4783" s="15">
        <v>125</v>
      </c>
      <c r="J4783" s="77">
        <v>5</v>
      </c>
    </row>
    <row r="4784" spans="1:10" ht="30.6" x14ac:dyDescent="0.2">
      <c r="A4784" s="14" t="s">
        <v>1906</v>
      </c>
      <c r="B4784" s="14" t="s">
        <v>11769</v>
      </c>
      <c r="C4784" s="14" t="s">
        <v>11770</v>
      </c>
      <c r="D4784" s="16">
        <v>45271</v>
      </c>
      <c r="E4784" s="16"/>
      <c r="F4784" s="14" t="s">
        <v>11756</v>
      </c>
      <c r="G4784" s="14"/>
      <c r="H4784" s="14" t="s">
        <v>5820</v>
      </c>
      <c r="I4784" s="15">
        <v>125</v>
      </c>
      <c r="J4784" s="77">
        <v>5</v>
      </c>
    </row>
    <row r="4785" spans="1:10" ht="30.6" x14ac:dyDescent="0.2">
      <c r="A4785" s="14" t="s">
        <v>1906</v>
      </c>
      <c r="B4785" s="14" t="s">
        <v>11771</v>
      </c>
      <c r="C4785" s="14" t="s">
        <v>11772</v>
      </c>
      <c r="D4785" s="16">
        <v>45271</v>
      </c>
      <c r="E4785" s="16"/>
      <c r="F4785" s="14" t="s">
        <v>11756</v>
      </c>
      <c r="G4785" s="14"/>
      <c r="H4785" s="14" t="s">
        <v>2797</v>
      </c>
      <c r="I4785" s="15">
        <v>125</v>
      </c>
      <c r="J4785" s="77">
        <v>5</v>
      </c>
    </row>
    <row r="4786" spans="1:10" ht="30.6" x14ac:dyDescent="0.2">
      <c r="A4786" s="14" t="s">
        <v>1906</v>
      </c>
      <c r="B4786" s="14" t="s">
        <v>11773</v>
      </c>
      <c r="C4786" s="14" t="s">
        <v>11774</v>
      </c>
      <c r="D4786" s="16">
        <v>45271</v>
      </c>
      <c r="E4786" s="16"/>
      <c r="F4786" s="14" t="s">
        <v>11756</v>
      </c>
      <c r="G4786" s="14"/>
      <c r="H4786" s="14" t="s">
        <v>2779</v>
      </c>
      <c r="I4786" s="15">
        <v>125</v>
      </c>
      <c r="J4786" s="77">
        <v>5</v>
      </c>
    </row>
    <row r="4787" spans="1:10" ht="30.6" x14ac:dyDescent="0.2">
      <c r="A4787" s="14" t="s">
        <v>1906</v>
      </c>
      <c r="B4787" s="14" t="s">
        <v>11775</v>
      </c>
      <c r="C4787" s="14" t="s">
        <v>11776</v>
      </c>
      <c r="D4787" s="16">
        <v>45271</v>
      </c>
      <c r="E4787" s="16"/>
      <c r="F4787" s="14" t="s">
        <v>11756</v>
      </c>
      <c r="G4787" s="14"/>
      <c r="H4787" s="14" t="s">
        <v>2812</v>
      </c>
      <c r="I4787" s="15">
        <v>125</v>
      </c>
      <c r="J4787" s="77">
        <v>5</v>
      </c>
    </row>
    <row r="4788" spans="1:10" ht="30.6" x14ac:dyDescent="0.2">
      <c r="A4788" s="14" t="s">
        <v>1906</v>
      </c>
      <c r="B4788" s="14" t="s">
        <v>11777</v>
      </c>
      <c r="C4788" s="14" t="s">
        <v>11778</v>
      </c>
      <c r="D4788" s="16">
        <v>45271</v>
      </c>
      <c r="E4788" s="16"/>
      <c r="F4788" s="14" t="s">
        <v>11756</v>
      </c>
      <c r="G4788" s="14"/>
      <c r="H4788" s="14" t="s">
        <v>11779</v>
      </c>
      <c r="I4788" s="15">
        <v>125</v>
      </c>
      <c r="J4788" s="77">
        <v>5</v>
      </c>
    </row>
    <row r="4789" spans="1:10" ht="30.6" x14ac:dyDescent="0.2">
      <c r="A4789" s="14" t="s">
        <v>1906</v>
      </c>
      <c r="B4789" s="14" t="s">
        <v>11780</v>
      </c>
      <c r="C4789" s="14" t="s">
        <v>11781</v>
      </c>
      <c r="D4789" s="16">
        <v>45271</v>
      </c>
      <c r="E4789" s="16"/>
      <c r="F4789" s="14" t="s">
        <v>11756</v>
      </c>
      <c r="G4789" s="14"/>
      <c r="H4789" s="14" t="s">
        <v>6944</v>
      </c>
      <c r="I4789" s="15">
        <v>125</v>
      </c>
      <c r="J4789" s="77">
        <v>5</v>
      </c>
    </row>
    <row r="4790" spans="1:10" ht="30.6" x14ac:dyDescent="0.2">
      <c r="A4790" s="14" t="s">
        <v>1906</v>
      </c>
      <c r="B4790" s="14" t="s">
        <v>11782</v>
      </c>
      <c r="C4790" s="14" t="s">
        <v>11783</v>
      </c>
      <c r="D4790" s="16">
        <v>45271</v>
      </c>
      <c r="E4790" s="16"/>
      <c r="F4790" s="14" t="s">
        <v>11756</v>
      </c>
      <c r="G4790" s="14"/>
      <c r="H4790" s="14" t="s">
        <v>4063</v>
      </c>
      <c r="I4790" s="15">
        <v>125</v>
      </c>
      <c r="J4790" s="77">
        <v>5</v>
      </c>
    </row>
    <row r="4791" spans="1:10" ht="30.6" x14ac:dyDescent="0.2">
      <c r="A4791" s="14" t="s">
        <v>1906</v>
      </c>
      <c r="B4791" s="14" t="s">
        <v>11784</v>
      </c>
      <c r="C4791" s="14" t="s">
        <v>11785</v>
      </c>
      <c r="D4791" s="16">
        <v>45271</v>
      </c>
      <c r="E4791" s="16"/>
      <c r="F4791" s="14" t="s">
        <v>11756</v>
      </c>
      <c r="G4791" s="14"/>
      <c r="H4791" s="14" t="s">
        <v>5831</v>
      </c>
      <c r="I4791" s="15">
        <v>125</v>
      </c>
      <c r="J4791" s="77">
        <v>5</v>
      </c>
    </row>
    <row r="4792" spans="1:10" ht="30.6" x14ac:dyDescent="0.2">
      <c r="A4792" s="14" t="s">
        <v>1906</v>
      </c>
      <c r="B4792" s="14" t="s">
        <v>11786</v>
      </c>
      <c r="C4792" s="14" t="s">
        <v>11787</v>
      </c>
      <c r="D4792" s="16">
        <v>45271</v>
      </c>
      <c r="E4792" s="16"/>
      <c r="F4792" s="14" t="s">
        <v>11756</v>
      </c>
      <c r="G4792" s="14"/>
      <c r="H4792" s="14" t="s">
        <v>8351</v>
      </c>
      <c r="I4792" s="15">
        <v>125</v>
      </c>
      <c r="J4792" s="77">
        <v>5</v>
      </c>
    </row>
    <row r="4793" spans="1:10" ht="30.6" x14ac:dyDescent="0.2">
      <c r="A4793" s="14" t="s">
        <v>1906</v>
      </c>
      <c r="B4793" s="14" t="s">
        <v>11788</v>
      </c>
      <c r="C4793" s="14" t="s">
        <v>11789</v>
      </c>
      <c r="D4793" s="16">
        <v>45271</v>
      </c>
      <c r="E4793" s="16"/>
      <c r="F4793" s="14" t="s">
        <v>11756</v>
      </c>
      <c r="G4793" s="14"/>
      <c r="H4793" s="14" t="s">
        <v>11790</v>
      </c>
      <c r="I4793" s="15">
        <v>125</v>
      </c>
      <c r="J4793" s="77">
        <v>5</v>
      </c>
    </row>
    <row r="4794" spans="1:10" ht="30.6" x14ac:dyDescent="0.2">
      <c r="A4794" s="14" t="s">
        <v>1906</v>
      </c>
      <c r="B4794" s="14" t="s">
        <v>11791</v>
      </c>
      <c r="C4794" s="14" t="s">
        <v>11792</v>
      </c>
      <c r="D4794" s="16">
        <v>45271</v>
      </c>
      <c r="E4794" s="16"/>
      <c r="F4794" s="14" t="s">
        <v>11756</v>
      </c>
      <c r="G4794" s="14"/>
      <c r="H4794" s="14" t="s">
        <v>11793</v>
      </c>
      <c r="I4794" s="15">
        <v>125</v>
      </c>
      <c r="J4794" s="77">
        <v>5</v>
      </c>
    </row>
    <row r="4795" spans="1:10" ht="30.6" x14ac:dyDescent="0.2">
      <c r="A4795" s="14" t="s">
        <v>1906</v>
      </c>
      <c r="B4795" s="14" t="s">
        <v>11794</v>
      </c>
      <c r="C4795" s="14" t="s">
        <v>11795</v>
      </c>
      <c r="D4795" s="16">
        <v>45271</v>
      </c>
      <c r="E4795" s="16"/>
      <c r="F4795" s="14" t="s">
        <v>11756</v>
      </c>
      <c r="G4795" s="14"/>
      <c r="H4795" s="14" t="s">
        <v>2776</v>
      </c>
      <c r="I4795" s="15">
        <v>125</v>
      </c>
      <c r="J4795" s="77">
        <v>5</v>
      </c>
    </row>
    <row r="4796" spans="1:10" ht="30.6" x14ac:dyDescent="0.2">
      <c r="A4796" s="14" t="s">
        <v>1906</v>
      </c>
      <c r="B4796" s="14" t="s">
        <v>11796</v>
      </c>
      <c r="C4796" s="14" t="s">
        <v>11797</v>
      </c>
      <c r="D4796" s="16">
        <v>45271</v>
      </c>
      <c r="E4796" s="16"/>
      <c r="F4796" s="14" t="s">
        <v>11756</v>
      </c>
      <c r="G4796" s="14"/>
      <c r="H4796" s="14" t="s">
        <v>8895</v>
      </c>
      <c r="I4796" s="15">
        <v>125</v>
      </c>
      <c r="J4796" s="77">
        <v>5</v>
      </c>
    </row>
    <row r="4797" spans="1:10" ht="30.6" x14ac:dyDescent="0.2">
      <c r="A4797" s="14" t="s">
        <v>1906</v>
      </c>
      <c r="B4797" s="14" t="s">
        <v>11798</v>
      </c>
      <c r="C4797" s="14" t="s">
        <v>11799</v>
      </c>
      <c r="D4797" s="16">
        <v>45271</v>
      </c>
      <c r="E4797" s="16"/>
      <c r="F4797" s="14" t="s">
        <v>11756</v>
      </c>
      <c r="G4797" s="14"/>
      <c r="H4797" s="14" t="s">
        <v>8358</v>
      </c>
      <c r="I4797" s="15">
        <v>125</v>
      </c>
      <c r="J4797" s="77">
        <v>5</v>
      </c>
    </row>
    <row r="4798" spans="1:10" ht="30.6" x14ac:dyDescent="0.2">
      <c r="A4798" s="14" t="s">
        <v>1906</v>
      </c>
      <c r="B4798" s="14" t="s">
        <v>11800</v>
      </c>
      <c r="C4798" s="14" t="s">
        <v>11801</v>
      </c>
      <c r="D4798" s="16">
        <v>45271</v>
      </c>
      <c r="E4798" s="16"/>
      <c r="F4798" s="14" t="s">
        <v>11756</v>
      </c>
      <c r="G4798" s="14"/>
      <c r="H4798" s="14" t="s">
        <v>5802</v>
      </c>
      <c r="I4798" s="15">
        <v>125</v>
      </c>
      <c r="J4798" s="77">
        <v>5</v>
      </c>
    </row>
    <row r="4799" spans="1:10" ht="30.6" x14ac:dyDescent="0.2">
      <c r="A4799" s="14" t="s">
        <v>1906</v>
      </c>
      <c r="B4799" s="14" t="s">
        <v>11802</v>
      </c>
      <c r="C4799" s="14" t="s">
        <v>11803</v>
      </c>
      <c r="D4799" s="16">
        <v>45271</v>
      </c>
      <c r="E4799" s="16"/>
      <c r="F4799" s="14" t="s">
        <v>11756</v>
      </c>
      <c r="G4799" s="14"/>
      <c r="H4799" s="14" t="s">
        <v>5805</v>
      </c>
      <c r="I4799" s="15">
        <v>145</v>
      </c>
      <c r="J4799" s="77">
        <v>5</v>
      </c>
    </row>
    <row r="4800" spans="1:10" ht="30.6" x14ac:dyDescent="0.2">
      <c r="A4800" s="14" t="s">
        <v>1906</v>
      </c>
      <c r="B4800" s="14" t="s">
        <v>11804</v>
      </c>
      <c r="C4800" s="14" t="s">
        <v>11805</v>
      </c>
      <c r="D4800" s="16">
        <v>45271</v>
      </c>
      <c r="E4800" s="16"/>
      <c r="F4800" s="14" t="s">
        <v>11756</v>
      </c>
      <c r="G4800" s="14"/>
      <c r="H4800" s="14" t="s">
        <v>2809</v>
      </c>
      <c r="I4800" s="15">
        <v>145</v>
      </c>
      <c r="J4800" s="77">
        <v>5</v>
      </c>
    </row>
    <row r="4801" spans="1:10" ht="30.6" x14ac:dyDescent="0.2">
      <c r="A4801" s="14" t="s">
        <v>1906</v>
      </c>
      <c r="B4801" s="14" t="s">
        <v>11806</v>
      </c>
      <c r="C4801" s="14" t="s">
        <v>11807</v>
      </c>
      <c r="D4801" s="16">
        <v>45271</v>
      </c>
      <c r="E4801" s="16"/>
      <c r="F4801" s="14" t="s">
        <v>11756</v>
      </c>
      <c r="G4801" s="14"/>
      <c r="H4801" s="14" t="s">
        <v>4044</v>
      </c>
      <c r="I4801" s="15">
        <v>145</v>
      </c>
      <c r="J4801" s="77">
        <v>5</v>
      </c>
    </row>
    <row r="4802" spans="1:10" ht="30.6" x14ac:dyDescent="0.2">
      <c r="A4802" s="14" t="s">
        <v>1906</v>
      </c>
      <c r="B4802" s="14" t="s">
        <v>11808</v>
      </c>
      <c r="C4802" s="14" t="s">
        <v>11809</v>
      </c>
      <c r="D4802" s="16">
        <v>45271</v>
      </c>
      <c r="E4802" s="16"/>
      <c r="F4802" s="14" t="s">
        <v>11756</v>
      </c>
      <c r="G4802" s="14"/>
      <c r="H4802" s="14" t="s">
        <v>2791</v>
      </c>
      <c r="I4802" s="15">
        <v>145</v>
      </c>
      <c r="J4802" s="77">
        <v>5</v>
      </c>
    </row>
    <row r="4803" spans="1:10" ht="30.6" x14ac:dyDescent="0.2">
      <c r="A4803" s="14" t="s">
        <v>1906</v>
      </c>
      <c r="B4803" s="14" t="s">
        <v>11810</v>
      </c>
      <c r="C4803" s="14" t="s">
        <v>11811</v>
      </c>
      <c r="D4803" s="16">
        <v>45271</v>
      </c>
      <c r="E4803" s="16"/>
      <c r="F4803" s="14" t="s">
        <v>11756</v>
      </c>
      <c r="G4803" s="14"/>
      <c r="H4803" s="14" t="s">
        <v>5068</v>
      </c>
      <c r="I4803" s="15">
        <v>145</v>
      </c>
      <c r="J4803" s="77">
        <v>5</v>
      </c>
    </row>
    <row r="4804" spans="1:10" ht="30.6" x14ac:dyDescent="0.2">
      <c r="A4804" s="14" t="s">
        <v>1906</v>
      </c>
      <c r="B4804" s="14" t="s">
        <v>11812</v>
      </c>
      <c r="C4804" s="14" t="s">
        <v>11813</v>
      </c>
      <c r="D4804" s="16">
        <v>45271</v>
      </c>
      <c r="E4804" s="16"/>
      <c r="F4804" s="14" t="s">
        <v>11756</v>
      </c>
      <c r="G4804" s="14"/>
      <c r="H4804" s="14" t="s">
        <v>8937</v>
      </c>
      <c r="I4804" s="15">
        <v>165</v>
      </c>
      <c r="J4804" s="77">
        <v>5</v>
      </c>
    </row>
    <row r="4805" spans="1:10" ht="30.6" x14ac:dyDescent="0.2">
      <c r="A4805" s="14" t="s">
        <v>1906</v>
      </c>
      <c r="B4805" s="14" t="s">
        <v>11814</v>
      </c>
      <c r="C4805" s="14" t="s">
        <v>11815</v>
      </c>
      <c r="D4805" s="16">
        <v>45271</v>
      </c>
      <c r="E4805" s="16"/>
      <c r="F4805" s="14" t="s">
        <v>11756</v>
      </c>
      <c r="G4805" s="14"/>
      <c r="H4805" s="14" t="s">
        <v>2482</v>
      </c>
      <c r="I4805" s="15">
        <v>168</v>
      </c>
      <c r="J4805" s="77">
        <v>5</v>
      </c>
    </row>
    <row r="4806" spans="1:10" ht="30.6" x14ac:dyDescent="0.2">
      <c r="A4806" s="14" t="s">
        <v>1906</v>
      </c>
      <c r="B4806" s="14" t="s">
        <v>11816</v>
      </c>
      <c r="C4806" s="14" t="s">
        <v>11817</v>
      </c>
      <c r="D4806" s="16">
        <v>45271</v>
      </c>
      <c r="E4806" s="16"/>
      <c r="F4806" s="14" t="s">
        <v>11756</v>
      </c>
      <c r="G4806" s="14"/>
      <c r="H4806" s="14" t="s">
        <v>2824</v>
      </c>
      <c r="I4806" s="15">
        <v>168</v>
      </c>
      <c r="J4806" s="77">
        <v>5</v>
      </c>
    </row>
    <row r="4807" spans="1:10" ht="30.6" x14ac:dyDescent="0.2">
      <c r="A4807" s="14" t="s">
        <v>1906</v>
      </c>
      <c r="B4807" s="14" t="s">
        <v>11818</v>
      </c>
      <c r="C4807" s="14" t="s">
        <v>11819</v>
      </c>
      <c r="D4807" s="16">
        <v>45271</v>
      </c>
      <c r="E4807" s="16"/>
      <c r="F4807" s="14" t="s">
        <v>11756</v>
      </c>
      <c r="G4807" s="14"/>
      <c r="H4807" s="14" t="s">
        <v>11820</v>
      </c>
      <c r="I4807" s="15">
        <v>168</v>
      </c>
      <c r="J4807" s="77">
        <v>5</v>
      </c>
    </row>
    <row r="4808" spans="1:10" ht="30.6" x14ac:dyDescent="0.2">
      <c r="A4808" s="14" t="s">
        <v>1906</v>
      </c>
      <c r="B4808" s="14" t="s">
        <v>11821</v>
      </c>
      <c r="C4808" s="14" t="s">
        <v>11822</v>
      </c>
      <c r="D4808" s="16">
        <v>45271</v>
      </c>
      <c r="E4808" s="16"/>
      <c r="F4808" s="14" t="s">
        <v>11756</v>
      </c>
      <c r="G4808" s="14"/>
      <c r="H4808" s="14" t="s">
        <v>5296</v>
      </c>
      <c r="I4808" s="15">
        <v>168</v>
      </c>
      <c r="J4808" s="77">
        <v>5</v>
      </c>
    </row>
    <row r="4809" spans="1:10" ht="30.6" x14ac:dyDescent="0.2">
      <c r="A4809" s="14" t="s">
        <v>1906</v>
      </c>
      <c r="B4809" s="14" t="s">
        <v>11823</v>
      </c>
      <c r="C4809" s="14" t="s">
        <v>11824</v>
      </c>
      <c r="D4809" s="16">
        <v>45271</v>
      </c>
      <c r="E4809" s="16"/>
      <c r="F4809" s="14" t="s">
        <v>11756</v>
      </c>
      <c r="G4809" s="14"/>
      <c r="H4809" s="14" t="s">
        <v>2764</v>
      </c>
      <c r="I4809" s="15">
        <v>168</v>
      </c>
      <c r="J4809" s="77">
        <v>5</v>
      </c>
    </row>
    <row r="4810" spans="1:10" ht="81.599999999999994" x14ac:dyDescent="0.2">
      <c r="A4810" s="14" t="s">
        <v>5405</v>
      </c>
      <c r="B4810" s="14" t="s">
        <v>11825</v>
      </c>
      <c r="C4810" s="14" t="s">
        <v>11826</v>
      </c>
      <c r="D4810" s="16">
        <v>45235</v>
      </c>
      <c r="E4810" s="16">
        <v>45268</v>
      </c>
      <c r="F4810" s="14" t="s">
        <v>12809</v>
      </c>
      <c r="G4810" s="14"/>
      <c r="H4810" s="14" t="s">
        <v>11827</v>
      </c>
      <c r="I4810" s="15">
        <v>350</v>
      </c>
      <c r="J4810" s="77"/>
    </row>
    <row r="4811" spans="1:10" ht="81.599999999999994" x14ac:dyDescent="0.2">
      <c r="A4811" s="14" t="s">
        <v>5405</v>
      </c>
      <c r="B4811" s="14" t="s">
        <v>11825</v>
      </c>
      <c r="C4811" s="14" t="s">
        <v>11826</v>
      </c>
      <c r="D4811" s="16">
        <v>45231</v>
      </c>
      <c r="E4811" s="16">
        <v>45268</v>
      </c>
      <c r="F4811" s="14" t="s">
        <v>12810</v>
      </c>
      <c r="G4811" s="14"/>
      <c r="H4811" s="14" t="s">
        <v>11827</v>
      </c>
      <c r="I4811" s="15">
        <v>4928</v>
      </c>
      <c r="J4811" s="77"/>
    </row>
    <row r="4812" spans="1:10" ht="81.599999999999994" x14ac:dyDescent="0.2">
      <c r="A4812" s="14" t="s">
        <v>5405</v>
      </c>
      <c r="B4812" s="14" t="s">
        <v>11828</v>
      </c>
      <c r="C4812" s="14" t="s">
        <v>11829</v>
      </c>
      <c r="D4812" s="16">
        <v>45195</v>
      </c>
      <c r="E4812" s="16">
        <v>45271</v>
      </c>
      <c r="F4812" s="14" t="s">
        <v>12811</v>
      </c>
      <c r="G4812" s="14" t="s">
        <v>9321</v>
      </c>
      <c r="H4812" s="14" t="s">
        <v>9322</v>
      </c>
      <c r="I4812" s="15">
        <v>13.9</v>
      </c>
      <c r="J4812" s="77"/>
    </row>
    <row r="4813" spans="1:10" ht="71.400000000000006" x14ac:dyDescent="0.2">
      <c r="A4813" s="14" t="s">
        <v>5405</v>
      </c>
      <c r="B4813" s="14" t="s">
        <v>11830</v>
      </c>
      <c r="C4813" s="14" t="s">
        <v>11831</v>
      </c>
      <c r="D4813" s="16">
        <v>45217</v>
      </c>
      <c r="E4813" s="16">
        <v>45271</v>
      </c>
      <c r="F4813" s="14" t="s">
        <v>12805</v>
      </c>
      <c r="G4813" s="14" t="s">
        <v>3083</v>
      </c>
      <c r="H4813" s="14" t="s">
        <v>3084</v>
      </c>
      <c r="I4813" s="15">
        <v>28.32</v>
      </c>
      <c r="J4813" s="77"/>
    </row>
    <row r="4814" spans="1:10" ht="71.400000000000006" x14ac:dyDescent="0.2">
      <c r="A4814" s="14" t="s">
        <v>5405</v>
      </c>
      <c r="B4814" s="14" t="s">
        <v>11832</v>
      </c>
      <c r="C4814" s="14" t="s">
        <v>11833</v>
      </c>
      <c r="D4814" s="16">
        <v>45109</v>
      </c>
      <c r="E4814" s="16">
        <v>45271</v>
      </c>
      <c r="F4814" s="14" t="s">
        <v>12806</v>
      </c>
      <c r="G4814" s="14"/>
      <c r="H4814" s="14" t="s">
        <v>11834</v>
      </c>
      <c r="I4814" s="15">
        <v>35.47</v>
      </c>
      <c r="J4814" s="77"/>
    </row>
    <row r="4815" spans="1:10" ht="71.400000000000006" x14ac:dyDescent="0.2">
      <c r="A4815" s="14" t="s">
        <v>5405</v>
      </c>
      <c r="B4815" s="14" t="s">
        <v>11835</v>
      </c>
      <c r="C4815" s="14" t="s">
        <v>11836</v>
      </c>
      <c r="D4815" s="16">
        <v>45210</v>
      </c>
      <c r="E4815" s="16">
        <v>45271</v>
      </c>
      <c r="F4815" s="14" t="s">
        <v>12807</v>
      </c>
      <c r="G4815" s="14" t="s">
        <v>3062</v>
      </c>
      <c r="H4815" s="14" t="s">
        <v>3063</v>
      </c>
      <c r="I4815" s="15">
        <v>80</v>
      </c>
      <c r="J4815" s="77"/>
    </row>
    <row r="4816" spans="1:10" ht="81.599999999999994" x14ac:dyDescent="0.2">
      <c r="A4816" s="14" t="s">
        <v>5405</v>
      </c>
      <c r="B4816" s="14" t="s">
        <v>11837</v>
      </c>
      <c r="C4816" s="14" t="s">
        <v>11838</v>
      </c>
      <c r="D4816" s="16">
        <v>45146</v>
      </c>
      <c r="E4816" s="16">
        <v>45271</v>
      </c>
      <c r="F4816" s="14" t="s">
        <v>12808</v>
      </c>
      <c r="G4816" s="14"/>
      <c r="H4816" s="14" t="s">
        <v>11839</v>
      </c>
      <c r="I4816" s="15">
        <v>165.5</v>
      </c>
      <c r="J4816" s="77"/>
    </row>
    <row r="4817" spans="1:10" ht="81.599999999999994" x14ac:dyDescent="0.2">
      <c r="A4817" s="14" t="s">
        <v>5405</v>
      </c>
      <c r="B4817" s="14" t="s">
        <v>11840</v>
      </c>
      <c r="C4817" s="14" t="s">
        <v>11841</v>
      </c>
      <c r="D4817" s="16">
        <v>45199</v>
      </c>
      <c r="E4817" s="16">
        <v>45271</v>
      </c>
      <c r="F4817" s="14" t="s">
        <v>12812</v>
      </c>
      <c r="G4817" s="14" t="s">
        <v>7754</v>
      </c>
      <c r="H4817" s="14" t="s">
        <v>7649</v>
      </c>
      <c r="I4817" s="15">
        <v>295.5</v>
      </c>
      <c r="J4817" s="77"/>
    </row>
    <row r="4818" spans="1:10" ht="81.599999999999994" x14ac:dyDescent="0.2">
      <c r="A4818" s="14" t="s">
        <v>5405</v>
      </c>
      <c r="B4818" s="14" t="s">
        <v>11842</v>
      </c>
      <c r="C4818" s="14" t="s">
        <v>11843</v>
      </c>
      <c r="D4818" s="16">
        <v>45164</v>
      </c>
      <c r="E4818" s="16">
        <v>45271</v>
      </c>
      <c r="F4818" s="14" t="s">
        <v>12813</v>
      </c>
      <c r="G4818" s="14"/>
      <c r="H4818" s="14" t="s">
        <v>11844</v>
      </c>
      <c r="I4818" s="15">
        <v>655.76</v>
      </c>
      <c r="J4818" s="77"/>
    </row>
    <row r="4819" spans="1:10" ht="91.8" x14ac:dyDescent="0.2">
      <c r="A4819" s="14" t="s">
        <v>6316</v>
      </c>
      <c r="B4819" s="14" t="s">
        <v>11845</v>
      </c>
      <c r="C4819" s="14" t="s">
        <v>11846</v>
      </c>
      <c r="D4819" s="16">
        <v>45212</v>
      </c>
      <c r="E4819" s="16">
        <v>45281</v>
      </c>
      <c r="F4819" s="14" t="s">
        <v>12814</v>
      </c>
      <c r="G4819" s="14"/>
      <c r="H4819" s="14" t="s">
        <v>11847</v>
      </c>
      <c r="I4819" s="15">
        <v>11.94</v>
      </c>
      <c r="J4819" s="77"/>
    </row>
    <row r="4820" spans="1:10" ht="91.8" x14ac:dyDescent="0.2">
      <c r="A4820" s="14" t="s">
        <v>6316</v>
      </c>
      <c r="B4820" s="14" t="s">
        <v>11845</v>
      </c>
      <c r="C4820" s="14" t="s">
        <v>11846</v>
      </c>
      <c r="D4820" s="16">
        <v>45212</v>
      </c>
      <c r="E4820" s="16">
        <v>45281</v>
      </c>
      <c r="F4820" s="14" t="s">
        <v>12814</v>
      </c>
      <c r="G4820" s="14"/>
      <c r="H4820" s="14" t="s">
        <v>11847</v>
      </c>
      <c r="I4820" s="15">
        <v>26.97</v>
      </c>
      <c r="J4820" s="77"/>
    </row>
    <row r="4821" spans="1:10" ht="91.8" x14ac:dyDescent="0.2">
      <c r="A4821" s="14" t="s">
        <v>6316</v>
      </c>
      <c r="B4821" s="14" t="s">
        <v>11845</v>
      </c>
      <c r="C4821" s="14" t="s">
        <v>11846</v>
      </c>
      <c r="D4821" s="16">
        <v>45215</v>
      </c>
      <c r="E4821" s="16">
        <v>45281</v>
      </c>
      <c r="F4821" s="14" t="s">
        <v>12814</v>
      </c>
      <c r="G4821" s="14"/>
      <c r="H4821" s="14" t="s">
        <v>11847</v>
      </c>
      <c r="I4821" s="15">
        <v>17.13</v>
      </c>
      <c r="J4821" s="77"/>
    </row>
    <row r="4822" spans="1:10" ht="91.8" x14ac:dyDescent="0.2">
      <c r="A4822" s="14" t="s">
        <v>6316</v>
      </c>
      <c r="B4822" s="14" t="s">
        <v>11845</v>
      </c>
      <c r="C4822" s="14" t="s">
        <v>11846</v>
      </c>
      <c r="D4822" s="16">
        <v>45216</v>
      </c>
      <c r="E4822" s="16">
        <v>45281</v>
      </c>
      <c r="F4822" s="14" t="s">
        <v>12814</v>
      </c>
      <c r="G4822" s="14"/>
      <c r="H4822" s="14" t="s">
        <v>11847</v>
      </c>
      <c r="I4822" s="15">
        <v>15.27</v>
      </c>
      <c r="J4822" s="77"/>
    </row>
    <row r="4823" spans="1:10" ht="91.8" x14ac:dyDescent="0.2">
      <c r="A4823" s="14" t="s">
        <v>6316</v>
      </c>
      <c r="B4823" s="14" t="s">
        <v>11845</v>
      </c>
      <c r="C4823" s="14" t="s">
        <v>11846</v>
      </c>
      <c r="D4823" s="16">
        <v>45212</v>
      </c>
      <c r="E4823" s="16">
        <v>45281</v>
      </c>
      <c r="F4823" s="14" t="s">
        <v>12814</v>
      </c>
      <c r="G4823" s="14"/>
      <c r="H4823" s="14" t="s">
        <v>11847</v>
      </c>
      <c r="I4823" s="15">
        <v>17.04</v>
      </c>
      <c r="J4823" s="77"/>
    </row>
    <row r="4824" spans="1:10" ht="81.599999999999994" x14ac:dyDescent="0.2">
      <c r="A4824" s="14" t="s">
        <v>7641</v>
      </c>
      <c r="B4824" s="14" t="s">
        <v>11848</v>
      </c>
      <c r="C4824" s="14" t="s">
        <v>11849</v>
      </c>
      <c r="D4824" s="16">
        <v>45201</v>
      </c>
      <c r="E4824" s="16">
        <v>45271</v>
      </c>
      <c r="F4824" s="14" t="s">
        <v>12815</v>
      </c>
      <c r="G4824" s="14"/>
      <c r="H4824" s="14" t="s">
        <v>11850</v>
      </c>
      <c r="I4824" s="15">
        <v>29</v>
      </c>
      <c r="J4824" s="77"/>
    </row>
    <row r="4825" spans="1:10" ht="87.6" customHeight="1" x14ac:dyDescent="0.2">
      <c r="A4825" s="14" t="s">
        <v>7641</v>
      </c>
      <c r="B4825" s="14" t="s">
        <v>11851</v>
      </c>
      <c r="C4825" s="14" t="s">
        <v>11852</v>
      </c>
      <c r="D4825" s="16">
        <v>45205</v>
      </c>
      <c r="E4825" s="16">
        <v>45271</v>
      </c>
      <c r="F4825" s="14" t="s">
        <v>12816</v>
      </c>
      <c r="G4825" s="14"/>
      <c r="H4825" s="14" t="s">
        <v>11853</v>
      </c>
      <c r="I4825" s="15">
        <v>73.06</v>
      </c>
      <c r="J4825" s="77"/>
    </row>
    <row r="4826" spans="1:10" ht="81.599999999999994" x14ac:dyDescent="0.2">
      <c r="A4826" s="14" t="s">
        <v>7641</v>
      </c>
      <c r="B4826" s="14" t="s">
        <v>11854</v>
      </c>
      <c r="C4826" s="14" t="s">
        <v>11855</v>
      </c>
      <c r="D4826" s="16">
        <v>45254</v>
      </c>
      <c r="E4826" s="16">
        <v>45273</v>
      </c>
      <c r="F4826" s="14" t="s">
        <v>12817</v>
      </c>
      <c r="G4826" s="14"/>
      <c r="H4826" s="14" t="s">
        <v>11856</v>
      </c>
      <c r="I4826" s="15">
        <v>149.94999999999999</v>
      </c>
      <c r="J4826" s="77"/>
    </row>
    <row r="4827" spans="1:10" ht="81.599999999999994" x14ac:dyDescent="0.2">
      <c r="A4827" s="14" t="s">
        <v>7660</v>
      </c>
      <c r="B4827" s="14" t="s">
        <v>11857</v>
      </c>
      <c r="C4827" s="14" t="s">
        <v>2210</v>
      </c>
      <c r="D4827" s="16">
        <v>45236</v>
      </c>
      <c r="E4827" s="16">
        <v>45281</v>
      </c>
      <c r="F4827" s="14" t="s">
        <v>12818</v>
      </c>
      <c r="G4827" s="14" t="s">
        <v>10178</v>
      </c>
      <c r="H4827" s="14" t="s">
        <v>10179</v>
      </c>
      <c r="I4827" s="15">
        <v>600</v>
      </c>
      <c r="J4827" s="77"/>
    </row>
    <row r="4828" spans="1:10" ht="71.400000000000006" x14ac:dyDescent="0.2">
      <c r="A4828" s="14" t="s">
        <v>7660</v>
      </c>
      <c r="B4828" s="14" t="s">
        <v>11858</v>
      </c>
      <c r="C4828" s="14" t="s">
        <v>11859</v>
      </c>
      <c r="D4828" s="16">
        <v>45220</v>
      </c>
      <c r="E4828" s="16">
        <v>45281</v>
      </c>
      <c r="F4828" s="14" t="s">
        <v>11860</v>
      </c>
      <c r="G4828" s="14"/>
      <c r="H4828" s="14" t="s">
        <v>7732</v>
      </c>
      <c r="I4828" s="15">
        <v>50.6</v>
      </c>
      <c r="J4828" s="77"/>
    </row>
    <row r="4829" spans="1:10" ht="102" x14ac:dyDescent="0.2">
      <c r="A4829" s="14" t="s">
        <v>7660</v>
      </c>
      <c r="B4829" s="14" t="s">
        <v>11861</v>
      </c>
      <c r="C4829" s="14" t="s">
        <v>11862</v>
      </c>
      <c r="D4829" s="16">
        <v>45236</v>
      </c>
      <c r="E4829" s="16">
        <v>45281</v>
      </c>
      <c r="F4829" s="14" t="s">
        <v>12819</v>
      </c>
      <c r="G4829" s="14"/>
      <c r="H4829" s="14" t="s">
        <v>7715</v>
      </c>
      <c r="I4829" s="15">
        <v>89.48</v>
      </c>
      <c r="J4829" s="77"/>
    </row>
    <row r="4830" spans="1:10" ht="81.599999999999994" x14ac:dyDescent="0.2">
      <c r="A4830" s="14" t="s">
        <v>7660</v>
      </c>
      <c r="B4830" s="14" t="s">
        <v>11863</v>
      </c>
      <c r="C4830" s="14" t="s">
        <v>11864</v>
      </c>
      <c r="D4830" s="16">
        <v>45224</v>
      </c>
      <c r="E4830" s="16">
        <v>45281</v>
      </c>
      <c r="F4830" s="14" t="s">
        <v>12820</v>
      </c>
      <c r="G4830" s="14" t="s">
        <v>9867</v>
      </c>
      <c r="H4830" s="14" t="s">
        <v>9868</v>
      </c>
      <c r="I4830" s="15">
        <v>59.8</v>
      </c>
      <c r="J4830" s="77"/>
    </row>
    <row r="4831" spans="1:10" ht="81.599999999999994" x14ac:dyDescent="0.2">
      <c r="A4831" s="14" t="s">
        <v>7660</v>
      </c>
      <c r="B4831" s="14" t="s">
        <v>11865</v>
      </c>
      <c r="C4831" s="14" t="s">
        <v>11866</v>
      </c>
      <c r="D4831" s="16">
        <v>45212</v>
      </c>
      <c r="E4831" s="16">
        <v>45281</v>
      </c>
      <c r="F4831" s="14" t="s">
        <v>12821</v>
      </c>
      <c r="G4831" s="14"/>
      <c r="H4831" s="14" t="s">
        <v>4082</v>
      </c>
      <c r="I4831" s="15">
        <v>45</v>
      </c>
      <c r="J4831" s="77"/>
    </row>
    <row r="4832" spans="1:10" ht="92.4" customHeight="1" x14ac:dyDescent="0.2">
      <c r="A4832" s="14" t="s">
        <v>6316</v>
      </c>
      <c r="B4832" s="14" t="s">
        <v>11867</v>
      </c>
      <c r="C4832" s="14" t="s">
        <v>11868</v>
      </c>
      <c r="D4832" s="16">
        <v>45244</v>
      </c>
      <c r="E4832" s="16">
        <v>45281</v>
      </c>
      <c r="F4832" s="14" t="s">
        <v>12822</v>
      </c>
      <c r="G4832" s="14"/>
      <c r="H4832" s="14" t="s">
        <v>11869</v>
      </c>
      <c r="I4832" s="15">
        <v>238.5</v>
      </c>
      <c r="J4832" s="77"/>
    </row>
    <row r="4833" spans="1:10" ht="95.4" customHeight="1" x14ac:dyDescent="0.2">
      <c r="A4833" s="14" t="s">
        <v>6316</v>
      </c>
      <c r="B4833" s="14" t="s">
        <v>11870</v>
      </c>
      <c r="C4833" s="14" t="s">
        <v>11871</v>
      </c>
      <c r="D4833" s="16">
        <v>45212</v>
      </c>
      <c r="E4833" s="16">
        <v>45281</v>
      </c>
      <c r="F4833" s="14" t="s">
        <v>12823</v>
      </c>
      <c r="G4833" s="14" t="s">
        <v>11872</v>
      </c>
      <c r="H4833" s="14" t="s">
        <v>11873</v>
      </c>
      <c r="I4833" s="15">
        <v>72</v>
      </c>
      <c r="J4833" s="77"/>
    </row>
    <row r="4834" spans="1:10" ht="81.599999999999994" x14ac:dyDescent="0.2">
      <c r="A4834" s="14" t="s">
        <v>6316</v>
      </c>
      <c r="B4834" s="14" t="s">
        <v>11874</v>
      </c>
      <c r="C4834" s="14" t="s">
        <v>11875</v>
      </c>
      <c r="D4834" s="16">
        <v>45212</v>
      </c>
      <c r="E4834" s="16">
        <v>45281</v>
      </c>
      <c r="F4834" s="14" t="s">
        <v>12824</v>
      </c>
      <c r="G4834" s="14" t="s">
        <v>7703</v>
      </c>
      <c r="H4834" s="14" t="s">
        <v>7704</v>
      </c>
      <c r="I4834" s="15">
        <v>47.95</v>
      </c>
      <c r="J4834" s="77"/>
    </row>
    <row r="4835" spans="1:10" ht="81.599999999999994" x14ac:dyDescent="0.2">
      <c r="A4835" s="14" t="s">
        <v>6316</v>
      </c>
      <c r="B4835" s="14" t="s">
        <v>11876</v>
      </c>
      <c r="C4835" s="14" t="s">
        <v>11877</v>
      </c>
      <c r="D4835" s="16">
        <v>45226</v>
      </c>
      <c r="E4835" s="16">
        <v>45281</v>
      </c>
      <c r="F4835" s="14" t="s">
        <v>12825</v>
      </c>
      <c r="G4835" s="14"/>
      <c r="H4835" s="14" t="s">
        <v>11878</v>
      </c>
      <c r="I4835" s="15">
        <v>345</v>
      </c>
      <c r="J4835" s="77"/>
    </row>
    <row r="4836" spans="1:10" ht="81.599999999999994" x14ac:dyDescent="0.2">
      <c r="A4836" s="14" t="s">
        <v>6316</v>
      </c>
      <c r="B4836" s="14" t="s">
        <v>11879</v>
      </c>
      <c r="C4836" s="14" t="s">
        <v>11880</v>
      </c>
      <c r="D4836" s="16">
        <v>45223</v>
      </c>
      <c r="E4836" s="16">
        <v>45281</v>
      </c>
      <c r="F4836" s="14" t="s">
        <v>12826</v>
      </c>
      <c r="G4836" s="14" t="s">
        <v>11881</v>
      </c>
      <c r="H4836" s="14" t="s">
        <v>11882</v>
      </c>
      <c r="I4836" s="15">
        <v>64.989999999999995</v>
      </c>
      <c r="J4836" s="77"/>
    </row>
    <row r="4837" spans="1:10" ht="80.400000000000006" customHeight="1" x14ac:dyDescent="0.2">
      <c r="A4837" s="14" t="s">
        <v>6316</v>
      </c>
      <c r="B4837" s="14" t="s">
        <v>11883</v>
      </c>
      <c r="C4837" s="14" t="s">
        <v>11884</v>
      </c>
      <c r="D4837" s="16">
        <v>45222</v>
      </c>
      <c r="E4837" s="16">
        <v>45281</v>
      </c>
      <c r="F4837" s="14" t="s">
        <v>12827</v>
      </c>
      <c r="G4837" s="14" t="s">
        <v>11885</v>
      </c>
      <c r="H4837" s="14" t="s">
        <v>11886</v>
      </c>
      <c r="I4837" s="15">
        <v>85.1</v>
      </c>
      <c r="J4837" s="77"/>
    </row>
    <row r="4838" spans="1:10" ht="91.8" x14ac:dyDescent="0.2">
      <c r="A4838" s="14" t="s">
        <v>6316</v>
      </c>
      <c r="B4838" s="14" t="s">
        <v>11887</v>
      </c>
      <c r="C4838" s="14" t="s">
        <v>11888</v>
      </c>
      <c r="D4838" s="16">
        <v>45201</v>
      </c>
      <c r="E4838" s="16">
        <v>45281</v>
      </c>
      <c r="F4838" s="14" t="s">
        <v>12828</v>
      </c>
      <c r="G4838" s="14" t="s">
        <v>11889</v>
      </c>
      <c r="H4838" s="14" t="s">
        <v>11890</v>
      </c>
      <c r="I4838" s="15">
        <v>325</v>
      </c>
      <c r="J4838" s="77"/>
    </row>
    <row r="4839" spans="1:10" ht="91.8" x14ac:dyDescent="0.2">
      <c r="A4839" s="14" t="s">
        <v>6316</v>
      </c>
      <c r="B4839" s="14" t="s">
        <v>11891</v>
      </c>
      <c r="C4839" s="14" t="s">
        <v>11892</v>
      </c>
      <c r="D4839" s="16">
        <v>45228</v>
      </c>
      <c r="E4839" s="16">
        <v>45281</v>
      </c>
      <c r="F4839" s="14" t="s">
        <v>12829</v>
      </c>
      <c r="G4839" s="14" t="s">
        <v>11889</v>
      </c>
      <c r="H4839" s="14" t="s">
        <v>11890</v>
      </c>
      <c r="I4839" s="15">
        <v>140</v>
      </c>
      <c r="J4839" s="77"/>
    </row>
    <row r="4840" spans="1:10" ht="61.2" x14ac:dyDescent="0.2">
      <c r="A4840" s="14" t="s">
        <v>9073</v>
      </c>
      <c r="B4840" s="14" t="s">
        <v>11893</v>
      </c>
      <c r="C4840" s="14" t="s">
        <v>11894</v>
      </c>
      <c r="D4840" s="16">
        <v>45234</v>
      </c>
      <c r="E4840" s="16">
        <v>45278</v>
      </c>
      <c r="F4840" s="14" t="s">
        <v>12830</v>
      </c>
      <c r="G4840" s="14" t="s">
        <v>2887</v>
      </c>
      <c r="H4840" s="14" t="s">
        <v>2888</v>
      </c>
      <c r="I4840" s="15">
        <v>800</v>
      </c>
      <c r="J4840" s="77">
        <v>1</v>
      </c>
    </row>
    <row r="4841" spans="1:10" ht="61.2" x14ac:dyDescent="0.2">
      <c r="A4841" s="14" t="s">
        <v>9073</v>
      </c>
      <c r="B4841" s="14" t="s">
        <v>11893</v>
      </c>
      <c r="C4841" s="14" t="s">
        <v>11894</v>
      </c>
      <c r="D4841" s="16">
        <v>45205</v>
      </c>
      <c r="E4841" s="16">
        <v>45278</v>
      </c>
      <c r="F4841" s="14" t="s">
        <v>12831</v>
      </c>
      <c r="G4841" s="14" t="s">
        <v>2887</v>
      </c>
      <c r="H4841" s="14" t="s">
        <v>2888</v>
      </c>
      <c r="I4841" s="15">
        <v>800</v>
      </c>
      <c r="J4841" s="77">
        <v>1</v>
      </c>
    </row>
    <row r="4842" spans="1:10" ht="51" x14ac:dyDescent="0.2">
      <c r="A4842" s="14" t="s">
        <v>9073</v>
      </c>
      <c r="B4842" s="14" t="s">
        <v>11893</v>
      </c>
      <c r="C4842" s="14" t="s">
        <v>11894</v>
      </c>
      <c r="D4842" s="16">
        <v>45205</v>
      </c>
      <c r="E4842" s="16">
        <v>45278</v>
      </c>
      <c r="F4842" s="14" t="s">
        <v>12832</v>
      </c>
      <c r="G4842" s="14" t="s">
        <v>2887</v>
      </c>
      <c r="H4842" s="14" t="s">
        <v>11895</v>
      </c>
      <c r="I4842" s="15">
        <v>800</v>
      </c>
      <c r="J4842" s="77">
        <v>1</v>
      </c>
    </row>
    <row r="4843" spans="1:10" ht="51" x14ac:dyDescent="0.2">
      <c r="A4843" s="14" t="s">
        <v>9073</v>
      </c>
      <c r="B4843" s="14" t="s">
        <v>11893</v>
      </c>
      <c r="C4843" s="14" t="s">
        <v>11894</v>
      </c>
      <c r="D4843" s="16">
        <v>45234</v>
      </c>
      <c r="E4843" s="16">
        <v>45278</v>
      </c>
      <c r="F4843" s="14" t="s">
        <v>12833</v>
      </c>
      <c r="G4843" s="14" t="s">
        <v>2887</v>
      </c>
      <c r="H4843" s="14" t="s">
        <v>11895</v>
      </c>
      <c r="I4843" s="15">
        <v>800</v>
      </c>
      <c r="J4843" s="77">
        <v>1</v>
      </c>
    </row>
    <row r="4844" spans="1:10" ht="51" x14ac:dyDescent="0.2">
      <c r="A4844" s="14" t="s">
        <v>9073</v>
      </c>
      <c r="B4844" s="14" t="s">
        <v>11893</v>
      </c>
      <c r="C4844" s="14" t="s">
        <v>11894</v>
      </c>
      <c r="D4844" s="16">
        <v>45211</v>
      </c>
      <c r="E4844" s="16">
        <v>45278</v>
      </c>
      <c r="F4844" s="14" t="s">
        <v>12834</v>
      </c>
      <c r="G4844" s="14" t="s">
        <v>2887</v>
      </c>
      <c r="H4844" s="14" t="s">
        <v>2888</v>
      </c>
      <c r="I4844" s="15">
        <v>2310</v>
      </c>
      <c r="J4844" s="77">
        <v>1</v>
      </c>
    </row>
    <row r="4845" spans="1:10" ht="51" x14ac:dyDescent="0.2">
      <c r="A4845" s="14" t="s">
        <v>9073</v>
      </c>
      <c r="B4845" s="14" t="s">
        <v>11893</v>
      </c>
      <c r="C4845" s="14" t="s">
        <v>11894</v>
      </c>
      <c r="D4845" s="16">
        <v>45252</v>
      </c>
      <c r="E4845" s="16">
        <v>45278</v>
      </c>
      <c r="F4845" s="14" t="s">
        <v>12835</v>
      </c>
      <c r="G4845" s="14" t="s">
        <v>2887</v>
      </c>
      <c r="H4845" s="14" t="s">
        <v>2888</v>
      </c>
      <c r="I4845" s="15">
        <v>4901.5</v>
      </c>
      <c r="J4845" s="77">
        <v>1</v>
      </c>
    </row>
    <row r="4846" spans="1:10" x14ac:dyDescent="0.2">
      <c r="A4846" s="14" t="s">
        <v>1906</v>
      </c>
      <c r="B4846" s="14" t="s">
        <v>8256</v>
      </c>
      <c r="C4846" s="14"/>
      <c r="D4846" s="16">
        <v>45291</v>
      </c>
      <c r="E4846" s="16"/>
      <c r="F4846" s="14" t="s">
        <v>11896</v>
      </c>
      <c r="G4846" s="14"/>
      <c r="H4846" s="14" t="s">
        <v>1953</v>
      </c>
      <c r="I4846" s="15">
        <v>22</v>
      </c>
      <c r="J4846" s="77">
        <v>3</v>
      </c>
    </row>
    <row r="4847" spans="1:10" ht="51.6" customHeight="1" x14ac:dyDescent="0.2">
      <c r="A4847" s="14" t="s">
        <v>9073</v>
      </c>
      <c r="B4847" s="14" t="s">
        <v>11898</v>
      </c>
      <c r="C4847" s="14" t="s">
        <v>6974</v>
      </c>
      <c r="D4847" s="16">
        <v>45209</v>
      </c>
      <c r="E4847" s="16">
        <v>45299</v>
      </c>
      <c r="F4847" s="14" t="s">
        <v>12836</v>
      </c>
      <c r="G4847" s="14" t="s">
        <v>4987</v>
      </c>
      <c r="H4847" s="14" t="s">
        <v>4988</v>
      </c>
      <c r="I4847" s="15">
        <v>2050</v>
      </c>
      <c r="J4847" s="77">
        <v>1</v>
      </c>
    </row>
    <row r="4848" spans="1:10" ht="51" customHeight="1" x14ac:dyDescent="0.2">
      <c r="A4848" s="14" t="s">
        <v>9073</v>
      </c>
      <c r="B4848" s="14" t="s">
        <v>11898</v>
      </c>
      <c r="C4848" s="14" t="s">
        <v>6974</v>
      </c>
      <c r="D4848" s="16">
        <v>45209</v>
      </c>
      <c r="E4848" s="16">
        <v>45299</v>
      </c>
      <c r="F4848" s="14" t="s">
        <v>12837</v>
      </c>
      <c r="G4848" s="14" t="s">
        <v>4987</v>
      </c>
      <c r="H4848" s="14" t="s">
        <v>4988</v>
      </c>
      <c r="I4848" s="15">
        <v>2070</v>
      </c>
      <c r="J4848" s="77">
        <v>1</v>
      </c>
    </row>
    <row r="4849" spans="1:10" ht="60.6" customHeight="1" x14ac:dyDescent="0.2">
      <c r="A4849" s="14" t="s">
        <v>9073</v>
      </c>
      <c r="B4849" s="14" t="s">
        <v>11898</v>
      </c>
      <c r="C4849" s="14" t="s">
        <v>6974</v>
      </c>
      <c r="D4849" s="16">
        <v>45209</v>
      </c>
      <c r="E4849" s="16">
        <v>45299</v>
      </c>
      <c r="F4849" s="14" t="s">
        <v>12838</v>
      </c>
      <c r="G4849" s="14" t="s">
        <v>4987</v>
      </c>
      <c r="H4849" s="14" t="s">
        <v>4988</v>
      </c>
      <c r="I4849" s="15">
        <v>2675</v>
      </c>
      <c r="J4849" s="77">
        <v>1</v>
      </c>
    </row>
    <row r="4850" spans="1:10" ht="57" customHeight="1" x14ac:dyDescent="0.2">
      <c r="A4850" s="14" t="s">
        <v>9073</v>
      </c>
      <c r="B4850" s="14" t="s">
        <v>11898</v>
      </c>
      <c r="C4850" s="14" t="s">
        <v>6974</v>
      </c>
      <c r="D4850" s="16">
        <v>45209</v>
      </c>
      <c r="E4850" s="16">
        <v>45299</v>
      </c>
      <c r="F4850" s="14" t="s">
        <v>12839</v>
      </c>
      <c r="G4850" s="14" t="s">
        <v>4987</v>
      </c>
      <c r="H4850" s="14" t="s">
        <v>4988</v>
      </c>
      <c r="I4850" s="15">
        <v>5055</v>
      </c>
      <c r="J4850" s="77">
        <v>1</v>
      </c>
    </row>
    <row r="4851" spans="1:10" ht="51.6" customHeight="1" x14ac:dyDescent="0.2">
      <c r="A4851" s="14" t="s">
        <v>9073</v>
      </c>
      <c r="B4851" s="14" t="s">
        <v>11898</v>
      </c>
      <c r="C4851" s="14" t="s">
        <v>6974</v>
      </c>
      <c r="D4851" s="16">
        <v>45209</v>
      </c>
      <c r="E4851" s="16">
        <v>45299</v>
      </c>
      <c r="F4851" s="14" t="s">
        <v>12840</v>
      </c>
      <c r="G4851" s="14" t="s">
        <v>4987</v>
      </c>
      <c r="H4851" s="14" t="s">
        <v>4988</v>
      </c>
      <c r="I4851" s="15">
        <v>1510</v>
      </c>
      <c r="J4851" s="77">
        <v>1</v>
      </c>
    </row>
    <row r="4852" spans="1:10" ht="55.95" customHeight="1" x14ac:dyDescent="0.2">
      <c r="A4852" s="14" t="s">
        <v>9073</v>
      </c>
      <c r="B4852" s="14" t="s">
        <v>11898</v>
      </c>
      <c r="C4852" s="14" t="s">
        <v>6974</v>
      </c>
      <c r="D4852" s="16">
        <v>45002</v>
      </c>
      <c r="E4852" s="16">
        <v>45299</v>
      </c>
      <c r="F4852" s="14" t="s">
        <v>12841</v>
      </c>
      <c r="G4852" s="14" t="s">
        <v>4987</v>
      </c>
      <c r="H4852" s="14" t="s">
        <v>4988</v>
      </c>
      <c r="I4852" s="15">
        <v>679</v>
      </c>
      <c r="J4852" s="77">
        <v>1</v>
      </c>
    </row>
    <row r="4853" spans="1:10" ht="63.6" customHeight="1" x14ac:dyDescent="0.2">
      <c r="A4853" s="14" t="s">
        <v>9073</v>
      </c>
      <c r="B4853" s="14" t="s">
        <v>11898</v>
      </c>
      <c r="C4853" s="14" t="s">
        <v>6974</v>
      </c>
      <c r="D4853" s="16">
        <v>45055</v>
      </c>
      <c r="E4853" s="16">
        <v>45299</v>
      </c>
      <c r="F4853" s="14" t="s">
        <v>12842</v>
      </c>
      <c r="G4853" s="14" t="s">
        <v>4987</v>
      </c>
      <c r="H4853" s="14" t="s">
        <v>4988</v>
      </c>
      <c r="I4853" s="15">
        <v>913</v>
      </c>
      <c r="J4853" s="77">
        <v>1</v>
      </c>
    </row>
    <row r="4854" spans="1:10" ht="53.4" customHeight="1" x14ac:dyDescent="0.2">
      <c r="A4854" s="14" t="s">
        <v>9073</v>
      </c>
      <c r="B4854" s="14" t="s">
        <v>11898</v>
      </c>
      <c r="C4854" s="14" t="s">
        <v>6974</v>
      </c>
      <c r="D4854" s="16">
        <v>45105</v>
      </c>
      <c r="E4854" s="16">
        <v>45299</v>
      </c>
      <c r="F4854" s="14" t="s">
        <v>12843</v>
      </c>
      <c r="G4854" s="14" t="s">
        <v>4987</v>
      </c>
      <c r="H4854" s="14" t="s">
        <v>4988</v>
      </c>
      <c r="I4854" s="15">
        <v>247</v>
      </c>
      <c r="J4854" s="77">
        <v>1</v>
      </c>
    </row>
    <row r="4855" spans="1:10" ht="57" customHeight="1" x14ac:dyDescent="0.2">
      <c r="A4855" s="14" t="s">
        <v>9073</v>
      </c>
      <c r="B4855" s="14" t="s">
        <v>11898</v>
      </c>
      <c r="C4855" s="14" t="s">
        <v>6974</v>
      </c>
      <c r="D4855" s="16">
        <v>45062</v>
      </c>
      <c r="E4855" s="16">
        <v>45299</v>
      </c>
      <c r="F4855" s="14" t="s">
        <v>12844</v>
      </c>
      <c r="G4855" s="14" t="s">
        <v>4987</v>
      </c>
      <c r="H4855" s="14" t="s">
        <v>4988</v>
      </c>
      <c r="I4855" s="15">
        <v>8794.5</v>
      </c>
      <c r="J4855" s="77">
        <v>1</v>
      </c>
    </row>
    <row r="4856" spans="1:10" ht="64.95" customHeight="1" x14ac:dyDescent="0.2">
      <c r="A4856" s="14" t="s">
        <v>9073</v>
      </c>
      <c r="B4856" s="14" t="s">
        <v>11898</v>
      </c>
      <c r="C4856" s="14" t="s">
        <v>6974</v>
      </c>
      <c r="D4856" s="16">
        <v>45105</v>
      </c>
      <c r="E4856" s="16">
        <v>45299</v>
      </c>
      <c r="F4856" s="14" t="s">
        <v>12845</v>
      </c>
      <c r="G4856" s="14" t="s">
        <v>4987</v>
      </c>
      <c r="H4856" s="14" t="s">
        <v>4988</v>
      </c>
      <c r="I4856" s="15">
        <v>3396.04</v>
      </c>
      <c r="J4856" s="77">
        <v>1</v>
      </c>
    </row>
    <row r="4857" spans="1:10" ht="55.95" customHeight="1" x14ac:dyDescent="0.2">
      <c r="A4857" s="14" t="s">
        <v>9073</v>
      </c>
      <c r="B4857" s="14" t="s">
        <v>11898</v>
      </c>
      <c r="C4857" s="14" t="s">
        <v>6974</v>
      </c>
      <c r="D4857" s="16">
        <v>45174</v>
      </c>
      <c r="E4857" s="16">
        <v>45299</v>
      </c>
      <c r="F4857" s="14" t="s">
        <v>12846</v>
      </c>
      <c r="G4857" s="14" t="s">
        <v>4987</v>
      </c>
      <c r="H4857" s="14" t="s">
        <v>4988</v>
      </c>
      <c r="I4857" s="15">
        <v>1005</v>
      </c>
      <c r="J4857" s="77">
        <v>1</v>
      </c>
    </row>
    <row r="4858" spans="1:10" ht="68.400000000000006" customHeight="1" x14ac:dyDescent="0.2">
      <c r="A4858" s="14" t="s">
        <v>9073</v>
      </c>
      <c r="B4858" s="14" t="s">
        <v>11898</v>
      </c>
      <c r="C4858" s="14" t="s">
        <v>6974</v>
      </c>
      <c r="D4858" s="16">
        <v>45093</v>
      </c>
      <c r="E4858" s="16">
        <v>45299</v>
      </c>
      <c r="F4858" s="14" t="s">
        <v>12847</v>
      </c>
      <c r="G4858" s="14" t="s">
        <v>4987</v>
      </c>
      <c r="H4858" s="14" t="s">
        <v>4988</v>
      </c>
      <c r="I4858" s="15">
        <v>273.69</v>
      </c>
      <c r="J4858" s="77">
        <v>1</v>
      </c>
    </row>
    <row r="4859" spans="1:10" ht="54" customHeight="1" x14ac:dyDescent="0.2">
      <c r="A4859" s="14" t="s">
        <v>9073</v>
      </c>
      <c r="B4859" s="14" t="s">
        <v>11899</v>
      </c>
      <c r="C4859" s="14" t="s">
        <v>11900</v>
      </c>
      <c r="D4859" s="16">
        <v>45119</v>
      </c>
      <c r="E4859" s="16">
        <v>45299</v>
      </c>
      <c r="F4859" s="14" t="s">
        <v>12848</v>
      </c>
      <c r="G4859" s="14" t="s">
        <v>2332</v>
      </c>
      <c r="H4859" s="14" t="s">
        <v>2333</v>
      </c>
      <c r="I4859" s="15">
        <v>1332</v>
      </c>
      <c r="J4859" s="77">
        <v>1</v>
      </c>
    </row>
    <row r="4860" spans="1:10" ht="52.2" customHeight="1" x14ac:dyDescent="0.2">
      <c r="A4860" s="14" t="s">
        <v>9073</v>
      </c>
      <c r="B4860" s="14" t="s">
        <v>11899</v>
      </c>
      <c r="C4860" s="14" t="s">
        <v>11900</v>
      </c>
      <c r="D4860" s="16">
        <v>45148</v>
      </c>
      <c r="E4860" s="16">
        <v>45299</v>
      </c>
      <c r="F4860" s="14" t="s">
        <v>12849</v>
      </c>
      <c r="G4860" s="14" t="s">
        <v>2332</v>
      </c>
      <c r="H4860" s="14" t="s">
        <v>2333</v>
      </c>
      <c r="I4860" s="15">
        <v>4429.5</v>
      </c>
      <c r="J4860" s="77">
        <v>1</v>
      </c>
    </row>
    <row r="4861" spans="1:10" ht="51" customHeight="1" x14ac:dyDescent="0.2">
      <c r="A4861" s="14" t="s">
        <v>9073</v>
      </c>
      <c r="B4861" s="14" t="s">
        <v>11899</v>
      </c>
      <c r="C4861" s="14" t="s">
        <v>11900</v>
      </c>
      <c r="D4861" s="16">
        <v>45177</v>
      </c>
      <c r="E4861" s="16">
        <v>45299</v>
      </c>
      <c r="F4861" s="14" t="s">
        <v>12850</v>
      </c>
      <c r="G4861" s="14" t="s">
        <v>2332</v>
      </c>
      <c r="H4861" s="14" t="s">
        <v>2333</v>
      </c>
      <c r="I4861" s="15">
        <v>2829.5</v>
      </c>
      <c r="J4861" s="77">
        <v>1</v>
      </c>
    </row>
    <row r="4862" spans="1:10" ht="56.4" customHeight="1" x14ac:dyDescent="0.2">
      <c r="A4862" s="14" t="s">
        <v>9073</v>
      </c>
      <c r="B4862" s="14" t="s">
        <v>11899</v>
      </c>
      <c r="C4862" s="14" t="s">
        <v>11900</v>
      </c>
      <c r="D4862" s="16">
        <v>45152</v>
      </c>
      <c r="E4862" s="16">
        <v>45299</v>
      </c>
      <c r="F4862" s="14" t="s">
        <v>12851</v>
      </c>
      <c r="G4862" s="14" t="s">
        <v>2332</v>
      </c>
      <c r="H4862" s="14" t="s">
        <v>2333</v>
      </c>
      <c r="I4862" s="15">
        <v>3240</v>
      </c>
      <c r="J4862" s="77">
        <v>1</v>
      </c>
    </row>
    <row r="4863" spans="1:10" ht="55.95" customHeight="1" x14ac:dyDescent="0.2">
      <c r="A4863" s="14" t="s">
        <v>9073</v>
      </c>
      <c r="B4863" s="14" t="s">
        <v>11899</v>
      </c>
      <c r="C4863" s="14" t="s">
        <v>11900</v>
      </c>
      <c r="D4863" s="16">
        <v>44964</v>
      </c>
      <c r="E4863" s="16">
        <v>45299</v>
      </c>
      <c r="F4863" s="14" t="s">
        <v>12852</v>
      </c>
      <c r="G4863" s="14" t="s">
        <v>2332</v>
      </c>
      <c r="H4863" s="14" t="s">
        <v>2333</v>
      </c>
      <c r="I4863" s="15">
        <v>179.76</v>
      </c>
      <c r="J4863" s="77">
        <v>1</v>
      </c>
    </row>
    <row r="4864" spans="1:10" ht="56.4" customHeight="1" x14ac:dyDescent="0.2">
      <c r="A4864" s="14" t="s">
        <v>9073</v>
      </c>
      <c r="B4864" s="14" t="s">
        <v>11899</v>
      </c>
      <c r="C4864" s="14" t="s">
        <v>11900</v>
      </c>
      <c r="D4864" s="16">
        <v>45014</v>
      </c>
      <c r="E4864" s="16">
        <v>45299</v>
      </c>
      <c r="F4864" s="14" t="s">
        <v>12853</v>
      </c>
      <c r="G4864" s="14" t="s">
        <v>2332</v>
      </c>
      <c r="H4864" s="14" t="s">
        <v>2333</v>
      </c>
      <c r="I4864" s="15">
        <v>279.60000000000002</v>
      </c>
      <c r="J4864" s="77">
        <v>1</v>
      </c>
    </row>
    <row r="4865" spans="1:10" ht="60" customHeight="1" x14ac:dyDescent="0.2">
      <c r="A4865" s="14" t="s">
        <v>9073</v>
      </c>
      <c r="B4865" s="14" t="s">
        <v>11899</v>
      </c>
      <c r="C4865" s="14" t="s">
        <v>11900</v>
      </c>
      <c r="D4865" s="16">
        <v>44994</v>
      </c>
      <c r="E4865" s="16">
        <v>45299</v>
      </c>
      <c r="F4865" s="14" t="s">
        <v>12854</v>
      </c>
      <c r="G4865" s="14" t="s">
        <v>2332</v>
      </c>
      <c r="H4865" s="14" t="s">
        <v>2333</v>
      </c>
      <c r="I4865" s="15">
        <v>252.01</v>
      </c>
      <c r="J4865" s="77">
        <v>1</v>
      </c>
    </row>
    <row r="4866" spans="1:10" ht="47.4" customHeight="1" x14ac:dyDescent="0.2">
      <c r="A4866" s="14" t="s">
        <v>9073</v>
      </c>
      <c r="B4866" s="14" t="s">
        <v>11901</v>
      </c>
      <c r="C4866" s="14" t="s">
        <v>11902</v>
      </c>
      <c r="D4866" s="16">
        <v>44970</v>
      </c>
      <c r="E4866" s="16">
        <v>45299</v>
      </c>
      <c r="F4866" s="14" t="s">
        <v>12855</v>
      </c>
      <c r="G4866" s="14" t="s">
        <v>5866</v>
      </c>
      <c r="H4866" s="14" t="s">
        <v>5867</v>
      </c>
      <c r="I4866" s="15">
        <v>300</v>
      </c>
      <c r="J4866" s="77">
        <v>1</v>
      </c>
    </row>
    <row r="4867" spans="1:10" ht="45.6" customHeight="1" x14ac:dyDescent="0.2">
      <c r="A4867" s="14" t="s">
        <v>9073</v>
      </c>
      <c r="B4867" s="14" t="s">
        <v>11901</v>
      </c>
      <c r="C4867" s="14" t="s">
        <v>11902</v>
      </c>
      <c r="D4867" s="16">
        <v>45075</v>
      </c>
      <c r="E4867" s="16">
        <v>45299</v>
      </c>
      <c r="F4867" s="14" t="s">
        <v>12855</v>
      </c>
      <c r="G4867" s="14" t="s">
        <v>5866</v>
      </c>
      <c r="H4867" s="14" t="s">
        <v>5867</v>
      </c>
      <c r="I4867" s="15">
        <v>100</v>
      </c>
      <c r="J4867" s="77">
        <v>1</v>
      </c>
    </row>
    <row r="4868" spans="1:10" ht="45.6" customHeight="1" x14ac:dyDescent="0.2">
      <c r="A4868" s="14" t="s">
        <v>9073</v>
      </c>
      <c r="B4868" s="14" t="s">
        <v>11901</v>
      </c>
      <c r="C4868" s="14" t="s">
        <v>11902</v>
      </c>
      <c r="D4868" s="16">
        <v>45121</v>
      </c>
      <c r="E4868" s="16">
        <v>45299</v>
      </c>
      <c r="F4868" s="14" t="s">
        <v>12855</v>
      </c>
      <c r="G4868" s="14" t="s">
        <v>5866</v>
      </c>
      <c r="H4868" s="14" t="s">
        <v>5867</v>
      </c>
      <c r="I4868" s="15">
        <v>1300</v>
      </c>
      <c r="J4868" s="77">
        <v>1</v>
      </c>
    </row>
    <row r="4869" spans="1:10" ht="48" customHeight="1" x14ac:dyDescent="0.2">
      <c r="A4869" s="14" t="s">
        <v>9073</v>
      </c>
      <c r="B4869" s="14" t="s">
        <v>11901</v>
      </c>
      <c r="C4869" s="14" t="s">
        <v>11902</v>
      </c>
      <c r="D4869" s="16">
        <v>45140</v>
      </c>
      <c r="E4869" s="16">
        <v>45299</v>
      </c>
      <c r="F4869" s="14" t="s">
        <v>12855</v>
      </c>
      <c r="G4869" s="14" t="s">
        <v>5866</v>
      </c>
      <c r="H4869" s="14" t="s">
        <v>5867</v>
      </c>
      <c r="I4869" s="15">
        <v>300</v>
      </c>
      <c r="J4869" s="77">
        <v>1</v>
      </c>
    </row>
    <row r="4870" spans="1:10" ht="46.95" customHeight="1" x14ac:dyDescent="0.2">
      <c r="A4870" s="14" t="s">
        <v>9073</v>
      </c>
      <c r="B4870" s="14" t="s">
        <v>11901</v>
      </c>
      <c r="C4870" s="14" t="s">
        <v>11902</v>
      </c>
      <c r="D4870" s="16">
        <v>45215</v>
      </c>
      <c r="E4870" s="16">
        <v>45299</v>
      </c>
      <c r="F4870" s="14" t="s">
        <v>12855</v>
      </c>
      <c r="G4870" s="14" t="s">
        <v>5866</v>
      </c>
      <c r="H4870" s="14" t="s">
        <v>5867</v>
      </c>
      <c r="I4870" s="15">
        <v>300</v>
      </c>
      <c r="J4870" s="77">
        <v>1</v>
      </c>
    </row>
    <row r="4871" spans="1:10" ht="49.8" customHeight="1" x14ac:dyDescent="0.2">
      <c r="A4871" s="14" t="s">
        <v>9073</v>
      </c>
      <c r="B4871" s="14" t="s">
        <v>11901</v>
      </c>
      <c r="C4871" s="14" t="s">
        <v>11902</v>
      </c>
      <c r="D4871" s="16">
        <v>45234</v>
      </c>
      <c r="E4871" s="16">
        <v>45299</v>
      </c>
      <c r="F4871" s="14" t="s">
        <v>12856</v>
      </c>
      <c r="G4871" s="14" t="s">
        <v>5866</v>
      </c>
      <c r="H4871" s="14" t="s">
        <v>5867</v>
      </c>
      <c r="I4871" s="15">
        <v>557.92999999999995</v>
      </c>
      <c r="J4871" s="77">
        <v>1</v>
      </c>
    </row>
    <row r="4872" spans="1:10" ht="64.2" customHeight="1" x14ac:dyDescent="0.2">
      <c r="A4872" s="14" t="s">
        <v>9073</v>
      </c>
      <c r="B4872" s="14" t="s">
        <v>11901</v>
      </c>
      <c r="C4872" s="14" t="s">
        <v>11902</v>
      </c>
      <c r="D4872" s="16">
        <v>45050</v>
      </c>
      <c r="E4872" s="16">
        <v>45299</v>
      </c>
      <c r="F4872" s="14" t="s">
        <v>12857</v>
      </c>
      <c r="G4872" s="14" t="s">
        <v>5866</v>
      </c>
      <c r="H4872" s="14" t="s">
        <v>5867</v>
      </c>
      <c r="I4872" s="15">
        <v>3000</v>
      </c>
      <c r="J4872" s="77">
        <v>1</v>
      </c>
    </row>
    <row r="4873" spans="1:10" ht="63" customHeight="1" x14ac:dyDescent="0.2">
      <c r="A4873" s="14" t="s">
        <v>9073</v>
      </c>
      <c r="B4873" s="14" t="s">
        <v>11901</v>
      </c>
      <c r="C4873" s="14" t="s">
        <v>11902</v>
      </c>
      <c r="D4873" s="16">
        <v>45075</v>
      </c>
      <c r="E4873" s="16">
        <v>45299</v>
      </c>
      <c r="F4873" s="14" t="s">
        <v>12857</v>
      </c>
      <c r="G4873" s="14" t="s">
        <v>5866</v>
      </c>
      <c r="H4873" s="14" t="s">
        <v>5867</v>
      </c>
      <c r="I4873" s="15">
        <v>232.88</v>
      </c>
      <c r="J4873" s="77">
        <v>1</v>
      </c>
    </row>
    <row r="4874" spans="1:10" ht="55.95" customHeight="1" x14ac:dyDescent="0.2">
      <c r="A4874" s="14" t="s">
        <v>9073</v>
      </c>
      <c r="B4874" s="14" t="s">
        <v>11901</v>
      </c>
      <c r="C4874" s="14" t="s">
        <v>11902</v>
      </c>
      <c r="D4874" s="16">
        <v>45056</v>
      </c>
      <c r="E4874" s="16">
        <v>45299</v>
      </c>
      <c r="F4874" s="14" t="s">
        <v>12010</v>
      </c>
      <c r="G4874" s="14" t="s">
        <v>5866</v>
      </c>
      <c r="H4874" s="14" t="s">
        <v>5867</v>
      </c>
      <c r="I4874" s="15">
        <v>2870</v>
      </c>
      <c r="J4874" s="77">
        <v>1</v>
      </c>
    </row>
    <row r="4875" spans="1:10" ht="65.400000000000006" customHeight="1" x14ac:dyDescent="0.2">
      <c r="A4875" s="14" t="s">
        <v>9073</v>
      </c>
      <c r="B4875" s="14" t="s">
        <v>11901</v>
      </c>
      <c r="C4875" s="14" t="s">
        <v>11902</v>
      </c>
      <c r="D4875" s="16">
        <v>45008</v>
      </c>
      <c r="E4875" s="16">
        <v>45299</v>
      </c>
      <c r="F4875" s="14" t="s">
        <v>12858</v>
      </c>
      <c r="G4875" s="14" t="s">
        <v>5866</v>
      </c>
      <c r="H4875" s="14" t="s">
        <v>5867</v>
      </c>
      <c r="I4875" s="15">
        <v>365</v>
      </c>
      <c r="J4875" s="77">
        <v>1</v>
      </c>
    </row>
    <row r="4876" spans="1:10" ht="69" customHeight="1" x14ac:dyDescent="0.2">
      <c r="A4876" s="14" t="s">
        <v>9073</v>
      </c>
      <c r="B4876" s="14" t="s">
        <v>11903</v>
      </c>
      <c r="C4876" s="14" t="s">
        <v>11904</v>
      </c>
      <c r="D4876" s="16">
        <v>45038</v>
      </c>
      <c r="E4876" s="16">
        <v>45299</v>
      </c>
      <c r="F4876" s="14" t="s">
        <v>12859</v>
      </c>
      <c r="G4876" s="14" t="s">
        <v>11905</v>
      </c>
      <c r="H4876" s="14" t="s">
        <v>11906</v>
      </c>
      <c r="I4876" s="15">
        <v>214</v>
      </c>
      <c r="J4876" s="77">
        <v>1</v>
      </c>
    </row>
    <row r="4877" spans="1:10" ht="66" customHeight="1" x14ac:dyDescent="0.2">
      <c r="A4877" s="14" t="s">
        <v>9073</v>
      </c>
      <c r="B4877" s="14" t="s">
        <v>11903</v>
      </c>
      <c r="C4877" s="14" t="s">
        <v>11904</v>
      </c>
      <c r="D4877" s="16">
        <v>45206</v>
      </c>
      <c r="E4877" s="16">
        <v>45299</v>
      </c>
      <c r="F4877" s="14" t="s">
        <v>12860</v>
      </c>
      <c r="G4877" s="14" t="s">
        <v>11905</v>
      </c>
      <c r="H4877" s="14" t="s">
        <v>11906</v>
      </c>
      <c r="I4877" s="15">
        <v>110</v>
      </c>
      <c r="J4877" s="77">
        <v>1</v>
      </c>
    </row>
    <row r="4878" spans="1:10" ht="72" customHeight="1" x14ac:dyDescent="0.2">
      <c r="A4878" s="14" t="s">
        <v>9073</v>
      </c>
      <c r="B4878" s="14" t="s">
        <v>11903</v>
      </c>
      <c r="C4878" s="14" t="s">
        <v>11904</v>
      </c>
      <c r="D4878" s="16">
        <v>45206</v>
      </c>
      <c r="E4878" s="16">
        <v>45299</v>
      </c>
      <c r="F4878" s="14" t="s">
        <v>12861</v>
      </c>
      <c r="G4878" s="14" t="s">
        <v>11905</v>
      </c>
      <c r="H4878" s="14" t="s">
        <v>11906</v>
      </c>
      <c r="I4878" s="15">
        <v>21.3</v>
      </c>
      <c r="J4878" s="77">
        <v>1</v>
      </c>
    </row>
    <row r="4879" spans="1:10" ht="64.95" customHeight="1" x14ac:dyDescent="0.2">
      <c r="A4879" s="14" t="s">
        <v>9073</v>
      </c>
      <c r="B4879" s="14" t="s">
        <v>11903</v>
      </c>
      <c r="C4879" s="14" t="s">
        <v>11904</v>
      </c>
      <c r="D4879" s="16">
        <v>45209</v>
      </c>
      <c r="E4879" s="16">
        <v>45299</v>
      </c>
      <c r="F4879" s="14" t="s">
        <v>12862</v>
      </c>
      <c r="G4879" s="14" t="s">
        <v>11905</v>
      </c>
      <c r="H4879" s="14" t="s">
        <v>11906</v>
      </c>
      <c r="I4879" s="15">
        <v>64.45</v>
      </c>
      <c r="J4879" s="77">
        <v>1</v>
      </c>
    </row>
    <row r="4880" spans="1:10" ht="51" customHeight="1" x14ac:dyDescent="0.2">
      <c r="A4880" s="14" t="s">
        <v>9073</v>
      </c>
      <c r="B4880" s="14" t="s">
        <v>11903</v>
      </c>
      <c r="C4880" s="14" t="s">
        <v>11904</v>
      </c>
      <c r="D4880" s="16">
        <v>45117</v>
      </c>
      <c r="E4880" s="16">
        <v>45299</v>
      </c>
      <c r="F4880" s="14" t="s">
        <v>12863</v>
      </c>
      <c r="G4880" s="14" t="s">
        <v>11905</v>
      </c>
      <c r="H4880" s="14" t="s">
        <v>11906</v>
      </c>
      <c r="I4880" s="15">
        <v>210</v>
      </c>
      <c r="J4880" s="77">
        <v>1</v>
      </c>
    </row>
    <row r="4881" spans="1:10" ht="54.6" customHeight="1" x14ac:dyDescent="0.2">
      <c r="A4881" s="14" t="s">
        <v>9073</v>
      </c>
      <c r="B4881" s="14" t="s">
        <v>11903</v>
      </c>
      <c r="C4881" s="14" t="s">
        <v>11904</v>
      </c>
      <c r="D4881" s="16">
        <v>45043</v>
      </c>
      <c r="E4881" s="16">
        <v>45299</v>
      </c>
      <c r="F4881" s="14" t="s">
        <v>12864</v>
      </c>
      <c r="G4881" s="14" t="s">
        <v>11905</v>
      </c>
      <c r="H4881" s="14" t="s">
        <v>11906</v>
      </c>
      <c r="I4881" s="15">
        <v>330</v>
      </c>
      <c r="J4881" s="77">
        <v>1</v>
      </c>
    </row>
    <row r="4882" spans="1:10" ht="56.4" customHeight="1" x14ac:dyDescent="0.2">
      <c r="A4882" s="14" t="s">
        <v>9073</v>
      </c>
      <c r="B4882" s="14" t="s">
        <v>11907</v>
      </c>
      <c r="C4882" s="14" t="s">
        <v>11908</v>
      </c>
      <c r="D4882" s="16">
        <v>45106</v>
      </c>
      <c r="E4882" s="16">
        <v>45300</v>
      </c>
      <c r="F4882" s="14" t="s">
        <v>12865</v>
      </c>
      <c r="G4882" s="14" t="s">
        <v>9424</v>
      </c>
      <c r="H4882" s="14" t="s">
        <v>9425</v>
      </c>
      <c r="I4882" s="15">
        <v>5663</v>
      </c>
      <c r="J4882" s="77">
        <v>1</v>
      </c>
    </row>
    <row r="4883" spans="1:10" ht="61.2" customHeight="1" x14ac:dyDescent="0.2">
      <c r="A4883" s="14" t="s">
        <v>9073</v>
      </c>
      <c r="B4883" s="14" t="s">
        <v>11907</v>
      </c>
      <c r="C4883" s="14" t="s">
        <v>11908</v>
      </c>
      <c r="D4883" s="16">
        <v>45159</v>
      </c>
      <c r="E4883" s="16">
        <v>45300</v>
      </c>
      <c r="F4883" s="14" t="s">
        <v>12866</v>
      </c>
      <c r="G4883" s="14" t="s">
        <v>9424</v>
      </c>
      <c r="H4883" s="14" t="s">
        <v>9425</v>
      </c>
      <c r="I4883" s="15">
        <v>554.41</v>
      </c>
      <c r="J4883" s="77">
        <v>1</v>
      </c>
    </row>
    <row r="4884" spans="1:10" ht="61.2" x14ac:dyDescent="0.2">
      <c r="A4884" s="14" t="s">
        <v>9073</v>
      </c>
      <c r="B4884" s="14" t="s">
        <v>11909</v>
      </c>
      <c r="C4884" s="14" t="s">
        <v>6713</v>
      </c>
      <c r="D4884" s="16">
        <v>44991</v>
      </c>
      <c r="E4884" s="16">
        <v>45300</v>
      </c>
      <c r="F4884" s="14" t="s">
        <v>12867</v>
      </c>
      <c r="G4884" s="14" t="s">
        <v>11910</v>
      </c>
      <c r="H4884" s="14" t="s">
        <v>11911</v>
      </c>
      <c r="I4884" s="15">
        <v>990.41</v>
      </c>
      <c r="J4884" s="77">
        <v>1</v>
      </c>
    </row>
    <row r="4885" spans="1:10" ht="61.2" x14ac:dyDescent="0.2">
      <c r="A4885" s="14" t="s">
        <v>9073</v>
      </c>
      <c r="B4885" s="14" t="s">
        <v>11909</v>
      </c>
      <c r="C4885" s="14" t="s">
        <v>6713</v>
      </c>
      <c r="D4885" s="16">
        <v>45020</v>
      </c>
      <c r="E4885" s="16">
        <v>45300</v>
      </c>
      <c r="F4885" s="14" t="s">
        <v>12868</v>
      </c>
      <c r="G4885" s="14" t="s">
        <v>11910</v>
      </c>
      <c r="H4885" s="14" t="s">
        <v>11911</v>
      </c>
      <c r="I4885" s="15">
        <v>568.97</v>
      </c>
      <c r="J4885" s="77">
        <v>1</v>
      </c>
    </row>
    <row r="4886" spans="1:10" ht="56.4" customHeight="1" x14ac:dyDescent="0.2">
      <c r="A4886" s="14" t="s">
        <v>9073</v>
      </c>
      <c r="B4886" s="14" t="s">
        <v>11909</v>
      </c>
      <c r="C4886" s="14" t="s">
        <v>6713</v>
      </c>
      <c r="D4886" s="16">
        <v>45049</v>
      </c>
      <c r="E4886" s="16">
        <v>45300</v>
      </c>
      <c r="F4886" s="14" t="s">
        <v>12869</v>
      </c>
      <c r="G4886" s="14" t="s">
        <v>11910</v>
      </c>
      <c r="H4886" s="14" t="s">
        <v>11911</v>
      </c>
      <c r="I4886" s="15">
        <v>568.97</v>
      </c>
      <c r="J4886" s="77">
        <v>1</v>
      </c>
    </row>
    <row r="4887" spans="1:10" ht="57.6" customHeight="1" x14ac:dyDescent="0.2">
      <c r="A4887" s="14" t="s">
        <v>9073</v>
      </c>
      <c r="B4887" s="14" t="s">
        <v>11909</v>
      </c>
      <c r="C4887" s="14" t="s">
        <v>6713</v>
      </c>
      <c r="D4887" s="16">
        <v>45082</v>
      </c>
      <c r="E4887" s="16">
        <v>45300</v>
      </c>
      <c r="F4887" s="14" t="s">
        <v>12870</v>
      </c>
      <c r="G4887" s="14" t="s">
        <v>11910</v>
      </c>
      <c r="H4887" s="14" t="s">
        <v>11911</v>
      </c>
      <c r="I4887" s="15">
        <v>571.62</v>
      </c>
      <c r="J4887" s="77">
        <v>1</v>
      </c>
    </row>
    <row r="4888" spans="1:10" ht="56.4" customHeight="1" x14ac:dyDescent="0.2">
      <c r="A4888" s="14" t="s">
        <v>9073</v>
      </c>
      <c r="B4888" s="14" t="s">
        <v>11909</v>
      </c>
      <c r="C4888" s="14" t="s">
        <v>6713</v>
      </c>
      <c r="D4888" s="16">
        <v>45114</v>
      </c>
      <c r="E4888" s="16">
        <v>45300</v>
      </c>
      <c r="F4888" s="14" t="s">
        <v>12871</v>
      </c>
      <c r="G4888" s="14" t="s">
        <v>11910</v>
      </c>
      <c r="H4888" s="14" t="s">
        <v>11911</v>
      </c>
      <c r="I4888" s="15">
        <v>568.97</v>
      </c>
      <c r="J4888" s="77">
        <v>1</v>
      </c>
    </row>
    <row r="4889" spans="1:10" ht="55.95" customHeight="1" x14ac:dyDescent="0.2">
      <c r="A4889" s="14" t="s">
        <v>9073</v>
      </c>
      <c r="B4889" s="14" t="s">
        <v>11909</v>
      </c>
      <c r="C4889" s="14" t="s">
        <v>6713</v>
      </c>
      <c r="D4889" s="16">
        <v>45152</v>
      </c>
      <c r="E4889" s="16">
        <v>45300</v>
      </c>
      <c r="F4889" s="14" t="s">
        <v>12872</v>
      </c>
      <c r="G4889" s="14" t="s">
        <v>11910</v>
      </c>
      <c r="H4889" s="14" t="s">
        <v>11911</v>
      </c>
      <c r="I4889" s="15">
        <v>568.97</v>
      </c>
      <c r="J4889" s="77">
        <v>1</v>
      </c>
    </row>
    <row r="4890" spans="1:10" ht="55.2" customHeight="1" x14ac:dyDescent="0.2">
      <c r="A4890" s="14" t="s">
        <v>9073</v>
      </c>
      <c r="B4890" s="14" t="s">
        <v>11909</v>
      </c>
      <c r="C4890" s="14" t="s">
        <v>6713</v>
      </c>
      <c r="D4890" s="16">
        <v>45175</v>
      </c>
      <c r="E4890" s="16">
        <v>45300</v>
      </c>
      <c r="F4890" s="14" t="s">
        <v>12873</v>
      </c>
      <c r="G4890" s="14" t="s">
        <v>11910</v>
      </c>
      <c r="H4890" s="14" t="s">
        <v>11911</v>
      </c>
      <c r="I4890" s="15">
        <v>587.11</v>
      </c>
      <c r="J4890" s="77">
        <v>1</v>
      </c>
    </row>
    <row r="4891" spans="1:10" ht="56.4" customHeight="1" x14ac:dyDescent="0.2">
      <c r="A4891" s="14" t="s">
        <v>9073</v>
      </c>
      <c r="B4891" s="14" t="s">
        <v>11909</v>
      </c>
      <c r="C4891" s="14" t="s">
        <v>6713</v>
      </c>
      <c r="D4891" s="16">
        <v>45202</v>
      </c>
      <c r="E4891" s="16">
        <v>45300</v>
      </c>
      <c r="F4891" s="14" t="s">
        <v>12874</v>
      </c>
      <c r="G4891" s="14" t="s">
        <v>11910</v>
      </c>
      <c r="H4891" s="14" t="s">
        <v>11911</v>
      </c>
      <c r="I4891" s="15">
        <v>568.97</v>
      </c>
      <c r="J4891" s="77">
        <v>1</v>
      </c>
    </row>
    <row r="4892" spans="1:10" ht="61.2" x14ac:dyDescent="0.2">
      <c r="A4892" s="14" t="s">
        <v>9073</v>
      </c>
      <c r="B4892" s="14" t="s">
        <v>11909</v>
      </c>
      <c r="C4892" s="14" t="s">
        <v>6713</v>
      </c>
      <c r="D4892" s="16">
        <v>45236</v>
      </c>
      <c r="E4892" s="16">
        <v>45300</v>
      </c>
      <c r="F4892" s="14" t="s">
        <v>12875</v>
      </c>
      <c r="G4892" s="14" t="s">
        <v>11910</v>
      </c>
      <c r="H4892" s="14" t="s">
        <v>11911</v>
      </c>
      <c r="I4892" s="15">
        <v>532.41999999999996</v>
      </c>
      <c r="J4892" s="77">
        <v>1</v>
      </c>
    </row>
    <row r="4893" spans="1:10" ht="67.2" customHeight="1" x14ac:dyDescent="0.2">
      <c r="A4893" s="14" t="s">
        <v>9073</v>
      </c>
      <c r="B4893" s="14" t="s">
        <v>11912</v>
      </c>
      <c r="C4893" s="14" t="s">
        <v>3660</v>
      </c>
      <c r="D4893" s="16">
        <v>44963</v>
      </c>
      <c r="E4893" s="16">
        <v>45300</v>
      </c>
      <c r="F4893" s="14" t="s">
        <v>12876</v>
      </c>
      <c r="G4893" s="14" t="s">
        <v>9410</v>
      </c>
      <c r="H4893" s="14" t="s">
        <v>9411</v>
      </c>
      <c r="I4893" s="15">
        <v>821.5</v>
      </c>
      <c r="J4893" s="77">
        <v>1</v>
      </c>
    </row>
    <row r="4894" spans="1:10" ht="52.8" customHeight="1" x14ac:dyDescent="0.2">
      <c r="A4894" s="14" t="s">
        <v>9073</v>
      </c>
      <c r="B4894" s="14" t="s">
        <v>11912</v>
      </c>
      <c r="C4894" s="14" t="s">
        <v>3660</v>
      </c>
      <c r="D4894" s="16">
        <v>44974</v>
      </c>
      <c r="E4894" s="16">
        <v>45300</v>
      </c>
      <c r="F4894" s="14" t="s">
        <v>12877</v>
      </c>
      <c r="G4894" s="14" t="s">
        <v>9410</v>
      </c>
      <c r="H4894" s="14" t="s">
        <v>9411</v>
      </c>
      <c r="I4894" s="15">
        <v>126</v>
      </c>
      <c r="J4894" s="77">
        <v>1</v>
      </c>
    </row>
    <row r="4895" spans="1:10" ht="51.6" customHeight="1" x14ac:dyDescent="0.2">
      <c r="A4895" s="14" t="s">
        <v>9073</v>
      </c>
      <c r="B4895" s="14" t="s">
        <v>11912</v>
      </c>
      <c r="C4895" s="14" t="s">
        <v>3660</v>
      </c>
      <c r="D4895" s="16">
        <v>45001</v>
      </c>
      <c r="E4895" s="16">
        <v>45300</v>
      </c>
      <c r="F4895" s="14" t="s">
        <v>12878</v>
      </c>
      <c r="G4895" s="14" t="s">
        <v>9410</v>
      </c>
      <c r="H4895" s="14" t="s">
        <v>9411</v>
      </c>
      <c r="I4895" s="15">
        <v>54</v>
      </c>
      <c r="J4895" s="77">
        <v>1</v>
      </c>
    </row>
    <row r="4896" spans="1:10" ht="61.2" customHeight="1" x14ac:dyDescent="0.2">
      <c r="A4896" s="14" t="s">
        <v>9073</v>
      </c>
      <c r="B4896" s="14" t="s">
        <v>11912</v>
      </c>
      <c r="C4896" s="14" t="s">
        <v>3660</v>
      </c>
      <c r="D4896" s="16">
        <v>45243</v>
      </c>
      <c r="E4896" s="16">
        <v>45300</v>
      </c>
      <c r="F4896" s="14" t="s">
        <v>12879</v>
      </c>
      <c r="G4896" s="14" t="s">
        <v>9410</v>
      </c>
      <c r="H4896" s="14" t="s">
        <v>9411</v>
      </c>
      <c r="I4896" s="15">
        <v>34.700000000000003</v>
      </c>
      <c r="J4896" s="77">
        <v>1</v>
      </c>
    </row>
    <row r="4897" spans="1:10" ht="61.2" x14ac:dyDescent="0.2">
      <c r="A4897" s="14" t="s">
        <v>9073</v>
      </c>
      <c r="B4897" s="14" t="s">
        <v>11913</v>
      </c>
      <c r="C4897" s="14" t="s">
        <v>7625</v>
      </c>
      <c r="D4897" s="16">
        <v>45024</v>
      </c>
      <c r="E4897" s="16">
        <v>45300</v>
      </c>
      <c r="F4897" s="14" t="s">
        <v>12880</v>
      </c>
      <c r="G4897" s="14" t="s">
        <v>9456</v>
      </c>
      <c r="H4897" s="14" t="s">
        <v>9457</v>
      </c>
      <c r="I4897" s="15">
        <v>4995</v>
      </c>
      <c r="J4897" s="77">
        <v>1</v>
      </c>
    </row>
    <row r="4898" spans="1:10" ht="61.2" x14ac:dyDescent="0.2">
      <c r="A4898" s="14" t="s">
        <v>9073</v>
      </c>
      <c r="B4898" s="14" t="s">
        <v>11913</v>
      </c>
      <c r="C4898" s="14" t="s">
        <v>7625</v>
      </c>
      <c r="D4898" s="16">
        <v>45211</v>
      </c>
      <c r="E4898" s="16">
        <v>45300</v>
      </c>
      <c r="F4898" s="14" t="s">
        <v>12881</v>
      </c>
      <c r="G4898" s="14" t="s">
        <v>9456</v>
      </c>
      <c r="H4898" s="14" t="s">
        <v>9457</v>
      </c>
      <c r="I4898" s="15">
        <v>2623.5</v>
      </c>
      <c r="J4898" s="77">
        <v>1</v>
      </c>
    </row>
    <row r="4899" spans="1:10" ht="61.2" x14ac:dyDescent="0.2">
      <c r="A4899" s="14" t="s">
        <v>9073</v>
      </c>
      <c r="B4899" s="14" t="s">
        <v>11913</v>
      </c>
      <c r="C4899" s="14" t="s">
        <v>7625</v>
      </c>
      <c r="D4899" s="16">
        <v>45244</v>
      </c>
      <c r="E4899" s="16">
        <v>45300</v>
      </c>
      <c r="F4899" s="14" t="s">
        <v>12882</v>
      </c>
      <c r="G4899" s="14" t="s">
        <v>9456</v>
      </c>
      <c r="H4899" s="14" t="s">
        <v>9457</v>
      </c>
      <c r="I4899" s="15">
        <v>4059</v>
      </c>
      <c r="J4899" s="77">
        <v>1</v>
      </c>
    </row>
    <row r="4900" spans="1:10" ht="56.4" customHeight="1" x14ac:dyDescent="0.2">
      <c r="A4900" s="14" t="s">
        <v>9073</v>
      </c>
      <c r="B4900" s="14" t="s">
        <v>11913</v>
      </c>
      <c r="C4900" s="14" t="s">
        <v>7625</v>
      </c>
      <c r="D4900" s="16">
        <v>45269</v>
      </c>
      <c r="E4900" s="16">
        <v>45300</v>
      </c>
      <c r="F4900" s="14" t="s">
        <v>12883</v>
      </c>
      <c r="G4900" s="14" t="s">
        <v>9456</v>
      </c>
      <c r="H4900" s="14" t="s">
        <v>9457</v>
      </c>
      <c r="I4900" s="15">
        <v>2656.73</v>
      </c>
      <c r="J4900" s="77">
        <v>1</v>
      </c>
    </row>
    <row r="4901" spans="1:10" ht="61.2" x14ac:dyDescent="0.2">
      <c r="A4901" s="14" t="s">
        <v>9073</v>
      </c>
      <c r="B4901" s="14" t="s">
        <v>11914</v>
      </c>
      <c r="C4901" s="14" t="s">
        <v>11411</v>
      </c>
      <c r="D4901" s="16">
        <v>45230</v>
      </c>
      <c r="E4901" s="16">
        <v>45300</v>
      </c>
      <c r="F4901" s="14" t="s">
        <v>12884</v>
      </c>
      <c r="G4901" s="14" t="s">
        <v>11307</v>
      </c>
      <c r="H4901" s="14" t="s">
        <v>11308</v>
      </c>
      <c r="I4901" s="15">
        <v>1146</v>
      </c>
      <c r="J4901" s="77">
        <v>1</v>
      </c>
    </row>
    <row r="4902" spans="1:10" ht="61.2" x14ac:dyDescent="0.2">
      <c r="A4902" s="14" t="s">
        <v>9073</v>
      </c>
      <c r="B4902" s="14" t="s">
        <v>11914</v>
      </c>
      <c r="C4902" s="14" t="s">
        <v>11411</v>
      </c>
      <c r="D4902" s="16">
        <v>45230</v>
      </c>
      <c r="E4902" s="16">
        <v>45300</v>
      </c>
      <c r="F4902" s="14" t="s">
        <v>12885</v>
      </c>
      <c r="G4902" s="14" t="s">
        <v>11307</v>
      </c>
      <c r="H4902" s="14" t="s">
        <v>11308</v>
      </c>
      <c r="I4902" s="15">
        <v>1019</v>
      </c>
      <c r="J4902" s="77">
        <v>1</v>
      </c>
    </row>
    <row r="4903" spans="1:10" ht="61.2" x14ac:dyDescent="0.2">
      <c r="A4903" s="14" t="s">
        <v>9073</v>
      </c>
      <c r="B4903" s="14" t="s">
        <v>11914</v>
      </c>
      <c r="C4903" s="14" t="s">
        <v>11411</v>
      </c>
      <c r="D4903" s="16">
        <v>45230</v>
      </c>
      <c r="E4903" s="16">
        <v>45300</v>
      </c>
      <c r="F4903" s="14" t="s">
        <v>12886</v>
      </c>
      <c r="G4903" s="14" t="s">
        <v>11307</v>
      </c>
      <c r="H4903" s="14" t="s">
        <v>11308</v>
      </c>
      <c r="I4903" s="15">
        <v>943.6</v>
      </c>
      <c r="J4903" s="77">
        <v>1</v>
      </c>
    </row>
    <row r="4904" spans="1:10" ht="57.6" customHeight="1" x14ac:dyDescent="0.2">
      <c r="A4904" s="14" t="s">
        <v>9073</v>
      </c>
      <c r="B4904" s="14" t="s">
        <v>11915</v>
      </c>
      <c r="C4904" s="14" t="s">
        <v>11916</v>
      </c>
      <c r="D4904" s="16">
        <v>45210</v>
      </c>
      <c r="E4904" s="16">
        <v>45300</v>
      </c>
      <c r="F4904" s="14" t="s">
        <v>12887</v>
      </c>
      <c r="G4904" s="14" t="s">
        <v>11383</v>
      </c>
      <c r="H4904" s="14" t="s">
        <v>11384</v>
      </c>
      <c r="I4904" s="15">
        <v>2575.42</v>
      </c>
      <c r="J4904" s="77">
        <v>1</v>
      </c>
    </row>
    <row r="4905" spans="1:10" ht="51.6" customHeight="1" x14ac:dyDescent="0.2">
      <c r="A4905" s="14" t="s">
        <v>9073</v>
      </c>
      <c r="B4905" s="14" t="s">
        <v>11917</v>
      </c>
      <c r="C4905" s="14" t="s">
        <v>3249</v>
      </c>
      <c r="D4905" s="16">
        <v>45265</v>
      </c>
      <c r="E4905" s="16">
        <v>45300</v>
      </c>
      <c r="F4905" s="14" t="s">
        <v>12888</v>
      </c>
      <c r="G4905" s="14" t="s">
        <v>2887</v>
      </c>
      <c r="H4905" s="14" t="s">
        <v>2888</v>
      </c>
      <c r="I4905" s="15">
        <v>289.22000000000003</v>
      </c>
      <c r="J4905" s="77">
        <v>1</v>
      </c>
    </row>
    <row r="4906" spans="1:10" ht="50.4" customHeight="1" x14ac:dyDescent="0.2">
      <c r="A4906" s="14" t="s">
        <v>9073</v>
      </c>
      <c r="B4906" s="14" t="s">
        <v>11917</v>
      </c>
      <c r="C4906" s="14" t="s">
        <v>3249</v>
      </c>
      <c r="D4906" s="16">
        <v>45272</v>
      </c>
      <c r="E4906" s="16">
        <v>45300</v>
      </c>
      <c r="F4906" s="14" t="s">
        <v>12889</v>
      </c>
      <c r="G4906" s="14" t="s">
        <v>2887</v>
      </c>
      <c r="H4906" s="14" t="s">
        <v>2888</v>
      </c>
      <c r="I4906" s="15">
        <v>6741.5</v>
      </c>
      <c r="J4906" s="77">
        <v>1</v>
      </c>
    </row>
    <row r="4907" spans="1:10" ht="52.2" customHeight="1" x14ac:dyDescent="0.2">
      <c r="A4907" s="14" t="s">
        <v>9073</v>
      </c>
      <c r="B4907" s="14" t="s">
        <v>11918</v>
      </c>
      <c r="C4907" s="14" t="s">
        <v>11919</v>
      </c>
      <c r="D4907" s="16">
        <v>45272</v>
      </c>
      <c r="E4907" s="16">
        <v>45300</v>
      </c>
      <c r="F4907" s="14" t="s">
        <v>12890</v>
      </c>
      <c r="G4907" s="14" t="s">
        <v>2887</v>
      </c>
      <c r="H4907" s="14" t="s">
        <v>2888</v>
      </c>
      <c r="I4907" s="15">
        <v>800</v>
      </c>
      <c r="J4907" s="77">
        <v>1</v>
      </c>
    </row>
    <row r="4908" spans="1:10" ht="52.8" customHeight="1" x14ac:dyDescent="0.2">
      <c r="A4908" s="14" t="s">
        <v>9073</v>
      </c>
      <c r="B4908" s="14" t="s">
        <v>11918</v>
      </c>
      <c r="C4908" s="14" t="s">
        <v>11919</v>
      </c>
      <c r="D4908" s="16">
        <v>45272</v>
      </c>
      <c r="E4908" s="16">
        <v>45300</v>
      </c>
      <c r="F4908" s="14" t="s">
        <v>12891</v>
      </c>
      <c r="G4908" s="14" t="s">
        <v>2887</v>
      </c>
      <c r="H4908" s="14" t="s">
        <v>2888</v>
      </c>
      <c r="I4908" s="15">
        <v>800</v>
      </c>
      <c r="J4908" s="77">
        <v>1</v>
      </c>
    </row>
    <row r="4909" spans="1:10" ht="52.8" customHeight="1" x14ac:dyDescent="0.2">
      <c r="A4909" s="14" t="s">
        <v>9073</v>
      </c>
      <c r="B4909" s="14" t="s">
        <v>11918</v>
      </c>
      <c r="C4909" s="14" t="s">
        <v>11919</v>
      </c>
      <c r="D4909" s="16">
        <v>45272</v>
      </c>
      <c r="E4909" s="16">
        <v>45300</v>
      </c>
      <c r="F4909" s="14" t="s">
        <v>12892</v>
      </c>
      <c r="G4909" s="14" t="s">
        <v>2887</v>
      </c>
      <c r="H4909" s="14" t="s">
        <v>2888</v>
      </c>
      <c r="I4909" s="15">
        <v>5621.5</v>
      </c>
      <c r="J4909" s="77">
        <v>1</v>
      </c>
    </row>
    <row r="4910" spans="1:10" ht="57" customHeight="1" x14ac:dyDescent="0.2">
      <c r="A4910" s="14" t="s">
        <v>9073</v>
      </c>
      <c r="B4910" s="14" t="s">
        <v>11920</v>
      </c>
      <c r="C4910" s="14" t="s">
        <v>11921</v>
      </c>
      <c r="D4910" s="16">
        <v>45246</v>
      </c>
      <c r="E4910" s="16">
        <v>45300</v>
      </c>
      <c r="F4910" s="14" t="s">
        <v>12893</v>
      </c>
      <c r="G4910" s="14" t="s">
        <v>11339</v>
      </c>
      <c r="H4910" s="14" t="s">
        <v>11340</v>
      </c>
      <c r="I4910" s="15">
        <v>300.60000000000002</v>
      </c>
      <c r="J4910" s="77">
        <v>1</v>
      </c>
    </row>
    <row r="4911" spans="1:10" ht="51" customHeight="1" x14ac:dyDescent="0.2">
      <c r="A4911" s="14" t="s">
        <v>9073</v>
      </c>
      <c r="B4911" s="14" t="s">
        <v>11920</v>
      </c>
      <c r="C4911" s="14" t="s">
        <v>11921</v>
      </c>
      <c r="D4911" s="16">
        <v>45252</v>
      </c>
      <c r="E4911" s="16">
        <v>45300</v>
      </c>
      <c r="F4911" s="14" t="s">
        <v>12894</v>
      </c>
      <c r="G4911" s="14" t="s">
        <v>11339</v>
      </c>
      <c r="H4911" s="14" t="s">
        <v>11340</v>
      </c>
      <c r="I4911" s="15">
        <v>878</v>
      </c>
      <c r="J4911" s="77">
        <v>1</v>
      </c>
    </row>
    <row r="4912" spans="1:10" ht="61.8" customHeight="1" x14ac:dyDescent="0.2">
      <c r="A4912" s="14" t="s">
        <v>9073</v>
      </c>
      <c r="B4912" s="14" t="s">
        <v>11922</v>
      </c>
      <c r="C4912" s="14" t="s">
        <v>316</v>
      </c>
      <c r="D4912" s="16">
        <v>45184</v>
      </c>
      <c r="E4912" s="16">
        <v>45300</v>
      </c>
      <c r="F4912" s="14" t="s">
        <v>12895</v>
      </c>
      <c r="G4912" s="14" t="s">
        <v>3160</v>
      </c>
      <c r="H4912" s="14" t="s">
        <v>3161</v>
      </c>
      <c r="I4912" s="15">
        <v>350</v>
      </c>
      <c r="J4912" s="77">
        <v>1</v>
      </c>
    </row>
    <row r="4913" spans="1:10" ht="60.6" customHeight="1" x14ac:dyDescent="0.2">
      <c r="A4913" s="14" t="s">
        <v>9073</v>
      </c>
      <c r="B4913" s="14" t="s">
        <v>11922</v>
      </c>
      <c r="C4913" s="14" t="s">
        <v>316</v>
      </c>
      <c r="D4913" s="16">
        <v>45225</v>
      </c>
      <c r="E4913" s="16">
        <v>45300</v>
      </c>
      <c r="F4913" s="14" t="s">
        <v>12896</v>
      </c>
      <c r="G4913" s="14" t="s">
        <v>3160</v>
      </c>
      <c r="H4913" s="14" t="s">
        <v>3161</v>
      </c>
      <c r="I4913" s="15">
        <v>484</v>
      </c>
      <c r="J4913" s="77">
        <v>1</v>
      </c>
    </row>
    <row r="4914" spans="1:10" ht="57" customHeight="1" x14ac:dyDescent="0.2">
      <c r="A4914" s="14" t="s">
        <v>9073</v>
      </c>
      <c r="B4914" s="14" t="s">
        <v>11922</v>
      </c>
      <c r="C4914" s="14" t="s">
        <v>316</v>
      </c>
      <c r="D4914" s="16">
        <v>45198</v>
      </c>
      <c r="E4914" s="16">
        <v>45300</v>
      </c>
      <c r="F4914" s="14" t="s">
        <v>12897</v>
      </c>
      <c r="G4914" s="14" t="s">
        <v>3160</v>
      </c>
      <c r="H4914" s="14" t="s">
        <v>3161</v>
      </c>
      <c r="I4914" s="15">
        <v>312</v>
      </c>
      <c r="J4914" s="77">
        <v>1</v>
      </c>
    </row>
    <row r="4915" spans="1:10" ht="55.95" customHeight="1" x14ac:dyDescent="0.2">
      <c r="A4915" s="14" t="s">
        <v>9073</v>
      </c>
      <c r="B4915" s="14" t="s">
        <v>11922</v>
      </c>
      <c r="C4915" s="14" t="s">
        <v>316</v>
      </c>
      <c r="D4915" s="16">
        <v>45198</v>
      </c>
      <c r="E4915" s="16">
        <v>45300</v>
      </c>
      <c r="F4915" s="14" t="s">
        <v>12898</v>
      </c>
      <c r="G4915" s="14" t="s">
        <v>3160</v>
      </c>
      <c r="H4915" s="14" t="s">
        <v>3161</v>
      </c>
      <c r="I4915" s="15">
        <v>126</v>
      </c>
      <c r="J4915" s="77">
        <v>1</v>
      </c>
    </row>
    <row r="4916" spans="1:10" ht="61.2" x14ac:dyDescent="0.2">
      <c r="A4916" s="14" t="s">
        <v>9073</v>
      </c>
      <c r="B4916" s="14" t="s">
        <v>11922</v>
      </c>
      <c r="C4916" s="14" t="s">
        <v>316</v>
      </c>
      <c r="D4916" s="16">
        <v>45208</v>
      </c>
      <c r="E4916" s="16">
        <v>45300</v>
      </c>
      <c r="F4916" s="14" t="s">
        <v>12899</v>
      </c>
      <c r="G4916" s="14" t="s">
        <v>3160</v>
      </c>
      <c r="H4916" s="14" t="s">
        <v>3161</v>
      </c>
      <c r="I4916" s="15">
        <v>79.709999999999994</v>
      </c>
      <c r="J4916" s="77">
        <v>1</v>
      </c>
    </row>
    <row r="4917" spans="1:10" ht="71.400000000000006" x14ac:dyDescent="0.2">
      <c r="A4917" s="14" t="s">
        <v>9073</v>
      </c>
      <c r="B4917" s="14" t="s">
        <v>11923</v>
      </c>
      <c r="C4917" s="14" t="s">
        <v>8029</v>
      </c>
      <c r="D4917" s="16">
        <v>45244</v>
      </c>
      <c r="E4917" s="16">
        <v>45300</v>
      </c>
      <c r="F4917" s="14" t="s">
        <v>12900</v>
      </c>
      <c r="G4917" s="14" t="s">
        <v>7385</v>
      </c>
      <c r="H4917" s="14" t="s">
        <v>7386</v>
      </c>
      <c r="I4917" s="15">
        <v>3273</v>
      </c>
      <c r="J4917" s="77">
        <v>1</v>
      </c>
    </row>
    <row r="4918" spans="1:10" ht="71.400000000000006" x14ac:dyDescent="0.2">
      <c r="A4918" s="14" t="s">
        <v>9073</v>
      </c>
      <c r="B4918" s="14" t="s">
        <v>11923</v>
      </c>
      <c r="C4918" s="14" t="s">
        <v>8029</v>
      </c>
      <c r="D4918" s="16">
        <v>45252</v>
      </c>
      <c r="E4918" s="16">
        <v>45300</v>
      </c>
      <c r="F4918" s="14" t="s">
        <v>12901</v>
      </c>
      <c r="G4918" s="14" t="s">
        <v>7385</v>
      </c>
      <c r="H4918" s="14" t="s">
        <v>7386</v>
      </c>
      <c r="I4918" s="15">
        <v>195.86</v>
      </c>
      <c r="J4918" s="77">
        <v>1</v>
      </c>
    </row>
    <row r="4919" spans="1:10" ht="64.2" customHeight="1" x14ac:dyDescent="0.2">
      <c r="A4919" s="14" t="s">
        <v>9073</v>
      </c>
      <c r="B4919" s="14" t="s">
        <v>11924</v>
      </c>
      <c r="C4919" s="14" t="s">
        <v>11925</v>
      </c>
      <c r="D4919" s="16">
        <v>45264</v>
      </c>
      <c r="E4919" s="16">
        <v>45300</v>
      </c>
      <c r="F4919" s="14" t="s">
        <v>12902</v>
      </c>
      <c r="G4919" s="14" t="s">
        <v>9115</v>
      </c>
      <c r="H4919" s="14" t="s">
        <v>9116</v>
      </c>
      <c r="I4919" s="15">
        <v>20</v>
      </c>
      <c r="J4919" s="77">
        <v>1</v>
      </c>
    </row>
    <row r="4920" spans="1:10" ht="61.2" x14ac:dyDescent="0.2">
      <c r="A4920" s="14" t="s">
        <v>9073</v>
      </c>
      <c r="B4920" s="14" t="s">
        <v>11926</v>
      </c>
      <c r="C4920" s="14" t="s">
        <v>11927</v>
      </c>
      <c r="D4920" s="16">
        <v>44966</v>
      </c>
      <c r="E4920" s="16">
        <v>45310</v>
      </c>
      <c r="F4920" s="14" t="s">
        <v>12903</v>
      </c>
      <c r="G4920" s="14" t="s">
        <v>11889</v>
      </c>
      <c r="H4920" s="14" t="s">
        <v>11890</v>
      </c>
      <c r="I4920" s="15">
        <v>5514.9</v>
      </c>
      <c r="J4920" s="77">
        <v>1</v>
      </c>
    </row>
    <row r="4921" spans="1:10" ht="61.2" x14ac:dyDescent="0.2">
      <c r="A4921" s="14" t="s">
        <v>9073</v>
      </c>
      <c r="B4921" s="14" t="s">
        <v>11926</v>
      </c>
      <c r="C4921" s="14" t="s">
        <v>11927</v>
      </c>
      <c r="D4921" s="16">
        <v>45005</v>
      </c>
      <c r="E4921" s="16">
        <v>45310</v>
      </c>
      <c r="F4921" s="14" t="s">
        <v>12904</v>
      </c>
      <c r="G4921" s="14" t="s">
        <v>11889</v>
      </c>
      <c r="H4921" s="14" t="s">
        <v>11890</v>
      </c>
      <c r="I4921" s="15">
        <v>5899</v>
      </c>
      <c r="J4921" s="77">
        <v>1</v>
      </c>
    </row>
    <row r="4922" spans="1:10" ht="61.2" x14ac:dyDescent="0.2">
      <c r="A4922" s="14" t="s">
        <v>9073</v>
      </c>
      <c r="B4922" s="14" t="s">
        <v>11926</v>
      </c>
      <c r="C4922" s="14" t="s">
        <v>11927</v>
      </c>
      <c r="D4922" s="16">
        <v>45021</v>
      </c>
      <c r="E4922" s="16">
        <v>45310</v>
      </c>
      <c r="F4922" s="14" t="s">
        <v>12905</v>
      </c>
      <c r="G4922" s="14" t="s">
        <v>11889</v>
      </c>
      <c r="H4922" s="14" t="s">
        <v>11890</v>
      </c>
      <c r="I4922" s="15">
        <v>7259</v>
      </c>
      <c r="J4922" s="77">
        <v>1</v>
      </c>
    </row>
    <row r="4923" spans="1:10" ht="49.2" customHeight="1" x14ac:dyDescent="0.2">
      <c r="A4923" s="14" t="s">
        <v>9073</v>
      </c>
      <c r="B4923" s="14" t="s">
        <v>11926</v>
      </c>
      <c r="C4923" s="14" t="s">
        <v>11927</v>
      </c>
      <c r="D4923" s="16">
        <v>45051</v>
      </c>
      <c r="E4923" s="16">
        <v>45310</v>
      </c>
      <c r="F4923" s="14" t="s">
        <v>12906</v>
      </c>
      <c r="G4923" s="14" t="s">
        <v>11889</v>
      </c>
      <c r="H4923" s="14" t="s">
        <v>11890</v>
      </c>
      <c r="I4923" s="15">
        <v>5125.5</v>
      </c>
      <c r="J4923" s="77">
        <v>1</v>
      </c>
    </row>
    <row r="4924" spans="1:10" ht="47.4" customHeight="1" x14ac:dyDescent="0.2">
      <c r="A4924" s="14" t="s">
        <v>9073</v>
      </c>
      <c r="B4924" s="14" t="s">
        <v>11926</v>
      </c>
      <c r="C4924" s="14" t="s">
        <v>11927</v>
      </c>
      <c r="D4924" s="16">
        <v>45078</v>
      </c>
      <c r="E4924" s="16">
        <v>45310</v>
      </c>
      <c r="F4924" s="14" t="s">
        <v>12015</v>
      </c>
      <c r="G4924" s="14" t="s">
        <v>11889</v>
      </c>
      <c r="H4924" s="14" t="s">
        <v>11890</v>
      </c>
      <c r="I4924" s="15">
        <v>6638.5</v>
      </c>
      <c r="J4924" s="77">
        <v>1</v>
      </c>
    </row>
    <row r="4925" spans="1:10" ht="49.2" customHeight="1" x14ac:dyDescent="0.2">
      <c r="A4925" s="14" t="s">
        <v>9073</v>
      </c>
      <c r="B4925" s="14" t="s">
        <v>11926</v>
      </c>
      <c r="C4925" s="14" t="s">
        <v>11927</v>
      </c>
      <c r="D4925" s="16">
        <v>45110</v>
      </c>
      <c r="E4925" s="16">
        <v>45310</v>
      </c>
      <c r="F4925" s="14" t="s">
        <v>12907</v>
      </c>
      <c r="G4925" s="14" t="s">
        <v>11889</v>
      </c>
      <c r="H4925" s="14" t="s">
        <v>11890</v>
      </c>
      <c r="I4925" s="15">
        <v>5958.5</v>
      </c>
      <c r="J4925" s="77">
        <v>1</v>
      </c>
    </row>
    <row r="4926" spans="1:10" ht="61.2" x14ac:dyDescent="0.2">
      <c r="A4926" s="14" t="s">
        <v>9073</v>
      </c>
      <c r="B4926" s="14" t="s">
        <v>11926</v>
      </c>
      <c r="C4926" s="14" t="s">
        <v>11927</v>
      </c>
      <c r="D4926" s="16">
        <v>45203</v>
      </c>
      <c r="E4926" s="16">
        <v>45310</v>
      </c>
      <c r="F4926" s="14" t="s">
        <v>12908</v>
      </c>
      <c r="G4926" s="14" t="s">
        <v>11889</v>
      </c>
      <c r="H4926" s="14" t="s">
        <v>11890</v>
      </c>
      <c r="I4926" s="15">
        <v>7125.05</v>
      </c>
      <c r="J4926" s="77">
        <v>1</v>
      </c>
    </row>
    <row r="4927" spans="1:10" ht="55.95" customHeight="1" x14ac:dyDescent="0.2">
      <c r="A4927" s="14" t="s">
        <v>9073</v>
      </c>
      <c r="B4927" s="14" t="s">
        <v>11928</v>
      </c>
      <c r="C4927" s="14" t="s">
        <v>11929</v>
      </c>
      <c r="D4927" s="16">
        <v>45280</v>
      </c>
      <c r="E4927" s="16">
        <v>45310</v>
      </c>
      <c r="F4927" s="14" t="s">
        <v>12909</v>
      </c>
      <c r="G4927" s="14" t="s">
        <v>9415</v>
      </c>
      <c r="H4927" s="14" t="s">
        <v>9416</v>
      </c>
      <c r="I4927" s="15">
        <v>2719.11</v>
      </c>
      <c r="J4927" s="77">
        <v>1</v>
      </c>
    </row>
    <row r="4928" spans="1:10" ht="51" x14ac:dyDescent="0.2">
      <c r="A4928" s="14" t="s">
        <v>9073</v>
      </c>
      <c r="B4928" s="14" t="s">
        <v>11930</v>
      </c>
      <c r="C4928" s="14" t="s">
        <v>11931</v>
      </c>
      <c r="D4928" s="16">
        <v>45238</v>
      </c>
      <c r="E4928" s="16">
        <v>45310</v>
      </c>
      <c r="F4928" s="14" t="s">
        <v>12910</v>
      </c>
      <c r="G4928" s="14" t="s">
        <v>9415</v>
      </c>
      <c r="H4928" s="14" t="s">
        <v>9416</v>
      </c>
      <c r="I4928" s="15">
        <v>596.70000000000005</v>
      </c>
      <c r="J4928" s="77">
        <v>1</v>
      </c>
    </row>
    <row r="4929" spans="1:10" ht="54.6" customHeight="1" x14ac:dyDescent="0.2">
      <c r="A4929" s="14" t="s">
        <v>9073</v>
      </c>
      <c r="B4929" s="14" t="s">
        <v>11932</v>
      </c>
      <c r="C4929" s="14" t="s">
        <v>11933</v>
      </c>
      <c r="D4929" s="16">
        <v>45222</v>
      </c>
      <c r="E4929" s="16">
        <v>45310</v>
      </c>
      <c r="F4929" s="307" t="s">
        <v>12911</v>
      </c>
      <c r="G4929" s="14" t="s">
        <v>11934</v>
      </c>
      <c r="H4929" s="14" t="s">
        <v>11935</v>
      </c>
      <c r="I4929" s="15">
        <v>642.72</v>
      </c>
      <c r="J4929" s="77">
        <v>1</v>
      </c>
    </row>
    <row r="4930" spans="1:10" ht="54.6" customHeight="1" x14ac:dyDescent="0.2">
      <c r="A4930" s="14" t="s">
        <v>9073</v>
      </c>
      <c r="B4930" s="14" t="s">
        <v>11932</v>
      </c>
      <c r="C4930" s="14" t="s">
        <v>11933</v>
      </c>
      <c r="D4930" s="16">
        <v>45243</v>
      </c>
      <c r="E4930" s="16">
        <v>45310</v>
      </c>
      <c r="F4930" s="307" t="s">
        <v>12912</v>
      </c>
      <c r="G4930" s="14" t="s">
        <v>11934</v>
      </c>
      <c r="H4930" s="14" t="s">
        <v>11935</v>
      </c>
      <c r="I4930" s="15">
        <v>856.96</v>
      </c>
      <c r="J4930" s="77">
        <v>1</v>
      </c>
    </row>
    <row r="4931" spans="1:10" ht="54.6" customHeight="1" x14ac:dyDescent="0.2">
      <c r="A4931" s="14" t="s">
        <v>9073</v>
      </c>
      <c r="B4931" s="14" t="s">
        <v>11932</v>
      </c>
      <c r="C4931" s="14" t="s">
        <v>11933</v>
      </c>
      <c r="D4931" s="16">
        <v>45266</v>
      </c>
      <c r="E4931" s="16">
        <v>45310</v>
      </c>
      <c r="F4931" s="307" t="s">
        <v>12913</v>
      </c>
      <c r="G4931" s="14" t="s">
        <v>11934</v>
      </c>
      <c r="H4931" s="14" t="s">
        <v>11935</v>
      </c>
      <c r="I4931" s="15">
        <v>572.72</v>
      </c>
      <c r="J4931" s="77">
        <v>1</v>
      </c>
    </row>
    <row r="4932" spans="1:10" ht="61.2" customHeight="1" x14ac:dyDescent="0.2">
      <c r="A4932" s="14" t="s">
        <v>9073</v>
      </c>
      <c r="B4932" s="14" t="s">
        <v>11936</v>
      </c>
      <c r="C4932" s="14" t="s">
        <v>9472</v>
      </c>
      <c r="D4932" s="16">
        <v>45243</v>
      </c>
      <c r="E4932" s="16">
        <v>45310</v>
      </c>
      <c r="F4932" s="14" t="s">
        <v>12914</v>
      </c>
      <c r="G4932" s="14" t="s">
        <v>3662</v>
      </c>
      <c r="H4932" s="14" t="s">
        <v>3663</v>
      </c>
      <c r="I4932" s="15">
        <v>8494.7099999999991</v>
      </c>
      <c r="J4932" s="77">
        <v>1</v>
      </c>
    </row>
    <row r="4933" spans="1:10" ht="65.400000000000006" customHeight="1" x14ac:dyDescent="0.2">
      <c r="A4933" s="14" t="s">
        <v>9073</v>
      </c>
      <c r="B4933" s="14" t="s">
        <v>11936</v>
      </c>
      <c r="C4933" s="14" t="s">
        <v>9472</v>
      </c>
      <c r="D4933" s="16">
        <v>45238</v>
      </c>
      <c r="E4933" s="16">
        <v>45310</v>
      </c>
      <c r="F4933" s="14" t="s">
        <v>12915</v>
      </c>
      <c r="G4933" s="14" t="s">
        <v>3662</v>
      </c>
      <c r="H4933" s="14" t="s">
        <v>3663</v>
      </c>
      <c r="I4933" s="15">
        <v>768</v>
      </c>
      <c r="J4933" s="77">
        <v>1</v>
      </c>
    </row>
    <row r="4934" spans="1:10" ht="61.2" x14ac:dyDescent="0.2">
      <c r="A4934" s="14" t="s">
        <v>9073</v>
      </c>
      <c r="B4934" s="14" t="s">
        <v>11936</v>
      </c>
      <c r="C4934" s="14" t="s">
        <v>9472</v>
      </c>
      <c r="D4934" s="16">
        <v>45154</v>
      </c>
      <c r="E4934" s="16">
        <v>45310</v>
      </c>
      <c r="F4934" s="14" t="s">
        <v>12916</v>
      </c>
      <c r="G4934" s="14" t="s">
        <v>3662</v>
      </c>
      <c r="H4934" s="14" t="s">
        <v>3663</v>
      </c>
      <c r="I4934" s="15">
        <v>654.98</v>
      </c>
      <c r="J4934" s="77">
        <v>1</v>
      </c>
    </row>
    <row r="4935" spans="1:10" ht="61.2" x14ac:dyDescent="0.2">
      <c r="A4935" s="14" t="s">
        <v>9073</v>
      </c>
      <c r="B4935" s="14" t="s">
        <v>11936</v>
      </c>
      <c r="C4935" s="14" t="s">
        <v>9472</v>
      </c>
      <c r="D4935" s="16">
        <v>45194</v>
      </c>
      <c r="E4935" s="16">
        <v>45310</v>
      </c>
      <c r="F4935" s="14" t="s">
        <v>12917</v>
      </c>
      <c r="G4935" s="14" t="s">
        <v>3662</v>
      </c>
      <c r="H4935" s="14" t="s">
        <v>3663</v>
      </c>
      <c r="I4935" s="15">
        <v>518.75</v>
      </c>
      <c r="J4935" s="77">
        <v>1</v>
      </c>
    </row>
    <row r="4936" spans="1:10" ht="61.2" x14ac:dyDescent="0.2">
      <c r="A4936" s="14" t="s">
        <v>9073</v>
      </c>
      <c r="B4936" s="14" t="s">
        <v>11936</v>
      </c>
      <c r="C4936" s="14" t="s">
        <v>9472</v>
      </c>
      <c r="D4936" s="16">
        <v>45222</v>
      </c>
      <c r="E4936" s="16">
        <v>45310</v>
      </c>
      <c r="F4936" s="14" t="s">
        <v>12918</v>
      </c>
      <c r="G4936" s="14" t="s">
        <v>3662</v>
      </c>
      <c r="H4936" s="14" t="s">
        <v>3663</v>
      </c>
      <c r="I4936" s="15">
        <v>786.25</v>
      </c>
      <c r="J4936" s="77">
        <v>1</v>
      </c>
    </row>
    <row r="4937" spans="1:10" ht="61.2" x14ac:dyDescent="0.2">
      <c r="A4937" s="14" t="s">
        <v>9073</v>
      </c>
      <c r="B4937" s="14" t="s">
        <v>11936</v>
      </c>
      <c r="C4937" s="14" t="s">
        <v>9472</v>
      </c>
      <c r="D4937" s="16">
        <v>45246</v>
      </c>
      <c r="E4937" s="16">
        <v>45310</v>
      </c>
      <c r="F4937" s="14" t="s">
        <v>12919</v>
      </c>
      <c r="G4937" s="14" t="s">
        <v>3662</v>
      </c>
      <c r="H4937" s="14" t="s">
        <v>3663</v>
      </c>
      <c r="I4937" s="15">
        <v>1696.88</v>
      </c>
      <c r="J4937" s="77">
        <v>1</v>
      </c>
    </row>
    <row r="4938" spans="1:10" ht="61.2" x14ac:dyDescent="0.2">
      <c r="A4938" s="14" t="s">
        <v>9073</v>
      </c>
      <c r="B4938" s="14" t="s">
        <v>11936</v>
      </c>
      <c r="C4938" s="14" t="s">
        <v>9472</v>
      </c>
      <c r="D4938" s="16">
        <v>45175</v>
      </c>
      <c r="E4938" s="16">
        <v>45310</v>
      </c>
      <c r="F4938" s="14" t="s">
        <v>12920</v>
      </c>
      <c r="G4938" s="14" t="s">
        <v>3662</v>
      </c>
      <c r="H4938" s="14" t="s">
        <v>3663</v>
      </c>
      <c r="I4938" s="15">
        <v>437</v>
      </c>
      <c r="J4938" s="77">
        <v>1</v>
      </c>
    </row>
    <row r="4939" spans="1:10" ht="61.2" x14ac:dyDescent="0.2">
      <c r="A4939" s="14" t="s">
        <v>9073</v>
      </c>
      <c r="B4939" s="14" t="s">
        <v>11936</v>
      </c>
      <c r="C4939" s="14" t="s">
        <v>9472</v>
      </c>
      <c r="D4939" s="16">
        <v>45208</v>
      </c>
      <c r="E4939" s="16">
        <v>45310</v>
      </c>
      <c r="F4939" s="14" t="s">
        <v>12921</v>
      </c>
      <c r="G4939" s="14" t="s">
        <v>3662</v>
      </c>
      <c r="H4939" s="14" t="s">
        <v>3663</v>
      </c>
      <c r="I4939" s="15">
        <v>709.5</v>
      </c>
      <c r="J4939" s="77">
        <v>1</v>
      </c>
    </row>
    <row r="4940" spans="1:10" ht="61.2" x14ac:dyDescent="0.2">
      <c r="A4940" s="14" t="s">
        <v>9073</v>
      </c>
      <c r="B4940" s="14" t="s">
        <v>11936</v>
      </c>
      <c r="C4940" s="14" t="s">
        <v>9472</v>
      </c>
      <c r="D4940" s="16">
        <v>45169</v>
      </c>
      <c r="E4940" s="16">
        <v>45310</v>
      </c>
      <c r="F4940" s="14" t="s">
        <v>12922</v>
      </c>
      <c r="G4940" s="14" t="s">
        <v>3662</v>
      </c>
      <c r="H4940" s="14" t="s">
        <v>3663</v>
      </c>
      <c r="I4940" s="15">
        <v>629</v>
      </c>
      <c r="J4940" s="77">
        <v>1</v>
      </c>
    </row>
    <row r="4941" spans="1:10" ht="46.2" customHeight="1" x14ac:dyDescent="0.2">
      <c r="A4941" s="14" t="s">
        <v>9073</v>
      </c>
      <c r="B4941" s="14" t="s">
        <v>11936</v>
      </c>
      <c r="C4941" s="14" t="s">
        <v>9472</v>
      </c>
      <c r="D4941" s="16">
        <v>45215</v>
      </c>
      <c r="E4941" s="16">
        <v>45310</v>
      </c>
      <c r="F4941" s="14" t="s">
        <v>12020</v>
      </c>
      <c r="G4941" s="14" t="s">
        <v>3662</v>
      </c>
      <c r="H4941" s="14" t="s">
        <v>3663</v>
      </c>
      <c r="I4941" s="15">
        <v>579.5</v>
      </c>
      <c r="J4941" s="77">
        <v>1</v>
      </c>
    </row>
    <row r="4942" spans="1:10" ht="47.4" customHeight="1" x14ac:dyDescent="0.2">
      <c r="A4942" s="14" t="s">
        <v>9073</v>
      </c>
      <c r="B4942" s="14" t="s">
        <v>11936</v>
      </c>
      <c r="C4942" s="14" t="s">
        <v>9472</v>
      </c>
      <c r="D4942" s="16">
        <v>45236</v>
      </c>
      <c r="E4942" s="16">
        <v>45310</v>
      </c>
      <c r="F4942" s="14" t="s">
        <v>12923</v>
      </c>
      <c r="G4942" s="14" t="s">
        <v>3662</v>
      </c>
      <c r="H4942" s="14" t="s">
        <v>3663</v>
      </c>
      <c r="I4942" s="15">
        <v>817.53</v>
      </c>
      <c r="J4942" s="77">
        <v>1</v>
      </c>
    </row>
    <row r="4943" spans="1:10" ht="58.2" customHeight="1" x14ac:dyDescent="0.2">
      <c r="A4943" s="14" t="s">
        <v>9073</v>
      </c>
      <c r="B4943" s="14" t="s">
        <v>11937</v>
      </c>
      <c r="C4943" s="14" t="s">
        <v>11938</v>
      </c>
      <c r="D4943" s="16">
        <v>44964</v>
      </c>
      <c r="E4943" s="16">
        <v>45319</v>
      </c>
      <c r="F4943" s="14" t="s">
        <v>12572</v>
      </c>
      <c r="G4943" s="14" t="s">
        <v>2036</v>
      </c>
      <c r="H4943" s="14" t="s">
        <v>2037</v>
      </c>
      <c r="I4943" s="15">
        <v>270</v>
      </c>
      <c r="J4943" s="77">
        <v>1</v>
      </c>
    </row>
    <row r="4944" spans="1:10" ht="57" customHeight="1" x14ac:dyDescent="0.2">
      <c r="A4944" s="14" t="s">
        <v>9073</v>
      </c>
      <c r="B4944" s="14" t="s">
        <v>11937</v>
      </c>
      <c r="C4944" s="14" t="s">
        <v>11938</v>
      </c>
      <c r="D4944" s="16">
        <v>44995</v>
      </c>
      <c r="E4944" s="16">
        <v>45319</v>
      </c>
      <c r="F4944" s="14" t="s">
        <v>12924</v>
      </c>
      <c r="G4944" s="14" t="s">
        <v>2036</v>
      </c>
      <c r="H4944" s="14" t="s">
        <v>2037</v>
      </c>
      <c r="I4944" s="15">
        <v>270</v>
      </c>
      <c r="J4944" s="77">
        <v>1</v>
      </c>
    </row>
    <row r="4945" spans="1:10" ht="60.6" customHeight="1" x14ac:dyDescent="0.2">
      <c r="A4945" s="14" t="s">
        <v>9073</v>
      </c>
      <c r="B4945" s="14" t="s">
        <v>11937</v>
      </c>
      <c r="C4945" s="14" t="s">
        <v>11938</v>
      </c>
      <c r="D4945" s="16">
        <v>45033</v>
      </c>
      <c r="E4945" s="16">
        <v>45319</v>
      </c>
      <c r="F4945" s="14" t="s">
        <v>12925</v>
      </c>
      <c r="G4945" s="14" t="s">
        <v>2036</v>
      </c>
      <c r="H4945" s="14" t="s">
        <v>2037</v>
      </c>
      <c r="I4945" s="15">
        <v>450</v>
      </c>
      <c r="J4945" s="77">
        <v>1</v>
      </c>
    </row>
    <row r="4946" spans="1:10" ht="60.6" customHeight="1" x14ac:dyDescent="0.2">
      <c r="A4946" s="14" t="s">
        <v>9073</v>
      </c>
      <c r="B4946" s="14" t="s">
        <v>11937</v>
      </c>
      <c r="C4946" s="14" t="s">
        <v>11938</v>
      </c>
      <c r="D4946" s="16">
        <v>45079</v>
      </c>
      <c r="E4946" s="16">
        <v>45319</v>
      </c>
      <c r="F4946" s="14" t="s">
        <v>12926</v>
      </c>
      <c r="G4946" s="14" t="s">
        <v>2036</v>
      </c>
      <c r="H4946" s="14" t="s">
        <v>2037</v>
      </c>
      <c r="I4946" s="15">
        <v>270</v>
      </c>
      <c r="J4946" s="77">
        <v>1</v>
      </c>
    </row>
    <row r="4947" spans="1:10" ht="60.6" customHeight="1" x14ac:dyDescent="0.2">
      <c r="A4947" s="14" t="s">
        <v>9073</v>
      </c>
      <c r="B4947" s="14" t="s">
        <v>11937</v>
      </c>
      <c r="C4947" s="14" t="s">
        <v>11938</v>
      </c>
      <c r="D4947" s="16">
        <v>45097</v>
      </c>
      <c r="E4947" s="16">
        <v>45319</v>
      </c>
      <c r="F4947" s="14" t="s">
        <v>12927</v>
      </c>
      <c r="G4947" s="14" t="s">
        <v>2036</v>
      </c>
      <c r="H4947" s="14" t="s">
        <v>2037</v>
      </c>
      <c r="I4947" s="15">
        <v>360</v>
      </c>
      <c r="J4947" s="77">
        <v>1</v>
      </c>
    </row>
    <row r="4948" spans="1:10" ht="60.6" customHeight="1" x14ac:dyDescent="0.2">
      <c r="A4948" s="14" t="s">
        <v>9073</v>
      </c>
      <c r="B4948" s="14" t="s">
        <v>11937</v>
      </c>
      <c r="C4948" s="14" t="s">
        <v>11938</v>
      </c>
      <c r="D4948" s="16">
        <v>45110</v>
      </c>
      <c r="E4948" s="16">
        <v>45319</v>
      </c>
      <c r="F4948" s="14" t="s">
        <v>12928</v>
      </c>
      <c r="G4948" s="14" t="s">
        <v>2036</v>
      </c>
      <c r="H4948" s="14" t="s">
        <v>2037</v>
      </c>
      <c r="I4948" s="15">
        <v>360</v>
      </c>
      <c r="J4948" s="77">
        <v>1</v>
      </c>
    </row>
    <row r="4949" spans="1:10" ht="60.6" customHeight="1" x14ac:dyDescent="0.2">
      <c r="A4949" s="14" t="s">
        <v>9073</v>
      </c>
      <c r="B4949" s="14" t="s">
        <v>11937</v>
      </c>
      <c r="C4949" s="14" t="s">
        <v>11938</v>
      </c>
      <c r="D4949" s="16">
        <v>45203</v>
      </c>
      <c r="E4949" s="16">
        <v>45319</v>
      </c>
      <c r="F4949" s="14" t="s">
        <v>12929</v>
      </c>
      <c r="G4949" s="14" t="s">
        <v>2036</v>
      </c>
      <c r="H4949" s="14" t="s">
        <v>2037</v>
      </c>
      <c r="I4949" s="15">
        <v>400</v>
      </c>
      <c r="J4949" s="77">
        <v>1</v>
      </c>
    </row>
    <row r="4950" spans="1:10" ht="55.95" customHeight="1" x14ac:dyDescent="0.2">
      <c r="A4950" s="14" t="s">
        <v>9073</v>
      </c>
      <c r="B4950" s="14" t="s">
        <v>11937</v>
      </c>
      <c r="C4950" s="14" t="s">
        <v>11938</v>
      </c>
      <c r="D4950" s="16">
        <v>45243</v>
      </c>
      <c r="E4950" s="16">
        <v>45319</v>
      </c>
      <c r="F4950" s="14" t="s">
        <v>12021</v>
      </c>
      <c r="G4950" s="14" t="s">
        <v>2036</v>
      </c>
      <c r="H4950" s="14" t="s">
        <v>2037</v>
      </c>
      <c r="I4950" s="15">
        <v>400</v>
      </c>
      <c r="J4950" s="77">
        <v>1</v>
      </c>
    </row>
    <row r="4951" spans="1:10" ht="49.2" customHeight="1" x14ac:dyDescent="0.2">
      <c r="A4951" s="14" t="s">
        <v>9073</v>
      </c>
      <c r="B4951" s="14" t="s">
        <v>11937</v>
      </c>
      <c r="C4951" s="14" t="s">
        <v>11938</v>
      </c>
      <c r="D4951" s="16">
        <v>45103</v>
      </c>
      <c r="E4951" s="16">
        <v>45319</v>
      </c>
      <c r="F4951" s="14" t="s">
        <v>12930</v>
      </c>
      <c r="G4951" s="14" t="s">
        <v>2036</v>
      </c>
      <c r="H4951" s="14" t="s">
        <v>2037</v>
      </c>
      <c r="I4951" s="15">
        <v>667</v>
      </c>
      <c r="J4951" s="77">
        <v>1</v>
      </c>
    </row>
    <row r="4952" spans="1:10" ht="49.2" customHeight="1" x14ac:dyDescent="0.2">
      <c r="A4952" s="14" t="s">
        <v>9073</v>
      </c>
      <c r="B4952" s="14" t="s">
        <v>11937</v>
      </c>
      <c r="C4952" s="14" t="s">
        <v>11938</v>
      </c>
      <c r="D4952" s="16">
        <v>45138</v>
      </c>
      <c r="E4952" s="16">
        <v>45319</v>
      </c>
      <c r="F4952" s="14" t="s">
        <v>12931</v>
      </c>
      <c r="G4952" s="14" t="s">
        <v>2036</v>
      </c>
      <c r="H4952" s="14" t="s">
        <v>2037</v>
      </c>
      <c r="I4952" s="15">
        <v>1010</v>
      </c>
      <c r="J4952" s="77">
        <v>1</v>
      </c>
    </row>
    <row r="4953" spans="1:10" ht="49.95" customHeight="1" x14ac:dyDescent="0.2">
      <c r="A4953" s="14" t="s">
        <v>9073</v>
      </c>
      <c r="B4953" s="14" t="s">
        <v>11937</v>
      </c>
      <c r="C4953" s="14" t="s">
        <v>11938</v>
      </c>
      <c r="D4953" s="16">
        <v>45147</v>
      </c>
      <c r="E4953" s="16">
        <v>45319</v>
      </c>
      <c r="F4953" s="14" t="s">
        <v>12932</v>
      </c>
      <c r="G4953" s="14" t="s">
        <v>2036</v>
      </c>
      <c r="H4953" s="14" t="s">
        <v>2037</v>
      </c>
      <c r="I4953" s="15">
        <v>253</v>
      </c>
      <c r="J4953" s="77">
        <v>1</v>
      </c>
    </row>
    <row r="4954" spans="1:10" ht="49.2" customHeight="1" x14ac:dyDescent="0.2">
      <c r="A4954" s="14" t="s">
        <v>9073</v>
      </c>
      <c r="B4954" s="14" t="s">
        <v>11937</v>
      </c>
      <c r="C4954" s="14" t="s">
        <v>11938</v>
      </c>
      <c r="D4954" s="16">
        <v>45212</v>
      </c>
      <c r="E4954" s="16">
        <v>45319</v>
      </c>
      <c r="F4954" s="14" t="s">
        <v>12933</v>
      </c>
      <c r="G4954" s="14" t="s">
        <v>2036</v>
      </c>
      <c r="H4954" s="14" t="s">
        <v>2037</v>
      </c>
      <c r="I4954" s="15">
        <v>466.81</v>
      </c>
      <c r="J4954" s="77">
        <v>1</v>
      </c>
    </row>
    <row r="4955" spans="1:10" ht="51" customHeight="1" x14ac:dyDescent="0.2">
      <c r="A4955" s="14" t="s">
        <v>9073</v>
      </c>
      <c r="B4955" s="14" t="s">
        <v>11937</v>
      </c>
      <c r="C4955" s="14" t="s">
        <v>11938</v>
      </c>
      <c r="D4955" s="16">
        <v>45196</v>
      </c>
      <c r="E4955" s="16">
        <v>45319</v>
      </c>
      <c r="F4955" s="14" t="s">
        <v>12934</v>
      </c>
      <c r="G4955" s="14" t="s">
        <v>2036</v>
      </c>
      <c r="H4955" s="14" t="s">
        <v>2037</v>
      </c>
      <c r="I4955" s="15">
        <v>1032</v>
      </c>
      <c r="J4955" s="77">
        <v>1</v>
      </c>
    </row>
    <row r="4956" spans="1:10" ht="51" customHeight="1" x14ac:dyDescent="0.2">
      <c r="A4956" s="14" t="s">
        <v>9073</v>
      </c>
      <c r="B4956" s="14" t="s">
        <v>11937</v>
      </c>
      <c r="C4956" s="14" t="s">
        <v>11938</v>
      </c>
      <c r="D4956" s="16">
        <v>45263</v>
      </c>
      <c r="E4956" s="16">
        <v>45319</v>
      </c>
      <c r="F4956" s="14" t="s">
        <v>12935</v>
      </c>
      <c r="G4956" s="14" t="s">
        <v>2036</v>
      </c>
      <c r="H4956" s="14" t="s">
        <v>2037</v>
      </c>
      <c r="I4956" s="15">
        <v>1900</v>
      </c>
      <c r="J4956" s="77">
        <v>1</v>
      </c>
    </row>
    <row r="4957" spans="1:10" ht="51" customHeight="1" x14ac:dyDescent="0.2">
      <c r="A4957" s="14" t="s">
        <v>9073</v>
      </c>
      <c r="B4957" s="14" t="s">
        <v>11937</v>
      </c>
      <c r="C4957" s="14" t="s">
        <v>11938</v>
      </c>
      <c r="D4957" s="16">
        <v>45263</v>
      </c>
      <c r="E4957" s="16">
        <v>45319</v>
      </c>
      <c r="F4957" s="14" t="s">
        <v>12936</v>
      </c>
      <c r="G4957" s="14" t="s">
        <v>2036</v>
      </c>
      <c r="H4957" s="14" t="s">
        <v>2037</v>
      </c>
      <c r="I4957" s="15">
        <v>325</v>
      </c>
      <c r="J4957" s="77">
        <v>1</v>
      </c>
    </row>
    <row r="4958" spans="1:10" ht="67.2" customHeight="1" x14ac:dyDescent="0.2">
      <c r="A4958" s="14" t="s">
        <v>9073</v>
      </c>
      <c r="B4958" s="14" t="s">
        <v>11937</v>
      </c>
      <c r="C4958" s="14" t="s">
        <v>11938</v>
      </c>
      <c r="D4958" s="16">
        <v>45189</v>
      </c>
      <c r="E4958" s="16">
        <v>45319</v>
      </c>
      <c r="F4958" s="14" t="s">
        <v>12937</v>
      </c>
      <c r="G4958" s="14" t="s">
        <v>2036</v>
      </c>
      <c r="H4958" s="14" t="s">
        <v>2037</v>
      </c>
      <c r="I4958" s="15">
        <v>892</v>
      </c>
      <c r="J4958" s="77">
        <v>1</v>
      </c>
    </row>
    <row r="4959" spans="1:10" ht="49.95" customHeight="1" x14ac:dyDescent="0.2">
      <c r="A4959" s="14" t="s">
        <v>9073</v>
      </c>
      <c r="B4959" s="14" t="s">
        <v>11939</v>
      </c>
      <c r="C4959" s="14" t="s">
        <v>11367</v>
      </c>
      <c r="D4959" s="16">
        <v>45238</v>
      </c>
      <c r="E4959" s="16">
        <v>45321</v>
      </c>
      <c r="F4959" s="14" t="s">
        <v>12938</v>
      </c>
      <c r="G4959" s="14" t="s">
        <v>9156</v>
      </c>
      <c r="H4959" s="14" t="s">
        <v>9157</v>
      </c>
      <c r="I4959" s="15">
        <v>385.2</v>
      </c>
      <c r="J4959" s="77">
        <v>1</v>
      </c>
    </row>
    <row r="4960" spans="1:10" ht="51" customHeight="1" x14ac:dyDescent="0.2">
      <c r="A4960" s="14" t="s">
        <v>9073</v>
      </c>
      <c r="B4960" s="14" t="s">
        <v>11939</v>
      </c>
      <c r="C4960" s="14" t="s">
        <v>11367</v>
      </c>
      <c r="D4960" s="16">
        <v>45238</v>
      </c>
      <c r="E4960" s="16">
        <v>45321</v>
      </c>
      <c r="F4960" s="14" t="s">
        <v>12938</v>
      </c>
      <c r="G4960" s="14" t="s">
        <v>9156</v>
      </c>
      <c r="H4960" s="14" t="s">
        <v>9157</v>
      </c>
      <c r="I4960" s="15">
        <v>536.4</v>
      </c>
      <c r="J4960" s="77">
        <v>1</v>
      </c>
    </row>
    <row r="4961" spans="1:10" ht="55.2" customHeight="1" x14ac:dyDescent="0.2">
      <c r="A4961" s="14" t="s">
        <v>9073</v>
      </c>
      <c r="B4961" s="14" t="s">
        <v>11939</v>
      </c>
      <c r="C4961" s="14" t="s">
        <v>11367</v>
      </c>
      <c r="D4961" s="16">
        <v>44992</v>
      </c>
      <c r="E4961" s="16">
        <v>45321</v>
      </c>
      <c r="F4961" s="14" t="s">
        <v>12939</v>
      </c>
      <c r="G4961" s="14" t="s">
        <v>9156</v>
      </c>
      <c r="H4961" s="14" t="s">
        <v>9157</v>
      </c>
      <c r="I4961" s="15">
        <v>312.3</v>
      </c>
      <c r="J4961" s="77">
        <v>1</v>
      </c>
    </row>
    <row r="4962" spans="1:10" ht="49.2" customHeight="1" x14ac:dyDescent="0.2">
      <c r="A4962" s="14" t="s">
        <v>9073</v>
      </c>
      <c r="B4962" s="14" t="s">
        <v>11939</v>
      </c>
      <c r="C4962" s="14" t="s">
        <v>11367</v>
      </c>
      <c r="D4962" s="16">
        <v>45030</v>
      </c>
      <c r="E4962" s="16">
        <v>45321</v>
      </c>
      <c r="F4962" s="14" t="s">
        <v>12939</v>
      </c>
      <c r="G4962" s="14" t="s">
        <v>9156</v>
      </c>
      <c r="H4962" s="14" t="s">
        <v>9157</v>
      </c>
      <c r="I4962" s="15">
        <v>402.16</v>
      </c>
      <c r="J4962" s="77">
        <v>1</v>
      </c>
    </row>
    <row r="4963" spans="1:10" ht="61.2" x14ac:dyDescent="0.2">
      <c r="A4963" s="14" t="s">
        <v>9073</v>
      </c>
      <c r="B4963" s="14" t="s">
        <v>11939</v>
      </c>
      <c r="C4963" s="14" t="s">
        <v>11367</v>
      </c>
      <c r="D4963" s="16">
        <v>45030</v>
      </c>
      <c r="E4963" s="16">
        <v>45321</v>
      </c>
      <c r="F4963" s="14" t="s">
        <v>12939</v>
      </c>
      <c r="G4963" s="14" t="s">
        <v>9156</v>
      </c>
      <c r="H4963" s="14" t="s">
        <v>9157</v>
      </c>
      <c r="I4963" s="15">
        <v>358.07</v>
      </c>
      <c r="J4963" s="77">
        <v>1</v>
      </c>
    </row>
    <row r="4964" spans="1:10" ht="71.400000000000006" x14ac:dyDescent="0.2">
      <c r="A4964" s="14" t="s">
        <v>9073</v>
      </c>
      <c r="B4964" s="14" t="s">
        <v>11939</v>
      </c>
      <c r="C4964" s="14" t="s">
        <v>11367</v>
      </c>
      <c r="D4964" s="16">
        <v>45097</v>
      </c>
      <c r="E4964" s="16">
        <v>45321</v>
      </c>
      <c r="F4964" s="14" t="s">
        <v>12940</v>
      </c>
      <c r="G4964" s="14" t="s">
        <v>9156</v>
      </c>
      <c r="H4964" s="14" t="s">
        <v>9157</v>
      </c>
      <c r="I4964" s="15">
        <v>284.48</v>
      </c>
      <c r="J4964" s="77">
        <v>1</v>
      </c>
    </row>
    <row r="4965" spans="1:10" ht="57.6" customHeight="1" x14ac:dyDescent="0.2">
      <c r="A4965" s="14" t="s">
        <v>9073</v>
      </c>
      <c r="B4965" s="14" t="s">
        <v>11939</v>
      </c>
      <c r="C4965" s="14" t="s">
        <v>11367</v>
      </c>
      <c r="D4965" s="16">
        <v>45097</v>
      </c>
      <c r="E4965" s="16">
        <v>45321</v>
      </c>
      <c r="F4965" s="14" t="s">
        <v>12939</v>
      </c>
      <c r="G4965" s="14" t="s">
        <v>9156</v>
      </c>
      <c r="H4965" s="14" t="s">
        <v>9157</v>
      </c>
      <c r="I4965" s="15">
        <v>413.79</v>
      </c>
      <c r="J4965" s="77">
        <v>1</v>
      </c>
    </row>
    <row r="4966" spans="1:10" ht="67.2" customHeight="1" x14ac:dyDescent="0.2">
      <c r="A4966" s="14" t="s">
        <v>9073</v>
      </c>
      <c r="B4966" s="14" t="s">
        <v>11939</v>
      </c>
      <c r="C4966" s="14" t="s">
        <v>11367</v>
      </c>
      <c r="D4966" s="16">
        <v>45226</v>
      </c>
      <c r="E4966" s="16">
        <v>45321</v>
      </c>
      <c r="F4966" s="14" t="s">
        <v>12941</v>
      </c>
      <c r="G4966" s="14" t="s">
        <v>9156</v>
      </c>
      <c r="H4966" s="14" t="s">
        <v>9157</v>
      </c>
      <c r="I4966" s="15">
        <v>759.82</v>
      </c>
      <c r="J4966" s="77">
        <v>1</v>
      </c>
    </row>
    <row r="4967" spans="1:10" ht="63.6" customHeight="1" x14ac:dyDescent="0.2">
      <c r="A4967" s="14" t="s">
        <v>9073</v>
      </c>
      <c r="B4967" s="14" t="s">
        <v>11939</v>
      </c>
      <c r="C4967" s="14" t="s">
        <v>11367</v>
      </c>
      <c r="D4967" s="16">
        <v>45205</v>
      </c>
      <c r="E4967" s="16">
        <v>45321</v>
      </c>
      <c r="F4967" s="14" t="s">
        <v>12022</v>
      </c>
      <c r="G4967" s="14" t="s">
        <v>9156</v>
      </c>
      <c r="H4967" s="14" t="s">
        <v>9157</v>
      </c>
      <c r="I4967" s="15">
        <v>2032.64</v>
      </c>
      <c r="J4967" s="77">
        <v>1</v>
      </c>
    </row>
    <row r="4968" spans="1:10" ht="67.95" customHeight="1" x14ac:dyDescent="0.2">
      <c r="A4968" s="14" t="s">
        <v>9073</v>
      </c>
      <c r="B4968" s="14" t="s">
        <v>11939</v>
      </c>
      <c r="C4968" s="14" t="s">
        <v>11367</v>
      </c>
      <c r="D4968" s="16">
        <v>45265</v>
      </c>
      <c r="E4968" s="16">
        <v>45321</v>
      </c>
      <c r="F4968" s="14" t="s">
        <v>12942</v>
      </c>
      <c r="G4968" s="14" t="s">
        <v>9156</v>
      </c>
      <c r="H4968" s="14" t="s">
        <v>9157</v>
      </c>
      <c r="I4968" s="15">
        <v>3515.66</v>
      </c>
      <c r="J4968" s="77">
        <v>1</v>
      </c>
    </row>
    <row r="4969" spans="1:10" ht="55.95" customHeight="1" x14ac:dyDescent="0.2">
      <c r="A4969" s="14" t="s">
        <v>9073</v>
      </c>
      <c r="B4969" s="14" t="s">
        <v>11940</v>
      </c>
      <c r="C4969" s="14" t="s">
        <v>3731</v>
      </c>
      <c r="D4969" s="16">
        <v>45105</v>
      </c>
      <c r="E4969" s="16">
        <v>45309</v>
      </c>
      <c r="F4969" s="14" t="s">
        <v>12943</v>
      </c>
      <c r="G4969" s="14" t="s">
        <v>11941</v>
      </c>
      <c r="H4969" s="14" t="s">
        <v>11942</v>
      </c>
      <c r="I4969" s="15">
        <v>3108.6</v>
      </c>
      <c r="J4969" s="77">
        <v>1</v>
      </c>
    </row>
    <row r="4970" spans="1:10" ht="51" x14ac:dyDescent="0.2">
      <c r="A4970" s="14" t="s">
        <v>9073</v>
      </c>
      <c r="B4970" s="14" t="s">
        <v>11943</v>
      </c>
      <c r="C4970" s="14" t="s">
        <v>11944</v>
      </c>
      <c r="D4970" s="16">
        <v>45132</v>
      </c>
      <c r="E4970" s="16">
        <v>45309</v>
      </c>
      <c r="F4970" s="14" t="s">
        <v>12944</v>
      </c>
      <c r="G4970" s="14" t="s">
        <v>11941</v>
      </c>
      <c r="H4970" s="14" t="s">
        <v>11942</v>
      </c>
      <c r="I4970" s="15">
        <v>3108.61</v>
      </c>
      <c r="J4970" s="77">
        <v>1</v>
      </c>
    </row>
    <row r="4971" spans="1:10" ht="61.2" x14ac:dyDescent="0.2">
      <c r="A4971" s="14" t="s">
        <v>9073</v>
      </c>
      <c r="B4971" s="14" t="s">
        <v>11945</v>
      </c>
      <c r="C4971" s="14" t="s">
        <v>3060</v>
      </c>
      <c r="D4971" s="16">
        <v>45208</v>
      </c>
      <c r="E4971" s="16">
        <v>45309</v>
      </c>
      <c r="F4971" s="14" t="s">
        <v>12945</v>
      </c>
      <c r="G4971" s="14" t="s">
        <v>4069</v>
      </c>
      <c r="H4971" s="14" t="s">
        <v>4070</v>
      </c>
      <c r="I4971" s="15">
        <v>285.01</v>
      </c>
      <c r="J4971" s="77">
        <v>1</v>
      </c>
    </row>
    <row r="4972" spans="1:10" ht="58.2" customHeight="1" x14ac:dyDescent="0.2">
      <c r="A4972" s="14" t="s">
        <v>9073</v>
      </c>
      <c r="B4972" s="14" t="s">
        <v>11946</v>
      </c>
      <c r="C4972" s="14" t="s">
        <v>11947</v>
      </c>
      <c r="D4972" s="16">
        <v>44979</v>
      </c>
      <c r="E4972" s="16">
        <v>45316</v>
      </c>
      <c r="F4972" s="14" t="s">
        <v>12946</v>
      </c>
      <c r="G4972" s="14" t="s">
        <v>11582</v>
      </c>
      <c r="H4972" s="14" t="s">
        <v>11583</v>
      </c>
      <c r="I4972" s="15">
        <v>144</v>
      </c>
      <c r="J4972" s="77">
        <v>1</v>
      </c>
    </row>
    <row r="4973" spans="1:10" ht="57" customHeight="1" x14ac:dyDescent="0.2">
      <c r="A4973" s="14" t="s">
        <v>9073</v>
      </c>
      <c r="B4973" s="14" t="s">
        <v>11946</v>
      </c>
      <c r="C4973" s="14" t="s">
        <v>11947</v>
      </c>
      <c r="D4973" s="16">
        <v>45006</v>
      </c>
      <c r="E4973" s="16">
        <v>45316</v>
      </c>
      <c r="F4973" s="14" t="s">
        <v>12018</v>
      </c>
      <c r="G4973" s="14" t="s">
        <v>11582</v>
      </c>
      <c r="H4973" s="14" t="s">
        <v>11583</v>
      </c>
      <c r="I4973" s="15">
        <v>148</v>
      </c>
      <c r="J4973" s="77">
        <v>1</v>
      </c>
    </row>
    <row r="4974" spans="1:10" ht="56.4" customHeight="1" x14ac:dyDescent="0.2">
      <c r="A4974" s="14" t="s">
        <v>9073</v>
      </c>
      <c r="B4974" s="14" t="s">
        <v>11946</v>
      </c>
      <c r="C4974" s="14" t="s">
        <v>11947</v>
      </c>
      <c r="D4974" s="16">
        <v>45059</v>
      </c>
      <c r="E4974" s="16">
        <v>45316</v>
      </c>
      <c r="F4974" s="14" t="s">
        <v>12946</v>
      </c>
      <c r="G4974" s="14" t="s">
        <v>11582</v>
      </c>
      <c r="H4974" s="14" t="s">
        <v>11583</v>
      </c>
      <c r="I4974" s="15">
        <v>156</v>
      </c>
      <c r="J4974" s="77">
        <v>1</v>
      </c>
    </row>
    <row r="4975" spans="1:10" ht="57" customHeight="1" x14ac:dyDescent="0.2">
      <c r="A4975" s="14" t="s">
        <v>9073</v>
      </c>
      <c r="B4975" s="14" t="s">
        <v>11946</v>
      </c>
      <c r="C4975" s="14" t="s">
        <v>11947</v>
      </c>
      <c r="D4975" s="16">
        <v>45107</v>
      </c>
      <c r="E4975" s="16">
        <v>45316</v>
      </c>
      <c r="F4975" s="14" t="s">
        <v>12018</v>
      </c>
      <c r="G4975" s="14" t="s">
        <v>11582</v>
      </c>
      <c r="H4975" s="14" t="s">
        <v>11583</v>
      </c>
      <c r="I4975" s="15">
        <v>225</v>
      </c>
      <c r="J4975" s="77">
        <v>1</v>
      </c>
    </row>
    <row r="4976" spans="1:10" ht="56.4" customHeight="1" x14ac:dyDescent="0.2">
      <c r="A4976" s="14" t="s">
        <v>9073</v>
      </c>
      <c r="B4976" s="14" t="s">
        <v>11946</v>
      </c>
      <c r="C4976" s="14" t="s">
        <v>11947</v>
      </c>
      <c r="D4976" s="16">
        <v>45220</v>
      </c>
      <c r="E4976" s="16">
        <v>45316</v>
      </c>
      <c r="F4976" s="14" t="s">
        <v>12946</v>
      </c>
      <c r="G4976" s="14" t="s">
        <v>11582</v>
      </c>
      <c r="H4976" s="14" t="s">
        <v>11583</v>
      </c>
      <c r="I4976" s="15">
        <v>177.5</v>
      </c>
      <c r="J4976" s="77">
        <v>1</v>
      </c>
    </row>
    <row r="4977" spans="1:10" ht="56.4" customHeight="1" x14ac:dyDescent="0.2">
      <c r="A4977" s="14" t="s">
        <v>9073</v>
      </c>
      <c r="B4977" s="14" t="s">
        <v>11946</v>
      </c>
      <c r="C4977" s="14" t="s">
        <v>11947</v>
      </c>
      <c r="D4977" s="16">
        <v>45145</v>
      </c>
      <c r="E4977" s="16">
        <v>45316</v>
      </c>
      <c r="F4977" s="14" t="s">
        <v>12018</v>
      </c>
      <c r="G4977" s="14" t="s">
        <v>11582</v>
      </c>
      <c r="H4977" s="14" t="s">
        <v>11583</v>
      </c>
      <c r="I4977" s="15">
        <v>252.5</v>
      </c>
      <c r="J4977" s="77">
        <v>1</v>
      </c>
    </row>
    <row r="4978" spans="1:10" ht="54.6" customHeight="1" x14ac:dyDescent="0.2">
      <c r="A4978" s="14" t="s">
        <v>9073</v>
      </c>
      <c r="B4978" s="14" t="s">
        <v>11946</v>
      </c>
      <c r="C4978" s="14" t="s">
        <v>11947</v>
      </c>
      <c r="D4978" s="16">
        <v>45154</v>
      </c>
      <c r="E4978" s="16">
        <v>45316</v>
      </c>
      <c r="F4978" s="14" t="s">
        <v>12947</v>
      </c>
      <c r="G4978" s="14" t="s">
        <v>11582</v>
      </c>
      <c r="H4978" s="14" t="s">
        <v>11583</v>
      </c>
      <c r="I4978" s="15">
        <v>446.16</v>
      </c>
      <c r="J4978" s="77">
        <v>1</v>
      </c>
    </row>
    <row r="4979" spans="1:10" ht="57" customHeight="1" x14ac:dyDescent="0.2">
      <c r="A4979" s="14" t="s">
        <v>9073</v>
      </c>
      <c r="B4979" s="14" t="s">
        <v>11946</v>
      </c>
      <c r="C4979" s="14" t="s">
        <v>11947</v>
      </c>
      <c r="D4979" s="16">
        <v>44979</v>
      </c>
      <c r="E4979" s="16">
        <v>45316</v>
      </c>
      <c r="F4979" s="14" t="s">
        <v>12948</v>
      </c>
      <c r="G4979" s="14" t="s">
        <v>11582</v>
      </c>
      <c r="H4979" s="14" t="s">
        <v>11583</v>
      </c>
      <c r="I4979" s="15">
        <v>328.02</v>
      </c>
      <c r="J4979" s="77">
        <v>1</v>
      </c>
    </row>
    <row r="4980" spans="1:10" ht="57.6" customHeight="1" x14ac:dyDescent="0.2">
      <c r="A4980" s="14" t="s">
        <v>9073</v>
      </c>
      <c r="B4980" s="14" t="s">
        <v>11946</v>
      </c>
      <c r="C4980" s="14" t="s">
        <v>11947</v>
      </c>
      <c r="D4980" s="16">
        <v>45006</v>
      </c>
      <c r="E4980" s="16">
        <v>45316</v>
      </c>
      <c r="F4980" s="14" t="s">
        <v>12019</v>
      </c>
      <c r="G4980" s="14" t="s">
        <v>11582</v>
      </c>
      <c r="H4980" s="14" t="s">
        <v>11583</v>
      </c>
      <c r="I4980" s="15">
        <v>374.88</v>
      </c>
      <c r="J4980" s="77">
        <v>1</v>
      </c>
    </row>
    <row r="4981" spans="1:10" ht="56.4" customHeight="1" x14ac:dyDescent="0.2">
      <c r="A4981" s="14" t="s">
        <v>9073</v>
      </c>
      <c r="B4981" s="14" t="s">
        <v>11946</v>
      </c>
      <c r="C4981" s="14" t="s">
        <v>11947</v>
      </c>
      <c r="D4981" s="16">
        <v>45038</v>
      </c>
      <c r="E4981" s="16">
        <v>45316</v>
      </c>
      <c r="F4981" s="14" t="s">
        <v>12949</v>
      </c>
      <c r="G4981" s="14" t="s">
        <v>11582</v>
      </c>
      <c r="H4981" s="14" t="s">
        <v>11583</v>
      </c>
      <c r="I4981" s="15">
        <v>328.02</v>
      </c>
      <c r="J4981" s="77">
        <v>1</v>
      </c>
    </row>
    <row r="4982" spans="1:10" ht="58.2" customHeight="1" x14ac:dyDescent="0.2">
      <c r="A4982" s="14" t="s">
        <v>9073</v>
      </c>
      <c r="B4982" s="14" t="s">
        <v>11946</v>
      </c>
      <c r="C4982" s="14" t="s">
        <v>11947</v>
      </c>
      <c r="D4982" s="16">
        <v>45038</v>
      </c>
      <c r="E4982" s="16">
        <v>45316</v>
      </c>
      <c r="F4982" s="14" t="s">
        <v>12949</v>
      </c>
      <c r="G4982" s="14" t="s">
        <v>11582</v>
      </c>
      <c r="H4982" s="14" t="s">
        <v>11583</v>
      </c>
      <c r="I4982" s="15">
        <v>46.9</v>
      </c>
      <c r="J4982" s="77">
        <v>1</v>
      </c>
    </row>
    <row r="4983" spans="1:10" ht="59.4" customHeight="1" x14ac:dyDescent="0.2">
      <c r="A4983" s="14" t="s">
        <v>9073</v>
      </c>
      <c r="B4983" s="14" t="s">
        <v>11946</v>
      </c>
      <c r="C4983" s="14" t="s">
        <v>11947</v>
      </c>
      <c r="D4983" s="16">
        <v>44979</v>
      </c>
      <c r="E4983" s="16">
        <v>45316</v>
      </c>
      <c r="F4983" s="14" t="s">
        <v>12948</v>
      </c>
      <c r="G4983" s="14" t="s">
        <v>11582</v>
      </c>
      <c r="H4983" s="14" t="s">
        <v>11583</v>
      </c>
      <c r="I4983" s="15">
        <v>46.9</v>
      </c>
      <c r="J4983" s="77">
        <v>1</v>
      </c>
    </row>
    <row r="4984" spans="1:10" ht="57" customHeight="1" x14ac:dyDescent="0.2">
      <c r="A4984" s="14" t="s">
        <v>9073</v>
      </c>
      <c r="B4984" s="14" t="s">
        <v>11946</v>
      </c>
      <c r="C4984" s="14" t="s">
        <v>11947</v>
      </c>
      <c r="D4984" s="16">
        <v>45006</v>
      </c>
      <c r="E4984" s="16">
        <v>45316</v>
      </c>
      <c r="F4984" s="14" t="s">
        <v>12950</v>
      </c>
      <c r="G4984" s="14" t="s">
        <v>11582</v>
      </c>
      <c r="H4984" s="14" t="s">
        <v>11583</v>
      </c>
      <c r="I4984" s="15">
        <v>53.6</v>
      </c>
      <c r="J4984" s="77">
        <v>1</v>
      </c>
    </row>
    <row r="4985" spans="1:10" ht="59.4" customHeight="1" x14ac:dyDescent="0.2">
      <c r="A4985" s="14" t="s">
        <v>9073</v>
      </c>
      <c r="B4985" s="14" t="s">
        <v>11946</v>
      </c>
      <c r="C4985" s="14" t="s">
        <v>11947</v>
      </c>
      <c r="D4985" s="16">
        <v>45205</v>
      </c>
      <c r="E4985" s="16">
        <v>45316</v>
      </c>
      <c r="F4985" s="14" t="s">
        <v>12951</v>
      </c>
      <c r="G4985" s="14" t="s">
        <v>11582</v>
      </c>
      <c r="H4985" s="14" t="s">
        <v>11583</v>
      </c>
      <c r="I4985" s="15">
        <v>1150</v>
      </c>
      <c r="J4985" s="77">
        <v>1</v>
      </c>
    </row>
    <row r="4986" spans="1:10" ht="56.4" customHeight="1" x14ac:dyDescent="0.2">
      <c r="A4986" s="14" t="s">
        <v>9073</v>
      </c>
      <c r="B4986" s="14" t="s">
        <v>11946</v>
      </c>
      <c r="C4986" s="14" t="s">
        <v>11947</v>
      </c>
      <c r="D4986" s="16">
        <v>44953</v>
      </c>
      <c r="E4986" s="16">
        <v>45316</v>
      </c>
      <c r="F4986" s="14" t="s">
        <v>12951</v>
      </c>
      <c r="G4986" s="14" t="s">
        <v>11582</v>
      </c>
      <c r="H4986" s="14" t="s">
        <v>11583</v>
      </c>
      <c r="I4986" s="15">
        <v>580</v>
      </c>
      <c r="J4986" s="77">
        <v>1</v>
      </c>
    </row>
    <row r="4987" spans="1:10" ht="49.2" customHeight="1" x14ac:dyDescent="0.2">
      <c r="A4987" s="14" t="s">
        <v>9073</v>
      </c>
      <c r="B4987" s="14" t="s">
        <v>11946</v>
      </c>
      <c r="C4987" s="14" t="s">
        <v>11947</v>
      </c>
      <c r="D4987" s="16">
        <v>45220</v>
      </c>
      <c r="E4987" s="16">
        <v>45316</v>
      </c>
      <c r="F4987" s="14" t="s">
        <v>12952</v>
      </c>
      <c r="G4987" s="14" t="s">
        <v>11582</v>
      </c>
      <c r="H4987" s="14" t="s">
        <v>11583</v>
      </c>
      <c r="I4987" s="15">
        <v>567</v>
      </c>
      <c r="J4987" s="77">
        <v>1</v>
      </c>
    </row>
    <row r="4988" spans="1:10" ht="48.6" customHeight="1" x14ac:dyDescent="0.2">
      <c r="A4988" s="14" t="s">
        <v>9073</v>
      </c>
      <c r="B4988" s="14" t="s">
        <v>11946</v>
      </c>
      <c r="C4988" s="14" t="s">
        <v>11947</v>
      </c>
      <c r="D4988" s="16">
        <v>45067</v>
      </c>
      <c r="E4988" s="16">
        <v>45316</v>
      </c>
      <c r="F4988" s="14" t="s">
        <v>12952</v>
      </c>
      <c r="G4988" s="14" t="s">
        <v>11582</v>
      </c>
      <c r="H4988" s="14" t="s">
        <v>11583</v>
      </c>
      <c r="I4988" s="15">
        <v>500.4</v>
      </c>
      <c r="J4988" s="77">
        <v>1</v>
      </c>
    </row>
    <row r="4989" spans="1:10" ht="47.4" customHeight="1" x14ac:dyDescent="0.2">
      <c r="A4989" s="14" t="s">
        <v>9073</v>
      </c>
      <c r="B4989" s="14" t="s">
        <v>11946</v>
      </c>
      <c r="C4989" s="14" t="s">
        <v>11947</v>
      </c>
      <c r="D4989" s="16">
        <v>45027</v>
      </c>
      <c r="E4989" s="16">
        <v>45316</v>
      </c>
      <c r="F4989" s="14" t="s">
        <v>12952</v>
      </c>
      <c r="G4989" s="14" t="s">
        <v>11582</v>
      </c>
      <c r="H4989" s="14" t="s">
        <v>11583</v>
      </c>
      <c r="I4989" s="15">
        <v>617.4</v>
      </c>
      <c r="J4989" s="77">
        <v>1</v>
      </c>
    </row>
    <row r="4990" spans="1:10" ht="57.6" customHeight="1" x14ac:dyDescent="0.2">
      <c r="A4990" s="14" t="s">
        <v>9073</v>
      </c>
      <c r="B4990" s="14" t="s">
        <v>11946</v>
      </c>
      <c r="C4990" s="14" t="s">
        <v>11947</v>
      </c>
      <c r="D4990" s="16">
        <v>45217</v>
      </c>
      <c r="E4990" s="16">
        <v>45316</v>
      </c>
      <c r="F4990" s="14" t="s">
        <v>12953</v>
      </c>
      <c r="G4990" s="14" t="s">
        <v>11582</v>
      </c>
      <c r="H4990" s="14" t="s">
        <v>11583</v>
      </c>
      <c r="I4990" s="15">
        <v>433.83</v>
      </c>
      <c r="J4990" s="77">
        <v>1</v>
      </c>
    </row>
    <row r="4991" spans="1:10" ht="67.2" customHeight="1" x14ac:dyDescent="0.2">
      <c r="A4991" s="14" t="s">
        <v>9073</v>
      </c>
      <c r="B4991" s="14" t="s">
        <v>11946</v>
      </c>
      <c r="C4991" s="14" t="s">
        <v>11947</v>
      </c>
      <c r="D4991" s="16">
        <v>45104</v>
      </c>
      <c r="E4991" s="16">
        <v>45316</v>
      </c>
      <c r="F4991" s="14" t="s">
        <v>12954</v>
      </c>
      <c r="G4991" s="14" t="s">
        <v>11582</v>
      </c>
      <c r="H4991" s="14" t="s">
        <v>11583</v>
      </c>
      <c r="I4991" s="15">
        <v>1042</v>
      </c>
      <c r="J4991" s="77">
        <v>1</v>
      </c>
    </row>
    <row r="4992" spans="1:10" ht="66.599999999999994" customHeight="1" x14ac:dyDescent="0.2">
      <c r="A4992" s="14" t="s">
        <v>9073</v>
      </c>
      <c r="B4992" s="14" t="s">
        <v>11946</v>
      </c>
      <c r="C4992" s="14" t="s">
        <v>11947</v>
      </c>
      <c r="D4992" s="16">
        <v>45217</v>
      </c>
      <c r="E4992" s="16">
        <v>45316</v>
      </c>
      <c r="F4992" s="14" t="s">
        <v>12955</v>
      </c>
      <c r="G4992" s="14" t="s">
        <v>11582</v>
      </c>
      <c r="H4992" s="14" t="s">
        <v>11583</v>
      </c>
      <c r="I4992" s="15">
        <v>1089</v>
      </c>
      <c r="J4992" s="77">
        <v>1</v>
      </c>
    </row>
    <row r="4993" spans="1:10" ht="67.2" customHeight="1" x14ac:dyDescent="0.2">
      <c r="A4993" s="14" t="s">
        <v>9073</v>
      </c>
      <c r="B4993" s="14" t="s">
        <v>11946</v>
      </c>
      <c r="C4993" s="14" t="s">
        <v>11947</v>
      </c>
      <c r="D4993" s="16">
        <v>45063</v>
      </c>
      <c r="E4993" s="16">
        <v>45316</v>
      </c>
      <c r="F4993" s="14" t="s">
        <v>12956</v>
      </c>
      <c r="G4993" s="14" t="s">
        <v>11582</v>
      </c>
      <c r="H4993" s="14" t="s">
        <v>11583</v>
      </c>
      <c r="I4993" s="15">
        <v>1250.3</v>
      </c>
      <c r="J4993" s="77">
        <v>1</v>
      </c>
    </row>
    <row r="4994" spans="1:10" ht="68.400000000000006" customHeight="1" x14ac:dyDescent="0.2">
      <c r="A4994" s="14" t="s">
        <v>9073</v>
      </c>
      <c r="B4994" s="14" t="s">
        <v>11946</v>
      </c>
      <c r="C4994" s="14" t="s">
        <v>11947</v>
      </c>
      <c r="D4994" s="16">
        <v>45077</v>
      </c>
      <c r="E4994" s="16">
        <v>45316</v>
      </c>
      <c r="F4994" s="14" t="s">
        <v>12957</v>
      </c>
      <c r="G4994" s="14" t="s">
        <v>11582</v>
      </c>
      <c r="H4994" s="14" t="s">
        <v>11583</v>
      </c>
      <c r="I4994" s="15">
        <v>1543</v>
      </c>
      <c r="J4994" s="77">
        <v>1</v>
      </c>
    </row>
    <row r="4995" spans="1:10" ht="67.2" customHeight="1" x14ac:dyDescent="0.2">
      <c r="A4995" s="14" t="s">
        <v>9073</v>
      </c>
      <c r="B4995" s="14" t="s">
        <v>11946</v>
      </c>
      <c r="C4995" s="14" t="s">
        <v>11947</v>
      </c>
      <c r="D4995" s="16">
        <v>45021</v>
      </c>
      <c r="E4995" s="16">
        <v>45316</v>
      </c>
      <c r="F4995" s="14" t="s">
        <v>12958</v>
      </c>
      <c r="G4995" s="14" t="s">
        <v>11582</v>
      </c>
      <c r="H4995" s="14" t="s">
        <v>11583</v>
      </c>
      <c r="I4995" s="15">
        <v>934</v>
      </c>
      <c r="J4995" s="77">
        <v>1</v>
      </c>
    </row>
    <row r="4996" spans="1:10" ht="61.2" x14ac:dyDescent="0.2">
      <c r="A4996" s="14" t="s">
        <v>9073</v>
      </c>
      <c r="B4996" s="14" t="s">
        <v>11948</v>
      </c>
      <c r="C4996" s="14" t="s">
        <v>11949</v>
      </c>
      <c r="D4996" s="16">
        <v>45280</v>
      </c>
      <c r="E4996" s="16">
        <v>45316</v>
      </c>
      <c r="F4996" s="14" t="s">
        <v>12959</v>
      </c>
      <c r="G4996" s="14" t="s">
        <v>9115</v>
      </c>
      <c r="H4996" s="14" t="s">
        <v>9116</v>
      </c>
      <c r="I4996" s="15">
        <v>840</v>
      </c>
      <c r="J4996" s="77">
        <v>1</v>
      </c>
    </row>
    <row r="4997" spans="1:10" ht="60.6" customHeight="1" x14ac:dyDescent="0.2">
      <c r="A4997" s="14" t="s">
        <v>9073</v>
      </c>
      <c r="B4997" s="14" t="s">
        <v>11950</v>
      </c>
      <c r="C4997" s="14" t="s">
        <v>11951</v>
      </c>
      <c r="D4997" s="16">
        <v>45159</v>
      </c>
      <c r="E4997" s="16">
        <v>45316</v>
      </c>
      <c r="F4997" s="14" t="s">
        <v>12960</v>
      </c>
      <c r="G4997" s="14" t="s">
        <v>11952</v>
      </c>
      <c r="H4997" s="14" t="s">
        <v>11953</v>
      </c>
      <c r="I4997" s="15">
        <v>7971.65</v>
      </c>
      <c r="J4997" s="77">
        <v>1</v>
      </c>
    </row>
    <row r="4998" spans="1:10" ht="55.95" customHeight="1" x14ac:dyDescent="0.2">
      <c r="A4998" s="14" t="s">
        <v>9073</v>
      </c>
      <c r="B4998" s="14" t="s">
        <v>11950</v>
      </c>
      <c r="C4998" s="14" t="s">
        <v>11951</v>
      </c>
      <c r="D4998" s="16">
        <v>45153</v>
      </c>
      <c r="E4998" s="16">
        <v>45316</v>
      </c>
      <c r="F4998" s="14" t="s">
        <v>12961</v>
      </c>
      <c r="G4998" s="14" t="s">
        <v>11952</v>
      </c>
      <c r="H4998" s="14" t="s">
        <v>11953</v>
      </c>
      <c r="I4998" s="15">
        <v>1246</v>
      </c>
      <c r="J4998" s="77">
        <v>1</v>
      </c>
    </row>
    <row r="4999" spans="1:10" ht="60.6" customHeight="1" x14ac:dyDescent="0.2">
      <c r="A4999" s="14" t="s">
        <v>9073</v>
      </c>
      <c r="B4999" s="14" t="s">
        <v>11950</v>
      </c>
      <c r="C4999" s="14" t="s">
        <v>11951</v>
      </c>
      <c r="D4999" s="16">
        <v>45153</v>
      </c>
      <c r="E4999" s="16">
        <v>45316</v>
      </c>
      <c r="F4999" s="14" t="s">
        <v>12962</v>
      </c>
      <c r="G4999" s="14" t="s">
        <v>11952</v>
      </c>
      <c r="H4999" s="14" t="s">
        <v>11953</v>
      </c>
      <c r="I4999" s="15">
        <v>1330.41</v>
      </c>
      <c r="J4999" s="77">
        <v>1</v>
      </c>
    </row>
    <row r="5000" spans="1:10" ht="67.2" customHeight="1" x14ac:dyDescent="0.2">
      <c r="A5000" s="14" t="s">
        <v>9073</v>
      </c>
      <c r="B5000" s="14" t="s">
        <v>11950</v>
      </c>
      <c r="C5000" s="14" t="s">
        <v>11951</v>
      </c>
      <c r="D5000" s="16">
        <v>44965</v>
      </c>
      <c r="E5000" s="16">
        <v>45316</v>
      </c>
      <c r="F5000" s="14" t="s">
        <v>12963</v>
      </c>
      <c r="G5000" s="14" t="s">
        <v>11952</v>
      </c>
      <c r="H5000" s="14" t="s">
        <v>11953</v>
      </c>
      <c r="I5000" s="15">
        <v>850.15</v>
      </c>
      <c r="J5000" s="77">
        <v>1</v>
      </c>
    </row>
    <row r="5001" spans="1:10" ht="55.2" customHeight="1" x14ac:dyDescent="0.2">
      <c r="A5001" s="14" t="s">
        <v>9073</v>
      </c>
      <c r="B5001" s="14" t="s">
        <v>11954</v>
      </c>
      <c r="C5001" s="14" t="s">
        <v>7389</v>
      </c>
      <c r="D5001" s="16">
        <v>45091</v>
      </c>
      <c r="E5001" s="16">
        <v>45317</v>
      </c>
      <c r="F5001" s="14" t="s">
        <v>12964</v>
      </c>
      <c r="G5001" s="14" t="s">
        <v>10390</v>
      </c>
      <c r="H5001" s="14" t="s">
        <v>10391</v>
      </c>
      <c r="I5001" s="15">
        <v>1335.84</v>
      </c>
      <c r="J5001" s="77">
        <v>1</v>
      </c>
    </row>
    <row r="5002" spans="1:10" ht="66.599999999999994" customHeight="1" x14ac:dyDescent="0.2">
      <c r="A5002" s="14" t="s">
        <v>9073</v>
      </c>
      <c r="B5002" s="14" t="s">
        <v>11954</v>
      </c>
      <c r="C5002" s="14" t="s">
        <v>7389</v>
      </c>
      <c r="D5002" s="16">
        <v>45104</v>
      </c>
      <c r="E5002" s="16">
        <v>45317</v>
      </c>
      <c r="F5002" s="14" t="s">
        <v>12965</v>
      </c>
      <c r="G5002" s="14" t="s">
        <v>10390</v>
      </c>
      <c r="H5002" s="14" t="s">
        <v>10391</v>
      </c>
      <c r="I5002" s="15">
        <v>535.08000000000004</v>
      </c>
      <c r="J5002" s="77">
        <v>1</v>
      </c>
    </row>
    <row r="5003" spans="1:10" ht="67.95" customHeight="1" x14ac:dyDescent="0.2">
      <c r="A5003" s="14" t="s">
        <v>9073</v>
      </c>
      <c r="B5003" s="14" t="s">
        <v>11954</v>
      </c>
      <c r="C5003" s="14" t="s">
        <v>7389</v>
      </c>
      <c r="D5003" s="16">
        <v>45210</v>
      </c>
      <c r="E5003" s="16">
        <v>45317</v>
      </c>
      <c r="F5003" s="14" t="s">
        <v>12966</v>
      </c>
      <c r="G5003" s="14" t="s">
        <v>10390</v>
      </c>
      <c r="H5003" s="14" t="s">
        <v>10391</v>
      </c>
      <c r="I5003" s="15">
        <v>480</v>
      </c>
      <c r="J5003" s="77">
        <v>1</v>
      </c>
    </row>
    <row r="5004" spans="1:10" ht="57" customHeight="1" x14ac:dyDescent="0.2">
      <c r="A5004" s="14" t="s">
        <v>9073</v>
      </c>
      <c r="B5004" s="14" t="s">
        <v>11954</v>
      </c>
      <c r="C5004" s="14" t="s">
        <v>7389</v>
      </c>
      <c r="D5004" s="16">
        <v>45225</v>
      </c>
      <c r="E5004" s="16">
        <v>45317</v>
      </c>
      <c r="F5004" s="14" t="s">
        <v>12967</v>
      </c>
      <c r="G5004" s="14" t="s">
        <v>10390</v>
      </c>
      <c r="H5004" s="14" t="s">
        <v>10391</v>
      </c>
      <c r="I5004" s="15">
        <v>472.5</v>
      </c>
      <c r="J5004" s="77">
        <v>1</v>
      </c>
    </row>
    <row r="5005" spans="1:10" ht="61.2" x14ac:dyDescent="0.2">
      <c r="A5005" s="14" t="s">
        <v>9073</v>
      </c>
      <c r="B5005" s="14" t="s">
        <v>11954</v>
      </c>
      <c r="C5005" s="14" t="s">
        <v>7389</v>
      </c>
      <c r="D5005" s="16">
        <v>44936</v>
      </c>
      <c r="E5005" s="16">
        <v>45317</v>
      </c>
      <c r="F5005" s="14" t="s">
        <v>12968</v>
      </c>
      <c r="G5005" s="14" t="s">
        <v>10390</v>
      </c>
      <c r="H5005" s="14" t="s">
        <v>10391</v>
      </c>
      <c r="I5005" s="15">
        <v>150</v>
      </c>
      <c r="J5005" s="77">
        <v>1</v>
      </c>
    </row>
    <row r="5006" spans="1:10" ht="61.2" x14ac:dyDescent="0.2">
      <c r="A5006" s="14" t="s">
        <v>9073</v>
      </c>
      <c r="B5006" s="14" t="s">
        <v>11954</v>
      </c>
      <c r="C5006" s="14" t="s">
        <v>7389</v>
      </c>
      <c r="D5006" s="16">
        <v>44967</v>
      </c>
      <c r="E5006" s="16">
        <v>45317</v>
      </c>
      <c r="F5006" s="14" t="s">
        <v>12969</v>
      </c>
      <c r="G5006" s="14" t="s">
        <v>10390</v>
      </c>
      <c r="H5006" s="14" t="s">
        <v>10391</v>
      </c>
      <c r="I5006" s="15">
        <v>150</v>
      </c>
      <c r="J5006" s="77">
        <v>1</v>
      </c>
    </row>
    <row r="5007" spans="1:10" ht="61.2" x14ac:dyDescent="0.2">
      <c r="A5007" s="14" t="s">
        <v>9073</v>
      </c>
      <c r="B5007" s="14" t="s">
        <v>11954</v>
      </c>
      <c r="C5007" s="14" t="s">
        <v>7389</v>
      </c>
      <c r="D5007" s="16">
        <v>44995</v>
      </c>
      <c r="E5007" s="16">
        <v>45317</v>
      </c>
      <c r="F5007" s="14" t="s">
        <v>12970</v>
      </c>
      <c r="G5007" s="14" t="s">
        <v>10390</v>
      </c>
      <c r="H5007" s="14" t="s">
        <v>10391</v>
      </c>
      <c r="I5007" s="15">
        <v>150</v>
      </c>
      <c r="J5007" s="77">
        <v>1</v>
      </c>
    </row>
    <row r="5008" spans="1:10" ht="61.2" x14ac:dyDescent="0.2">
      <c r="A5008" s="14" t="s">
        <v>9073</v>
      </c>
      <c r="B5008" s="14" t="s">
        <v>11954</v>
      </c>
      <c r="C5008" s="14" t="s">
        <v>7389</v>
      </c>
      <c r="D5008" s="16">
        <v>45026</v>
      </c>
      <c r="E5008" s="16">
        <v>45317</v>
      </c>
      <c r="F5008" s="14" t="s">
        <v>12971</v>
      </c>
      <c r="G5008" s="14" t="s">
        <v>10390</v>
      </c>
      <c r="H5008" s="14" t="s">
        <v>10391</v>
      </c>
      <c r="I5008" s="15">
        <v>150</v>
      </c>
      <c r="J5008" s="77">
        <v>1</v>
      </c>
    </row>
    <row r="5009" spans="1:10" ht="61.2" x14ac:dyDescent="0.2">
      <c r="A5009" s="14" t="s">
        <v>9073</v>
      </c>
      <c r="B5009" s="14" t="s">
        <v>11954</v>
      </c>
      <c r="C5009" s="14" t="s">
        <v>7389</v>
      </c>
      <c r="D5009" s="16">
        <v>44936</v>
      </c>
      <c r="E5009" s="16">
        <v>45317</v>
      </c>
      <c r="F5009" s="14" t="s">
        <v>12972</v>
      </c>
      <c r="G5009" s="14" t="s">
        <v>10390</v>
      </c>
      <c r="H5009" s="14" t="s">
        <v>10391</v>
      </c>
      <c r="I5009" s="15">
        <v>150</v>
      </c>
      <c r="J5009" s="77">
        <v>1</v>
      </c>
    </row>
    <row r="5010" spans="1:10" ht="61.2" x14ac:dyDescent="0.2">
      <c r="A5010" s="14" t="s">
        <v>9073</v>
      </c>
      <c r="B5010" s="14" t="s">
        <v>11954</v>
      </c>
      <c r="C5010" s="14" t="s">
        <v>7389</v>
      </c>
      <c r="D5010" s="16">
        <v>44967</v>
      </c>
      <c r="E5010" s="16">
        <v>45317</v>
      </c>
      <c r="F5010" s="14" t="s">
        <v>12973</v>
      </c>
      <c r="G5010" s="14" t="s">
        <v>10390</v>
      </c>
      <c r="H5010" s="14" t="s">
        <v>10391</v>
      </c>
      <c r="I5010" s="15">
        <v>150</v>
      </c>
      <c r="J5010" s="77">
        <v>1</v>
      </c>
    </row>
    <row r="5011" spans="1:10" ht="61.2" x14ac:dyDescent="0.2">
      <c r="A5011" s="14" t="s">
        <v>9073</v>
      </c>
      <c r="B5011" s="14" t="s">
        <v>11954</v>
      </c>
      <c r="C5011" s="14" t="s">
        <v>7389</v>
      </c>
      <c r="D5011" s="16">
        <v>44995</v>
      </c>
      <c r="E5011" s="16">
        <v>45317</v>
      </c>
      <c r="F5011" s="14" t="s">
        <v>12974</v>
      </c>
      <c r="G5011" s="14" t="s">
        <v>10390</v>
      </c>
      <c r="H5011" s="14" t="s">
        <v>10391</v>
      </c>
      <c r="I5011" s="15">
        <v>150</v>
      </c>
      <c r="J5011" s="77">
        <v>1</v>
      </c>
    </row>
    <row r="5012" spans="1:10" ht="61.2" x14ac:dyDescent="0.2">
      <c r="A5012" s="14" t="s">
        <v>9073</v>
      </c>
      <c r="B5012" s="14" t="s">
        <v>11954</v>
      </c>
      <c r="C5012" s="14" t="s">
        <v>7389</v>
      </c>
      <c r="D5012" s="16">
        <v>45026</v>
      </c>
      <c r="E5012" s="16">
        <v>45317</v>
      </c>
      <c r="F5012" s="14" t="s">
        <v>12975</v>
      </c>
      <c r="G5012" s="14" t="s">
        <v>10390</v>
      </c>
      <c r="H5012" s="14" t="s">
        <v>10391</v>
      </c>
      <c r="I5012" s="15">
        <v>150</v>
      </c>
      <c r="J5012" s="77">
        <v>1</v>
      </c>
    </row>
    <row r="5013" spans="1:10" ht="49.2" customHeight="1" x14ac:dyDescent="0.2">
      <c r="A5013" s="14" t="s">
        <v>9073</v>
      </c>
      <c r="B5013" s="14" t="s">
        <v>11954</v>
      </c>
      <c r="C5013" s="14" t="s">
        <v>7389</v>
      </c>
      <c r="D5013" s="16">
        <v>44936</v>
      </c>
      <c r="E5013" s="16">
        <v>45317</v>
      </c>
      <c r="F5013" s="14" t="s">
        <v>12976</v>
      </c>
      <c r="G5013" s="14" t="s">
        <v>10390</v>
      </c>
      <c r="H5013" s="14" t="s">
        <v>10391</v>
      </c>
      <c r="I5013" s="15">
        <v>150</v>
      </c>
      <c r="J5013" s="77">
        <v>1</v>
      </c>
    </row>
    <row r="5014" spans="1:10" ht="49.2" customHeight="1" x14ac:dyDescent="0.2">
      <c r="A5014" s="14" t="s">
        <v>9073</v>
      </c>
      <c r="B5014" s="14" t="s">
        <v>11954</v>
      </c>
      <c r="C5014" s="14" t="s">
        <v>7389</v>
      </c>
      <c r="D5014" s="16">
        <v>44967</v>
      </c>
      <c r="E5014" s="16">
        <v>45317</v>
      </c>
      <c r="F5014" s="14" t="s">
        <v>12977</v>
      </c>
      <c r="G5014" s="14" t="s">
        <v>10390</v>
      </c>
      <c r="H5014" s="14" t="s">
        <v>10391</v>
      </c>
      <c r="I5014" s="15">
        <v>150</v>
      </c>
      <c r="J5014" s="77">
        <v>1</v>
      </c>
    </row>
    <row r="5015" spans="1:10" ht="49.2" customHeight="1" x14ac:dyDescent="0.2">
      <c r="A5015" s="14" t="s">
        <v>9073</v>
      </c>
      <c r="B5015" s="14" t="s">
        <v>11954</v>
      </c>
      <c r="C5015" s="14" t="s">
        <v>7389</v>
      </c>
      <c r="D5015" s="16">
        <v>44995</v>
      </c>
      <c r="E5015" s="16">
        <v>45317</v>
      </c>
      <c r="F5015" s="14" t="s">
        <v>12978</v>
      </c>
      <c r="G5015" s="14" t="s">
        <v>10390</v>
      </c>
      <c r="H5015" s="14" t="s">
        <v>10391</v>
      </c>
      <c r="I5015" s="15">
        <v>150</v>
      </c>
      <c r="J5015" s="77">
        <v>1</v>
      </c>
    </row>
    <row r="5016" spans="1:10" ht="49.2" customHeight="1" x14ac:dyDescent="0.2">
      <c r="A5016" s="14" t="s">
        <v>9073</v>
      </c>
      <c r="B5016" s="14" t="s">
        <v>11954</v>
      </c>
      <c r="C5016" s="14" t="s">
        <v>7389</v>
      </c>
      <c r="D5016" s="16">
        <v>45026</v>
      </c>
      <c r="E5016" s="16">
        <v>45317</v>
      </c>
      <c r="F5016" s="14" t="s">
        <v>12979</v>
      </c>
      <c r="G5016" s="14" t="s">
        <v>10390</v>
      </c>
      <c r="H5016" s="14" t="s">
        <v>10391</v>
      </c>
      <c r="I5016" s="15">
        <v>150</v>
      </c>
      <c r="J5016" s="77">
        <v>1</v>
      </c>
    </row>
    <row r="5017" spans="1:10" ht="61.2" x14ac:dyDescent="0.2">
      <c r="A5017" s="14" t="s">
        <v>9073</v>
      </c>
      <c r="B5017" s="14" t="s">
        <v>11954</v>
      </c>
      <c r="C5017" s="14" t="s">
        <v>7389</v>
      </c>
      <c r="D5017" s="16">
        <v>44936</v>
      </c>
      <c r="E5017" s="16">
        <v>45317</v>
      </c>
      <c r="F5017" s="14" t="s">
        <v>12980</v>
      </c>
      <c r="G5017" s="14" t="s">
        <v>10390</v>
      </c>
      <c r="H5017" s="14" t="s">
        <v>10391</v>
      </c>
      <c r="I5017" s="15">
        <v>150</v>
      </c>
      <c r="J5017" s="77">
        <v>1</v>
      </c>
    </row>
    <row r="5018" spans="1:10" ht="61.2" x14ac:dyDescent="0.2">
      <c r="A5018" s="14" t="s">
        <v>9073</v>
      </c>
      <c r="B5018" s="14" t="s">
        <v>11954</v>
      </c>
      <c r="C5018" s="14" t="s">
        <v>7389</v>
      </c>
      <c r="D5018" s="16">
        <v>44967</v>
      </c>
      <c r="E5018" s="16">
        <v>45317</v>
      </c>
      <c r="F5018" s="14" t="s">
        <v>12981</v>
      </c>
      <c r="G5018" s="14" t="s">
        <v>10390</v>
      </c>
      <c r="H5018" s="14" t="s">
        <v>10391</v>
      </c>
      <c r="I5018" s="15">
        <v>150</v>
      </c>
      <c r="J5018" s="77">
        <v>1</v>
      </c>
    </row>
    <row r="5019" spans="1:10" ht="61.2" x14ac:dyDescent="0.2">
      <c r="A5019" s="14" t="s">
        <v>9073</v>
      </c>
      <c r="B5019" s="14" t="s">
        <v>11954</v>
      </c>
      <c r="C5019" s="14" t="s">
        <v>7389</v>
      </c>
      <c r="D5019" s="16">
        <v>44995</v>
      </c>
      <c r="E5019" s="16">
        <v>45317</v>
      </c>
      <c r="F5019" s="14" t="s">
        <v>12982</v>
      </c>
      <c r="G5019" s="14" t="s">
        <v>10390</v>
      </c>
      <c r="H5019" s="14" t="s">
        <v>10391</v>
      </c>
      <c r="I5019" s="15">
        <v>150</v>
      </c>
      <c r="J5019" s="77">
        <v>1</v>
      </c>
    </row>
    <row r="5020" spans="1:10" ht="61.2" x14ac:dyDescent="0.2">
      <c r="A5020" s="14" t="s">
        <v>9073</v>
      </c>
      <c r="B5020" s="14" t="s">
        <v>11954</v>
      </c>
      <c r="C5020" s="14" t="s">
        <v>7389</v>
      </c>
      <c r="D5020" s="16">
        <v>45026</v>
      </c>
      <c r="E5020" s="16">
        <v>45317</v>
      </c>
      <c r="F5020" s="14" t="s">
        <v>12983</v>
      </c>
      <c r="G5020" s="14" t="s">
        <v>10390</v>
      </c>
      <c r="H5020" s="14" t="s">
        <v>10391</v>
      </c>
      <c r="I5020" s="15">
        <v>150</v>
      </c>
      <c r="J5020" s="77">
        <v>1</v>
      </c>
    </row>
    <row r="5021" spans="1:10" ht="49.2" customHeight="1" x14ac:dyDescent="0.2">
      <c r="A5021" s="14" t="s">
        <v>9073</v>
      </c>
      <c r="B5021" s="14" t="s">
        <v>11954</v>
      </c>
      <c r="C5021" s="14" t="s">
        <v>7389</v>
      </c>
      <c r="D5021" s="16">
        <v>44936</v>
      </c>
      <c r="E5021" s="16">
        <v>45317</v>
      </c>
      <c r="F5021" s="14" t="s">
        <v>12984</v>
      </c>
      <c r="G5021" s="14" t="s">
        <v>10390</v>
      </c>
      <c r="H5021" s="14" t="s">
        <v>10391</v>
      </c>
      <c r="I5021" s="15">
        <v>150</v>
      </c>
      <c r="J5021" s="77">
        <v>1</v>
      </c>
    </row>
    <row r="5022" spans="1:10" ht="49.2" customHeight="1" x14ac:dyDescent="0.2">
      <c r="A5022" s="14" t="s">
        <v>9073</v>
      </c>
      <c r="B5022" s="14" t="s">
        <v>11954</v>
      </c>
      <c r="C5022" s="14" t="s">
        <v>7389</v>
      </c>
      <c r="D5022" s="16">
        <v>44967</v>
      </c>
      <c r="E5022" s="16">
        <v>45317</v>
      </c>
      <c r="F5022" s="14" t="s">
        <v>12985</v>
      </c>
      <c r="G5022" s="14" t="s">
        <v>10390</v>
      </c>
      <c r="H5022" s="14" t="s">
        <v>10391</v>
      </c>
      <c r="I5022" s="15">
        <v>150</v>
      </c>
      <c r="J5022" s="77">
        <v>1</v>
      </c>
    </row>
    <row r="5023" spans="1:10" ht="49.2" customHeight="1" x14ac:dyDescent="0.2">
      <c r="A5023" s="14" t="s">
        <v>9073</v>
      </c>
      <c r="B5023" s="14" t="s">
        <v>11954</v>
      </c>
      <c r="C5023" s="14" t="s">
        <v>7389</v>
      </c>
      <c r="D5023" s="16">
        <v>44995</v>
      </c>
      <c r="E5023" s="16">
        <v>45317</v>
      </c>
      <c r="F5023" s="14" t="s">
        <v>12986</v>
      </c>
      <c r="G5023" s="14" t="s">
        <v>10390</v>
      </c>
      <c r="H5023" s="14" t="s">
        <v>10391</v>
      </c>
      <c r="I5023" s="15">
        <v>150</v>
      </c>
      <c r="J5023" s="77">
        <v>1</v>
      </c>
    </row>
    <row r="5024" spans="1:10" ht="49.2" customHeight="1" x14ac:dyDescent="0.2">
      <c r="A5024" s="14" t="s">
        <v>9073</v>
      </c>
      <c r="B5024" s="14" t="s">
        <v>11954</v>
      </c>
      <c r="C5024" s="14" t="s">
        <v>7389</v>
      </c>
      <c r="D5024" s="16">
        <v>45026</v>
      </c>
      <c r="E5024" s="16">
        <v>45317</v>
      </c>
      <c r="F5024" s="14" t="s">
        <v>12987</v>
      </c>
      <c r="G5024" s="14" t="s">
        <v>10390</v>
      </c>
      <c r="H5024" s="14" t="s">
        <v>10391</v>
      </c>
      <c r="I5024" s="15">
        <v>150</v>
      </c>
      <c r="J5024" s="77">
        <v>1</v>
      </c>
    </row>
    <row r="5025" spans="1:10" ht="50.4" customHeight="1" x14ac:dyDescent="0.2">
      <c r="A5025" s="14" t="s">
        <v>9073</v>
      </c>
      <c r="B5025" s="14" t="s">
        <v>11954</v>
      </c>
      <c r="C5025" s="14" t="s">
        <v>7389</v>
      </c>
      <c r="D5025" s="16">
        <v>44936</v>
      </c>
      <c r="E5025" s="16">
        <v>45317</v>
      </c>
      <c r="F5025" s="14" t="s">
        <v>12988</v>
      </c>
      <c r="G5025" s="14" t="s">
        <v>10390</v>
      </c>
      <c r="H5025" s="14" t="s">
        <v>10391</v>
      </c>
      <c r="I5025" s="15">
        <v>150</v>
      </c>
      <c r="J5025" s="77">
        <v>1</v>
      </c>
    </row>
    <row r="5026" spans="1:10" ht="50.4" customHeight="1" x14ac:dyDescent="0.2">
      <c r="A5026" s="14" t="s">
        <v>9073</v>
      </c>
      <c r="B5026" s="14" t="s">
        <v>11954</v>
      </c>
      <c r="C5026" s="14" t="s">
        <v>7389</v>
      </c>
      <c r="D5026" s="16">
        <v>44967</v>
      </c>
      <c r="E5026" s="16">
        <v>45317</v>
      </c>
      <c r="F5026" s="14" t="s">
        <v>12989</v>
      </c>
      <c r="G5026" s="14" t="s">
        <v>10390</v>
      </c>
      <c r="H5026" s="14" t="s">
        <v>10391</v>
      </c>
      <c r="I5026" s="15">
        <v>150</v>
      </c>
      <c r="J5026" s="77">
        <v>1</v>
      </c>
    </row>
    <row r="5027" spans="1:10" ht="50.4" customHeight="1" x14ac:dyDescent="0.2">
      <c r="A5027" s="14" t="s">
        <v>9073</v>
      </c>
      <c r="B5027" s="14" t="s">
        <v>11954</v>
      </c>
      <c r="C5027" s="14" t="s">
        <v>7389</v>
      </c>
      <c r="D5027" s="16">
        <v>44995</v>
      </c>
      <c r="E5027" s="16">
        <v>45317</v>
      </c>
      <c r="F5027" s="14" t="s">
        <v>12990</v>
      </c>
      <c r="G5027" s="14" t="s">
        <v>10390</v>
      </c>
      <c r="H5027" s="14" t="s">
        <v>10391</v>
      </c>
      <c r="I5027" s="15">
        <v>150</v>
      </c>
      <c r="J5027" s="77">
        <v>1</v>
      </c>
    </row>
    <row r="5028" spans="1:10" ht="50.4" customHeight="1" x14ac:dyDescent="0.2">
      <c r="A5028" s="14" t="s">
        <v>9073</v>
      </c>
      <c r="B5028" s="14" t="s">
        <v>11954</v>
      </c>
      <c r="C5028" s="14" t="s">
        <v>7389</v>
      </c>
      <c r="D5028" s="16">
        <v>45026</v>
      </c>
      <c r="E5028" s="16">
        <v>45317</v>
      </c>
      <c r="F5028" s="14" t="s">
        <v>12991</v>
      </c>
      <c r="G5028" s="14" t="s">
        <v>10390</v>
      </c>
      <c r="H5028" s="14" t="s">
        <v>10391</v>
      </c>
      <c r="I5028" s="15">
        <v>150</v>
      </c>
      <c r="J5028" s="77">
        <v>1</v>
      </c>
    </row>
    <row r="5029" spans="1:10" ht="68.400000000000006" customHeight="1" x14ac:dyDescent="0.2">
      <c r="A5029" s="14" t="s">
        <v>9073</v>
      </c>
      <c r="B5029" s="14" t="s">
        <v>11954</v>
      </c>
      <c r="C5029" s="14" t="s">
        <v>7389</v>
      </c>
      <c r="D5029" s="16">
        <v>44946</v>
      </c>
      <c r="E5029" s="16">
        <v>45317</v>
      </c>
      <c r="F5029" s="14" t="s">
        <v>12992</v>
      </c>
      <c r="G5029" s="14" t="s">
        <v>10390</v>
      </c>
      <c r="H5029" s="14" t="s">
        <v>10391</v>
      </c>
      <c r="I5029" s="15">
        <v>153.4</v>
      </c>
      <c r="J5029" s="77">
        <v>1</v>
      </c>
    </row>
    <row r="5030" spans="1:10" ht="70.2" customHeight="1" x14ac:dyDescent="0.2">
      <c r="A5030" s="14" t="s">
        <v>9073</v>
      </c>
      <c r="B5030" s="14" t="s">
        <v>11954</v>
      </c>
      <c r="C5030" s="14" t="s">
        <v>7389</v>
      </c>
      <c r="D5030" s="16">
        <v>45001</v>
      </c>
      <c r="E5030" s="16">
        <v>45317</v>
      </c>
      <c r="F5030" s="14" t="s">
        <v>12993</v>
      </c>
      <c r="G5030" s="14" t="s">
        <v>10390</v>
      </c>
      <c r="H5030" s="14" t="s">
        <v>10391</v>
      </c>
      <c r="I5030" s="15">
        <v>550</v>
      </c>
      <c r="J5030" s="77">
        <v>1</v>
      </c>
    </row>
    <row r="5031" spans="1:10" ht="69" customHeight="1" x14ac:dyDescent="0.2">
      <c r="A5031" s="14" t="s">
        <v>1906</v>
      </c>
      <c r="B5031" s="14" t="s">
        <v>11955</v>
      </c>
      <c r="C5031" s="14" t="s">
        <v>11955</v>
      </c>
      <c r="D5031" s="16">
        <v>45176</v>
      </c>
      <c r="E5031" s="16">
        <v>45299</v>
      </c>
      <c r="F5031" s="14" t="s">
        <v>12994</v>
      </c>
      <c r="G5031" s="14" t="s">
        <v>10390</v>
      </c>
      <c r="H5031" s="14" t="s">
        <v>10391</v>
      </c>
      <c r="I5031" s="15">
        <v>380</v>
      </c>
      <c r="J5031" s="77">
        <v>2</v>
      </c>
    </row>
    <row r="5032" spans="1:10" ht="81.599999999999994" x14ac:dyDescent="0.2">
      <c r="A5032" s="14" t="s">
        <v>1906</v>
      </c>
      <c r="B5032" s="14" t="s">
        <v>11955</v>
      </c>
      <c r="C5032" s="14" t="s">
        <v>11955</v>
      </c>
      <c r="D5032" s="16">
        <v>45176</v>
      </c>
      <c r="E5032" s="16">
        <v>45299</v>
      </c>
      <c r="F5032" s="14" t="s">
        <v>12995</v>
      </c>
      <c r="G5032" s="14" t="s">
        <v>10390</v>
      </c>
      <c r="H5032" s="14" t="s">
        <v>10391</v>
      </c>
      <c r="I5032" s="15">
        <v>167.5</v>
      </c>
      <c r="J5032" s="77">
        <v>2</v>
      </c>
    </row>
    <row r="5033" spans="1:10" ht="59.4" customHeight="1" x14ac:dyDescent="0.2">
      <c r="A5033" s="14" t="s">
        <v>1906</v>
      </c>
      <c r="B5033" s="14" t="s">
        <v>11955</v>
      </c>
      <c r="C5033" s="14" t="s">
        <v>11955</v>
      </c>
      <c r="D5033" s="16">
        <v>44936</v>
      </c>
      <c r="E5033" s="16">
        <v>45299</v>
      </c>
      <c r="F5033" s="14" t="s">
        <v>12996</v>
      </c>
      <c r="G5033" s="14" t="s">
        <v>10390</v>
      </c>
      <c r="H5033" s="14" t="s">
        <v>10391</v>
      </c>
      <c r="I5033" s="15">
        <v>150</v>
      </c>
      <c r="J5033" s="77">
        <v>2</v>
      </c>
    </row>
    <row r="5034" spans="1:10" ht="59.4" customHeight="1" x14ac:dyDescent="0.2">
      <c r="A5034" s="14" t="s">
        <v>1906</v>
      </c>
      <c r="B5034" s="14" t="s">
        <v>11955</v>
      </c>
      <c r="C5034" s="14" t="s">
        <v>11955</v>
      </c>
      <c r="D5034" s="16">
        <v>44967</v>
      </c>
      <c r="E5034" s="16">
        <v>45299</v>
      </c>
      <c r="F5034" s="14" t="s">
        <v>12997</v>
      </c>
      <c r="G5034" s="14" t="s">
        <v>10390</v>
      </c>
      <c r="H5034" s="14" t="s">
        <v>10391</v>
      </c>
      <c r="I5034" s="15">
        <v>150</v>
      </c>
      <c r="J5034" s="77">
        <v>2</v>
      </c>
    </row>
    <row r="5035" spans="1:10" ht="59.4" customHeight="1" x14ac:dyDescent="0.2">
      <c r="A5035" s="14" t="s">
        <v>1906</v>
      </c>
      <c r="B5035" s="14" t="s">
        <v>11955</v>
      </c>
      <c r="C5035" s="14" t="s">
        <v>11955</v>
      </c>
      <c r="D5035" s="16">
        <v>44995</v>
      </c>
      <c r="E5035" s="16">
        <v>45299</v>
      </c>
      <c r="F5035" s="14" t="s">
        <v>12998</v>
      </c>
      <c r="G5035" s="14" t="s">
        <v>10390</v>
      </c>
      <c r="H5035" s="14" t="s">
        <v>10391</v>
      </c>
      <c r="I5035" s="15">
        <v>150</v>
      </c>
      <c r="J5035" s="77">
        <v>2</v>
      </c>
    </row>
    <row r="5036" spans="1:10" ht="59.4" customHeight="1" x14ac:dyDescent="0.2">
      <c r="A5036" s="14" t="s">
        <v>1906</v>
      </c>
      <c r="B5036" s="14" t="s">
        <v>11955</v>
      </c>
      <c r="C5036" s="14" t="s">
        <v>11955</v>
      </c>
      <c r="D5036" s="16">
        <v>45026</v>
      </c>
      <c r="E5036" s="16">
        <v>45299</v>
      </c>
      <c r="F5036" s="14" t="s">
        <v>12999</v>
      </c>
      <c r="G5036" s="14" t="s">
        <v>10390</v>
      </c>
      <c r="H5036" s="14" t="s">
        <v>10391</v>
      </c>
      <c r="I5036" s="15">
        <v>150</v>
      </c>
      <c r="J5036" s="77">
        <v>2</v>
      </c>
    </row>
    <row r="5037" spans="1:10" ht="59.4" customHeight="1" x14ac:dyDescent="0.2">
      <c r="A5037" s="14" t="s">
        <v>1906</v>
      </c>
      <c r="B5037" s="14" t="s">
        <v>11955</v>
      </c>
      <c r="C5037" s="14" t="s">
        <v>11955</v>
      </c>
      <c r="D5037" s="16">
        <v>45056</v>
      </c>
      <c r="E5037" s="16">
        <v>45299</v>
      </c>
      <c r="F5037" s="14" t="s">
        <v>13000</v>
      </c>
      <c r="G5037" s="14" t="s">
        <v>10390</v>
      </c>
      <c r="H5037" s="14" t="s">
        <v>10391</v>
      </c>
      <c r="I5037" s="15">
        <v>150</v>
      </c>
      <c r="J5037" s="77">
        <v>2</v>
      </c>
    </row>
    <row r="5038" spans="1:10" ht="59.4" customHeight="1" x14ac:dyDescent="0.2">
      <c r="A5038" s="14" t="s">
        <v>1906</v>
      </c>
      <c r="B5038" s="14" t="s">
        <v>11955</v>
      </c>
      <c r="C5038" s="14" t="s">
        <v>11955</v>
      </c>
      <c r="D5038" s="16">
        <v>45087</v>
      </c>
      <c r="E5038" s="16">
        <v>45299</v>
      </c>
      <c r="F5038" s="14" t="s">
        <v>13001</v>
      </c>
      <c r="G5038" s="14" t="s">
        <v>10390</v>
      </c>
      <c r="H5038" s="14" t="s">
        <v>10391</v>
      </c>
      <c r="I5038" s="15">
        <v>150</v>
      </c>
      <c r="J5038" s="77">
        <v>2</v>
      </c>
    </row>
    <row r="5039" spans="1:10" ht="69" customHeight="1" x14ac:dyDescent="0.2">
      <c r="A5039" s="14" t="s">
        <v>1906</v>
      </c>
      <c r="B5039" s="14" t="s">
        <v>11955</v>
      </c>
      <c r="C5039" s="14" t="s">
        <v>11955</v>
      </c>
      <c r="D5039" s="16">
        <v>45237</v>
      </c>
      <c r="E5039" s="16">
        <v>45299</v>
      </c>
      <c r="F5039" s="14" t="s">
        <v>13002</v>
      </c>
      <c r="G5039" s="14" t="s">
        <v>10390</v>
      </c>
      <c r="H5039" s="14" t="s">
        <v>10391</v>
      </c>
      <c r="I5039" s="15">
        <v>130</v>
      </c>
      <c r="J5039" s="77">
        <v>2</v>
      </c>
    </row>
    <row r="5040" spans="1:10" ht="68.400000000000006" customHeight="1" x14ac:dyDescent="0.2">
      <c r="A5040" s="14" t="s">
        <v>1906</v>
      </c>
      <c r="B5040" s="14" t="s">
        <v>11955</v>
      </c>
      <c r="C5040" s="14" t="s">
        <v>11955</v>
      </c>
      <c r="D5040" s="16">
        <v>45237</v>
      </c>
      <c r="E5040" s="16">
        <v>45299</v>
      </c>
      <c r="F5040" s="14" t="s">
        <v>12016</v>
      </c>
      <c r="G5040" s="14" t="s">
        <v>10390</v>
      </c>
      <c r="H5040" s="14" t="s">
        <v>10391</v>
      </c>
      <c r="I5040" s="15">
        <v>130</v>
      </c>
      <c r="J5040" s="77">
        <v>2</v>
      </c>
    </row>
    <row r="5041" spans="1:10" ht="72" customHeight="1" x14ac:dyDescent="0.2">
      <c r="A5041" s="14" t="s">
        <v>1906</v>
      </c>
      <c r="B5041" s="14" t="s">
        <v>11956</v>
      </c>
      <c r="C5041" s="14" t="s">
        <v>11957</v>
      </c>
      <c r="D5041" s="16">
        <v>45068</v>
      </c>
      <c r="E5041" s="16">
        <v>45299</v>
      </c>
      <c r="F5041" s="14" t="s">
        <v>13003</v>
      </c>
      <c r="G5041" s="14" t="s">
        <v>11889</v>
      </c>
      <c r="H5041" s="14" t="s">
        <v>11890</v>
      </c>
      <c r="I5041" s="15">
        <v>3347.17</v>
      </c>
      <c r="J5041" s="77">
        <v>2</v>
      </c>
    </row>
    <row r="5042" spans="1:10" ht="71.400000000000006" x14ac:dyDescent="0.2">
      <c r="A5042" s="14" t="s">
        <v>1906</v>
      </c>
      <c r="B5042" s="14" t="s">
        <v>11956</v>
      </c>
      <c r="C5042" s="14" t="s">
        <v>11957</v>
      </c>
      <c r="D5042" s="16">
        <v>45110</v>
      </c>
      <c r="E5042" s="16">
        <v>45299</v>
      </c>
      <c r="F5042" s="14" t="s">
        <v>13004</v>
      </c>
      <c r="G5042" s="14" t="s">
        <v>11889</v>
      </c>
      <c r="H5042" s="14" t="s">
        <v>11890</v>
      </c>
      <c r="I5042" s="15">
        <v>1232.5</v>
      </c>
      <c r="J5042" s="77">
        <v>2</v>
      </c>
    </row>
    <row r="5043" spans="1:10" ht="71.400000000000006" x14ac:dyDescent="0.2">
      <c r="A5043" s="14" t="s">
        <v>1906</v>
      </c>
      <c r="B5043" s="14" t="s">
        <v>11956</v>
      </c>
      <c r="C5043" s="14" t="s">
        <v>11957</v>
      </c>
      <c r="D5043" s="16">
        <v>45140</v>
      </c>
      <c r="E5043" s="16">
        <v>45299</v>
      </c>
      <c r="F5043" s="14" t="s">
        <v>13005</v>
      </c>
      <c r="G5043" s="14" t="s">
        <v>11889</v>
      </c>
      <c r="H5043" s="14" t="s">
        <v>11890</v>
      </c>
      <c r="I5043" s="15">
        <v>663</v>
      </c>
      <c r="J5043" s="77">
        <v>2</v>
      </c>
    </row>
    <row r="5044" spans="1:10" ht="71.400000000000006" x14ac:dyDescent="0.2">
      <c r="A5044" s="14" t="s">
        <v>1906</v>
      </c>
      <c r="B5044" s="14" t="s">
        <v>11956</v>
      </c>
      <c r="C5044" s="14" t="s">
        <v>11957</v>
      </c>
      <c r="D5044" s="16">
        <v>45196</v>
      </c>
      <c r="E5044" s="16">
        <v>45299</v>
      </c>
      <c r="F5044" s="14" t="s">
        <v>13006</v>
      </c>
      <c r="G5044" s="14" t="s">
        <v>11889</v>
      </c>
      <c r="H5044" s="14" t="s">
        <v>11890</v>
      </c>
      <c r="I5044" s="15">
        <v>153</v>
      </c>
      <c r="J5044" s="77">
        <v>2</v>
      </c>
    </row>
    <row r="5045" spans="1:10" ht="67.95" customHeight="1" x14ac:dyDescent="0.2">
      <c r="A5045" s="14" t="s">
        <v>1906</v>
      </c>
      <c r="B5045" s="14" t="s">
        <v>11956</v>
      </c>
      <c r="C5045" s="14" t="s">
        <v>11957</v>
      </c>
      <c r="D5045" s="16">
        <v>45203</v>
      </c>
      <c r="E5045" s="16">
        <v>45299</v>
      </c>
      <c r="F5045" s="14" t="s">
        <v>13007</v>
      </c>
      <c r="G5045" s="14" t="s">
        <v>11889</v>
      </c>
      <c r="H5045" s="14" t="s">
        <v>11890</v>
      </c>
      <c r="I5045" s="15">
        <v>2839</v>
      </c>
      <c r="J5045" s="77">
        <v>2</v>
      </c>
    </row>
    <row r="5046" spans="1:10" ht="73.2" customHeight="1" x14ac:dyDescent="0.2">
      <c r="A5046" s="14" t="s">
        <v>1906</v>
      </c>
      <c r="B5046" s="14" t="s">
        <v>11956</v>
      </c>
      <c r="C5046" s="14" t="s">
        <v>11957</v>
      </c>
      <c r="D5046" s="16">
        <v>45149</v>
      </c>
      <c r="E5046" s="16">
        <v>45299</v>
      </c>
      <c r="F5046" s="14" t="s">
        <v>13008</v>
      </c>
      <c r="G5046" s="14" t="s">
        <v>11889</v>
      </c>
      <c r="H5046" s="14" t="s">
        <v>11890</v>
      </c>
      <c r="I5046" s="15">
        <v>5377.78</v>
      </c>
      <c r="J5046" s="77">
        <v>2</v>
      </c>
    </row>
    <row r="5047" spans="1:10" ht="61.2" x14ac:dyDescent="0.2">
      <c r="A5047" s="14" t="s">
        <v>1906</v>
      </c>
      <c r="B5047" s="14" t="s">
        <v>11956</v>
      </c>
      <c r="C5047" s="14" t="s">
        <v>11957</v>
      </c>
      <c r="D5047" s="16">
        <v>44958</v>
      </c>
      <c r="E5047" s="16">
        <v>45299</v>
      </c>
      <c r="F5047" s="14" t="s">
        <v>13009</v>
      </c>
      <c r="G5047" s="14" t="s">
        <v>11889</v>
      </c>
      <c r="H5047" s="14" t="s">
        <v>11890</v>
      </c>
      <c r="I5047" s="15">
        <v>904.76</v>
      </c>
      <c r="J5047" s="77">
        <v>2</v>
      </c>
    </row>
    <row r="5048" spans="1:10" ht="64.2" customHeight="1" x14ac:dyDescent="0.2">
      <c r="A5048" s="14" t="s">
        <v>1906</v>
      </c>
      <c r="B5048" s="14" t="s">
        <v>11956</v>
      </c>
      <c r="C5048" s="14" t="s">
        <v>11957</v>
      </c>
      <c r="D5048" s="16">
        <v>44986</v>
      </c>
      <c r="E5048" s="16">
        <v>45299</v>
      </c>
      <c r="F5048" s="14" t="s">
        <v>13010</v>
      </c>
      <c r="G5048" s="14" t="s">
        <v>11889</v>
      </c>
      <c r="H5048" s="14" t="s">
        <v>11890</v>
      </c>
      <c r="I5048" s="15">
        <v>904.76</v>
      </c>
      <c r="J5048" s="77">
        <v>2</v>
      </c>
    </row>
    <row r="5049" spans="1:10" ht="63.6" customHeight="1" x14ac:dyDescent="0.2">
      <c r="A5049" s="14" t="s">
        <v>1906</v>
      </c>
      <c r="B5049" s="14" t="s">
        <v>11956</v>
      </c>
      <c r="C5049" s="14" t="s">
        <v>11957</v>
      </c>
      <c r="D5049" s="16">
        <v>45019</v>
      </c>
      <c r="E5049" s="16">
        <v>45299</v>
      </c>
      <c r="F5049" s="14" t="s">
        <v>13011</v>
      </c>
      <c r="G5049" s="14" t="s">
        <v>11889</v>
      </c>
      <c r="H5049" s="14" t="s">
        <v>11890</v>
      </c>
      <c r="I5049" s="15">
        <v>904.76</v>
      </c>
      <c r="J5049" s="77">
        <v>2</v>
      </c>
    </row>
    <row r="5050" spans="1:10" ht="61.95" customHeight="1" x14ac:dyDescent="0.2">
      <c r="A5050" s="14" t="s">
        <v>1906</v>
      </c>
      <c r="B5050" s="14" t="s">
        <v>11956</v>
      </c>
      <c r="C5050" s="14" t="s">
        <v>11957</v>
      </c>
      <c r="D5050" s="16">
        <v>45048</v>
      </c>
      <c r="E5050" s="16">
        <v>45299</v>
      </c>
      <c r="F5050" s="14" t="s">
        <v>13012</v>
      </c>
      <c r="G5050" s="14" t="s">
        <v>11889</v>
      </c>
      <c r="H5050" s="14" t="s">
        <v>11890</v>
      </c>
      <c r="I5050" s="15">
        <v>904.76</v>
      </c>
      <c r="J5050" s="77">
        <v>2</v>
      </c>
    </row>
    <row r="5051" spans="1:10" ht="63" customHeight="1" x14ac:dyDescent="0.2">
      <c r="A5051" s="14" t="s">
        <v>1906</v>
      </c>
      <c r="B5051" s="14" t="s">
        <v>11956</v>
      </c>
      <c r="C5051" s="14" t="s">
        <v>11957</v>
      </c>
      <c r="D5051" s="16">
        <v>45078</v>
      </c>
      <c r="E5051" s="16">
        <v>45299</v>
      </c>
      <c r="F5051" s="14" t="s">
        <v>13013</v>
      </c>
      <c r="G5051" s="14" t="s">
        <v>11889</v>
      </c>
      <c r="H5051" s="14" t="s">
        <v>11890</v>
      </c>
      <c r="I5051" s="15">
        <v>904.76</v>
      </c>
      <c r="J5051" s="77">
        <v>2</v>
      </c>
    </row>
    <row r="5052" spans="1:10" ht="62.4" customHeight="1" x14ac:dyDescent="0.2">
      <c r="A5052" s="14" t="s">
        <v>1906</v>
      </c>
      <c r="B5052" s="14" t="s">
        <v>11956</v>
      </c>
      <c r="C5052" s="14" t="s">
        <v>11957</v>
      </c>
      <c r="D5052" s="16">
        <v>45110</v>
      </c>
      <c r="E5052" s="16">
        <v>45299</v>
      </c>
      <c r="F5052" s="14" t="s">
        <v>13014</v>
      </c>
      <c r="G5052" s="14" t="s">
        <v>11889</v>
      </c>
      <c r="H5052" s="14" t="s">
        <v>11890</v>
      </c>
      <c r="I5052" s="15">
        <v>904.76</v>
      </c>
      <c r="J5052" s="77">
        <v>2</v>
      </c>
    </row>
    <row r="5053" spans="1:10" ht="62.4" customHeight="1" x14ac:dyDescent="0.2">
      <c r="A5053" s="14" t="s">
        <v>1906</v>
      </c>
      <c r="B5053" s="14" t="s">
        <v>11956</v>
      </c>
      <c r="C5053" s="14" t="s">
        <v>11957</v>
      </c>
      <c r="D5053" s="16">
        <v>45139</v>
      </c>
      <c r="E5053" s="16">
        <v>45299</v>
      </c>
      <c r="F5053" s="14" t="s">
        <v>13015</v>
      </c>
      <c r="G5053" s="14" t="s">
        <v>11889</v>
      </c>
      <c r="H5053" s="14" t="s">
        <v>11890</v>
      </c>
      <c r="I5053" s="15">
        <v>904.76</v>
      </c>
      <c r="J5053" s="77">
        <v>2</v>
      </c>
    </row>
    <row r="5054" spans="1:10" ht="63" customHeight="1" x14ac:dyDescent="0.2">
      <c r="A5054" s="14" t="s">
        <v>1906</v>
      </c>
      <c r="B5054" s="14" t="s">
        <v>11956</v>
      </c>
      <c r="C5054" s="14" t="s">
        <v>11957</v>
      </c>
      <c r="D5054" s="16">
        <v>45173</v>
      </c>
      <c r="E5054" s="16">
        <v>45299</v>
      </c>
      <c r="F5054" s="14" t="s">
        <v>13016</v>
      </c>
      <c r="G5054" s="14" t="s">
        <v>11889</v>
      </c>
      <c r="H5054" s="14" t="s">
        <v>11890</v>
      </c>
      <c r="I5054" s="15">
        <v>904.76</v>
      </c>
      <c r="J5054" s="77">
        <v>2</v>
      </c>
    </row>
    <row r="5055" spans="1:10" ht="61.2" customHeight="1" x14ac:dyDescent="0.2">
      <c r="A5055" s="14" t="s">
        <v>1906</v>
      </c>
      <c r="B5055" s="14" t="s">
        <v>11956</v>
      </c>
      <c r="C5055" s="14" t="s">
        <v>11957</v>
      </c>
      <c r="D5055" s="16">
        <v>45201</v>
      </c>
      <c r="E5055" s="16">
        <v>45299</v>
      </c>
      <c r="F5055" s="14" t="s">
        <v>13017</v>
      </c>
      <c r="G5055" s="14" t="s">
        <v>11889</v>
      </c>
      <c r="H5055" s="14" t="s">
        <v>11890</v>
      </c>
      <c r="I5055" s="15">
        <v>904.76</v>
      </c>
      <c r="J5055" s="77">
        <v>2</v>
      </c>
    </row>
    <row r="5056" spans="1:10" ht="64.95" customHeight="1" x14ac:dyDescent="0.2">
      <c r="A5056" s="14" t="s">
        <v>1906</v>
      </c>
      <c r="B5056" s="14" t="s">
        <v>11956</v>
      </c>
      <c r="C5056" s="14" t="s">
        <v>11957</v>
      </c>
      <c r="D5056" s="16">
        <v>45236</v>
      </c>
      <c r="E5056" s="16">
        <v>45299</v>
      </c>
      <c r="F5056" s="14" t="s">
        <v>13018</v>
      </c>
      <c r="G5056" s="14" t="s">
        <v>11889</v>
      </c>
      <c r="H5056" s="14" t="s">
        <v>11890</v>
      </c>
      <c r="I5056" s="15">
        <v>904.76</v>
      </c>
      <c r="J5056" s="77">
        <v>2</v>
      </c>
    </row>
    <row r="5057" spans="1:10" ht="67.95" customHeight="1" x14ac:dyDescent="0.2">
      <c r="A5057" s="14" t="s">
        <v>1906</v>
      </c>
      <c r="B5057" s="14" t="s">
        <v>11956</v>
      </c>
      <c r="C5057" s="14" t="s">
        <v>11957</v>
      </c>
      <c r="D5057" s="16">
        <v>45202</v>
      </c>
      <c r="E5057" s="16">
        <v>45299</v>
      </c>
      <c r="F5057" s="14" t="s">
        <v>13019</v>
      </c>
      <c r="G5057" s="14" t="s">
        <v>11889</v>
      </c>
      <c r="H5057" s="14" t="s">
        <v>11890</v>
      </c>
      <c r="I5057" s="15">
        <v>600</v>
      </c>
      <c r="J5057" s="77">
        <v>2</v>
      </c>
    </row>
    <row r="5058" spans="1:10" ht="68.400000000000006" customHeight="1" x14ac:dyDescent="0.2">
      <c r="A5058" s="14" t="s">
        <v>1906</v>
      </c>
      <c r="B5058" s="14" t="s">
        <v>11956</v>
      </c>
      <c r="C5058" s="14" t="s">
        <v>11957</v>
      </c>
      <c r="D5058" s="16">
        <v>45238</v>
      </c>
      <c r="E5058" s="16">
        <v>45299</v>
      </c>
      <c r="F5058" s="14" t="s">
        <v>13020</v>
      </c>
      <c r="G5058" s="14" t="s">
        <v>11889</v>
      </c>
      <c r="H5058" s="14" t="s">
        <v>11890</v>
      </c>
      <c r="I5058" s="15">
        <v>700</v>
      </c>
      <c r="J5058" s="77">
        <v>2</v>
      </c>
    </row>
    <row r="5059" spans="1:10" ht="74.400000000000006" customHeight="1" x14ac:dyDescent="0.2">
      <c r="A5059" s="14" t="s">
        <v>1906</v>
      </c>
      <c r="B5059" s="14" t="s">
        <v>11956</v>
      </c>
      <c r="C5059" s="14" t="s">
        <v>11957</v>
      </c>
      <c r="D5059" s="16">
        <v>44960</v>
      </c>
      <c r="E5059" s="16">
        <v>45299</v>
      </c>
      <c r="F5059" s="14" t="s">
        <v>13021</v>
      </c>
      <c r="G5059" s="14" t="s">
        <v>11889</v>
      </c>
      <c r="H5059" s="14" t="s">
        <v>11890</v>
      </c>
      <c r="I5059" s="15">
        <v>3025</v>
      </c>
      <c r="J5059" s="77">
        <v>2</v>
      </c>
    </row>
    <row r="5060" spans="1:10" ht="74.400000000000006" customHeight="1" x14ac:dyDescent="0.2">
      <c r="A5060" s="14" t="s">
        <v>1906</v>
      </c>
      <c r="B5060" s="14" t="s">
        <v>11956</v>
      </c>
      <c r="C5060" s="14" t="s">
        <v>11957</v>
      </c>
      <c r="D5060" s="16">
        <v>44986</v>
      </c>
      <c r="E5060" s="16">
        <v>45299</v>
      </c>
      <c r="F5060" s="14" t="s">
        <v>13022</v>
      </c>
      <c r="G5060" s="14" t="s">
        <v>11889</v>
      </c>
      <c r="H5060" s="14" t="s">
        <v>11890</v>
      </c>
      <c r="I5060" s="15">
        <v>3526.6</v>
      </c>
      <c r="J5060" s="77">
        <v>2</v>
      </c>
    </row>
    <row r="5061" spans="1:10" ht="74.400000000000006" customHeight="1" x14ac:dyDescent="0.2">
      <c r="A5061" s="14" t="s">
        <v>1906</v>
      </c>
      <c r="B5061" s="14" t="s">
        <v>11956</v>
      </c>
      <c r="C5061" s="14" t="s">
        <v>11957</v>
      </c>
      <c r="D5061" s="16">
        <v>45020</v>
      </c>
      <c r="E5061" s="16">
        <v>45299</v>
      </c>
      <c r="F5061" s="14" t="s">
        <v>13023</v>
      </c>
      <c r="G5061" s="14" t="s">
        <v>11889</v>
      </c>
      <c r="H5061" s="14" t="s">
        <v>11890</v>
      </c>
      <c r="I5061" s="15">
        <v>4088.2</v>
      </c>
      <c r="J5061" s="77">
        <v>2</v>
      </c>
    </row>
    <row r="5062" spans="1:10" ht="74.400000000000006" customHeight="1" x14ac:dyDescent="0.2">
      <c r="A5062" s="14" t="s">
        <v>1906</v>
      </c>
      <c r="B5062" s="14" t="s">
        <v>11956</v>
      </c>
      <c r="C5062" s="14" t="s">
        <v>11957</v>
      </c>
      <c r="D5062" s="16">
        <v>45048</v>
      </c>
      <c r="E5062" s="16">
        <v>45299</v>
      </c>
      <c r="F5062" s="14" t="s">
        <v>13024</v>
      </c>
      <c r="G5062" s="14" t="s">
        <v>11889</v>
      </c>
      <c r="H5062" s="14" t="s">
        <v>11890</v>
      </c>
      <c r="I5062" s="15">
        <v>3556.6</v>
      </c>
      <c r="J5062" s="77">
        <v>2</v>
      </c>
    </row>
    <row r="5063" spans="1:10" ht="74.400000000000006" customHeight="1" x14ac:dyDescent="0.2">
      <c r="A5063" s="14" t="s">
        <v>1906</v>
      </c>
      <c r="B5063" s="14" t="s">
        <v>11956</v>
      </c>
      <c r="C5063" s="14" t="s">
        <v>11957</v>
      </c>
      <c r="D5063" s="16">
        <v>45077</v>
      </c>
      <c r="E5063" s="16">
        <v>45299</v>
      </c>
      <c r="F5063" s="14" t="s">
        <v>12017</v>
      </c>
      <c r="G5063" s="14" t="s">
        <v>11889</v>
      </c>
      <c r="H5063" s="14" t="s">
        <v>11890</v>
      </c>
      <c r="I5063" s="15">
        <v>4023.1</v>
      </c>
      <c r="J5063" s="77">
        <v>2</v>
      </c>
    </row>
    <row r="5064" spans="1:10" ht="74.400000000000006" customHeight="1" x14ac:dyDescent="0.2">
      <c r="A5064" s="14" t="s">
        <v>1906</v>
      </c>
      <c r="B5064" s="14" t="s">
        <v>11956</v>
      </c>
      <c r="C5064" s="14" t="s">
        <v>11957</v>
      </c>
      <c r="D5064" s="16">
        <v>45104</v>
      </c>
      <c r="E5064" s="16">
        <v>45299</v>
      </c>
      <c r="F5064" s="14" t="s">
        <v>13025</v>
      </c>
      <c r="G5064" s="14" t="s">
        <v>11889</v>
      </c>
      <c r="H5064" s="14" t="s">
        <v>11890</v>
      </c>
      <c r="I5064" s="15">
        <v>681.67</v>
      </c>
      <c r="J5064" s="77">
        <v>2</v>
      </c>
    </row>
    <row r="5065" spans="1:10" ht="71.400000000000006" x14ac:dyDescent="0.2">
      <c r="A5065" s="14" t="s">
        <v>1906</v>
      </c>
      <c r="B5065" s="14" t="s">
        <v>11958</v>
      </c>
      <c r="C5065" s="14" t="s">
        <v>7436</v>
      </c>
      <c r="D5065" s="16">
        <v>45245</v>
      </c>
      <c r="E5065" s="16">
        <v>45300</v>
      </c>
      <c r="F5065" s="14" t="s">
        <v>13026</v>
      </c>
      <c r="G5065" s="14" t="s">
        <v>9156</v>
      </c>
      <c r="H5065" s="14" t="s">
        <v>9157</v>
      </c>
      <c r="I5065" s="15">
        <v>240.9</v>
      </c>
      <c r="J5065" s="77">
        <v>2</v>
      </c>
    </row>
    <row r="5066" spans="1:10" ht="58.95" customHeight="1" x14ac:dyDescent="0.2">
      <c r="A5066" s="14" t="s">
        <v>1906</v>
      </c>
      <c r="B5066" s="14" t="s">
        <v>11959</v>
      </c>
      <c r="C5066" s="14" t="s">
        <v>11960</v>
      </c>
      <c r="D5066" s="16">
        <v>45245</v>
      </c>
      <c r="E5066" s="16">
        <v>45300</v>
      </c>
      <c r="F5066" s="14" t="s">
        <v>13027</v>
      </c>
      <c r="G5066" s="14" t="s">
        <v>9156</v>
      </c>
      <c r="H5066" s="14" t="s">
        <v>9157</v>
      </c>
      <c r="I5066" s="15">
        <v>67.900000000000006</v>
      </c>
      <c r="J5066" s="77">
        <v>3</v>
      </c>
    </row>
    <row r="5067" spans="1:10" ht="57.6" customHeight="1" x14ac:dyDescent="0.2">
      <c r="A5067" s="14" t="s">
        <v>1906</v>
      </c>
      <c r="B5067" s="14" t="s">
        <v>11959</v>
      </c>
      <c r="C5067" s="14" t="s">
        <v>11960</v>
      </c>
      <c r="D5067" s="16">
        <v>45245</v>
      </c>
      <c r="E5067" s="16">
        <v>45300</v>
      </c>
      <c r="F5067" s="14" t="s">
        <v>13028</v>
      </c>
      <c r="G5067" s="14" t="s">
        <v>9156</v>
      </c>
      <c r="H5067" s="14" t="s">
        <v>9157</v>
      </c>
      <c r="I5067" s="15">
        <v>350</v>
      </c>
      <c r="J5067" s="77">
        <v>3</v>
      </c>
    </row>
    <row r="5068" spans="1:10" ht="61.2" customHeight="1" x14ac:dyDescent="0.2">
      <c r="A5068" s="14" t="s">
        <v>1906</v>
      </c>
      <c r="B5068" s="14" t="s">
        <v>11959</v>
      </c>
      <c r="C5068" s="14" t="s">
        <v>11960</v>
      </c>
      <c r="D5068" s="16">
        <v>45245</v>
      </c>
      <c r="E5068" s="16">
        <v>45300</v>
      </c>
      <c r="F5068" s="14" t="s">
        <v>13029</v>
      </c>
      <c r="G5068" s="14" t="s">
        <v>9156</v>
      </c>
      <c r="H5068" s="14" t="s">
        <v>9157</v>
      </c>
      <c r="I5068" s="15">
        <v>282.39999999999998</v>
      </c>
      <c r="J5068" s="77">
        <v>3</v>
      </c>
    </row>
    <row r="5069" spans="1:10" ht="71.400000000000006" x14ac:dyDescent="0.2">
      <c r="A5069" s="14" t="s">
        <v>1906</v>
      </c>
      <c r="B5069" s="14" t="s">
        <v>11959</v>
      </c>
      <c r="C5069" s="14" t="s">
        <v>11960</v>
      </c>
      <c r="D5069" s="16">
        <v>45245</v>
      </c>
      <c r="E5069" s="16">
        <v>45300</v>
      </c>
      <c r="F5069" s="14" t="s">
        <v>13030</v>
      </c>
      <c r="G5069" s="14" t="s">
        <v>9156</v>
      </c>
      <c r="H5069" s="14" t="s">
        <v>9157</v>
      </c>
      <c r="I5069" s="15">
        <v>33.799999999999997</v>
      </c>
      <c r="J5069" s="77">
        <v>3</v>
      </c>
    </row>
    <row r="5070" spans="1:10" ht="58.95" customHeight="1" x14ac:dyDescent="0.2">
      <c r="A5070" s="14" t="s">
        <v>1906</v>
      </c>
      <c r="B5070" s="14" t="s">
        <v>11959</v>
      </c>
      <c r="C5070" s="14" t="s">
        <v>11960</v>
      </c>
      <c r="D5070" s="16">
        <v>45245</v>
      </c>
      <c r="E5070" s="16">
        <v>45300</v>
      </c>
      <c r="F5070" s="14" t="s">
        <v>13031</v>
      </c>
      <c r="G5070" s="14" t="s">
        <v>9156</v>
      </c>
      <c r="H5070" s="14" t="s">
        <v>9157</v>
      </c>
      <c r="I5070" s="15">
        <v>220</v>
      </c>
      <c r="J5070" s="77">
        <v>3</v>
      </c>
    </row>
    <row r="5071" spans="1:10" ht="66.599999999999994" customHeight="1" x14ac:dyDescent="0.2">
      <c r="A5071" s="14" t="s">
        <v>1906</v>
      </c>
      <c r="B5071" s="14" t="s">
        <v>11961</v>
      </c>
      <c r="C5071" s="14" t="s">
        <v>11962</v>
      </c>
      <c r="D5071" s="16">
        <v>45159</v>
      </c>
      <c r="E5071" s="16">
        <v>45300</v>
      </c>
      <c r="F5071" s="14" t="s">
        <v>13032</v>
      </c>
      <c r="G5071" s="14" t="s">
        <v>9156</v>
      </c>
      <c r="H5071" s="14" t="s">
        <v>9157</v>
      </c>
      <c r="I5071" s="15">
        <v>150</v>
      </c>
      <c r="J5071" s="77">
        <v>3</v>
      </c>
    </row>
    <row r="5072" spans="1:10" ht="67.2" customHeight="1" x14ac:dyDescent="0.2">
      <c r="A5072" s="14" t="s">
        <v>1906</v>
      </c>
      <c r="B5072" s="14" t="s">
        <v>11961</v>
      </c>
      <c r="C5072" s="14" t="s">
        <v>11962</v>
      </c>
      <c r="D5072" s="16">
        <v>45134</v>
      </c>
      <c r="E5072" s="16">
        <v>45300</v>
      </c>
      <c r="F5072" s="14" t="s">
        <v>13033</v>
      </c>
      <c r="G5072" s="14" t="s">
        <v>9156</v>
      </c>
      <c r="H5072" s="14" t="s">
        <v>9157</v>
      </c>
      <c r="I5072" s="15">
        <v>375</v>
      </c>
      <c r="J5072" s="77">
        <v>3</v>
      </c>
    </row>
    <row r="5073" spans="1:10" ht="57" customHeight="1" x14ac:dyDescent="0.2">
      <c r="A5073" s="14" t="s">
        <v>1906</v>
      </c>
      <c r="B5073" s="14" t="s">
        <v>11961</v>
      </c>
      <c r="C5073" s="14" t="s">
        <v>11962</v>
      </c>
      <c r="D5073" s="16">
        <v>45159</v>
      </c>
      <c r="E5073" s="16">
        <v>45300</v>
      </c>
      <c r="F5073" s="14" t="s">
        <v>13034</v>
      </c>
      <c r="G5073" s="14" t="s">
        <v>9156</v>
      </c>
      <c r="H5073" s="14" t="s">
        <v>9157</v>
      </c>
      <c r="I5073" s="15">
        <v>82.5</v>
      </c>
      <c r="J5073" s="77">
        <v>3</v>
      </c>
    </row>
    <row r="5074" spans="1:10" ht="71.400000000000006" x14ac:dyDescent="0.2">
      <c r="A5074" s="14" t="s">
        <v>1906</v>
      </c>
      <c r="B5074" s="14" t="s">
        <v>11961</v>
      </c>
      <c r="C5074" s="14" t="s">
        <v>11962</v>
      </c>
      <c r="D5074" s="16">
        <v>45198</v>
      </c>
      <c r="E5074" s="16">
        <v>45300</v>
      </c>
      <c r="F5074" s="14" t="s">
        <v>13035</v>
      </c>
      <c r="G5074" s="14" t="s">
        <v>9156</v>
      </c>
      <c r="H5074" s="14" t="s">
        <v>9157</v>
      </c>
      <c r="I5074" s="15">
        <v>330</v>
      </c>
      <c r="J5074" s="77">
        <v>3</v>
      </c>
    </row>
    <row r="5075" spans="1:10" ht="57.6" customHeight="1" x14ac:dyDescent="0.2">
      <c r="A5075" s="14" t="s">
        <v>1906</v>
      </c>
      <c r="B5075" s="14" t="s">
        <v>11963</v>
      </c>
      <c r="C5075" s="14" t="s">
        <v>11964</v>
      </c>
      <c r="D5075" s="16">
        <v>45076</v>
      </c>
      <c r="E5075" s="16">
        <v>45300</v>
      </c>
      <c r="F5075" s="14" t="s">
        <v>13036</v>
      </c>
      <c r="G5075" s="14" t="s">
        <v>8177</v>
      </c>
      <c r="H5075" s="14" t="s">
        <v>8178</v>
      </c>
      <c r="I5075" s="15">
        <v>400</v>
      </c>
      <c r="J5075" s="77">
        <v>3</v>
      </c>
    </row>
    <row r="5076" spans="1:10" ht="58.95" customHeight="1" x14ac:dyDescent="0.2">
      <c r="A5076" s="14" t="s">
        <v>1906</v>
      </c>
      <c r="B5076" s="14" t="s">
        <v>11963</v>
      </c>
      <c r="C5076" s="14" t="s">
        <v>11964</v>
      </c>
      <c r="D5076" s="16">
        <v>45278</v>
      </c>
      <c r="E5076" s="16">
        <v>45300</v>
      </c>
      <c r="F5076" s="14" t="s">
        <v>13037</v>
      </c>
      <c r="G5076" s="14" t="s">
        <v>8177</v>
      </c>
      <c r="H5076" s="14" t="s">
        <v>8178</v>
      </c>
      <c r="I5076" s="15">
        <v>1800</v>
      </c>
      <c r="J5076" s="77">
        <v>3</v>
      </c>
    </row>
    <row r="5077" spans="1:10" ht="79.2" customHeight="1" x14ac:dyDescent="0.2">
      <c r="A5077" s="14" t="s">
        <v>1906</v>
      </c>
      <c r="B5077" s="14" t="s">
        <v>11963</v>
      </c>
      <c r="C5077" s="14" t="s">
        <v>11964</v>
      </c>
      <c r="D5077" s="16">
        <v>45218</v>
      </c>
      <c r="E5077" s="16">
        <v>45300</v>
      </c>
      <c r="F5077" s="14" t="s">
        <v>13038</v>
      </c>
      <c r="G5077" s="14" t="s">
        <v>8177</v>
      </c>
      <c r="H5077" s="14" t="s">
        <v>8178</v>
      </c>
      <c r="I5077" s="15">
        <v>427.5</v>
      </c>
      <c r="J5077" s="77">
        <v>3</v>
      </c>
    </row>
    <row r="5078" spans="1:10" ht="69" customHeight="1" x14ac:dyDescent="0.2">
      <c r="A5078" s="14" t="s">
        <v>1906</v>
      </c>
      <c r="B5078" s="14" t="s">
        <v>11963</v>
      </c>
      <c r="C5078" s="14" t="s">
        <v>11964</v>
      </c>
      <c r="D5078" s="16">
        <v>45006</v>
      </c>
      <c r="E5078" s="16">
        <v>45300</v>
      </c>
      <c r="F5078" s="14" t="s">
        <v>13039</v>
      </c>
      <c r="G5078" s="14" t="s">
        <v>8177</v>
      </c>
      <c r="H5078" s="14" t="s">
        <v>8178</v>
      </c>
      <c r="I5078" s="15">
        <v>150</v>
      </c>
      <c r="J5078" s="77">
        <v>3</v>
      </c>
    </row>
    <row r="5079" spans="1:10" ht="58.95" customHeight="1" x14ac:dyDescent="0.2">
      <c r="A5079" s="14" t="s">
        <v>1906</v>
      </c>
      <c r="B5079" s="14" t="s">
        <v>11963</v>
      </c>
      <c r="C5079" s="14" t="s">
        <v>11964</v>
      </c>
      <c r="D5079" s="16">
        <v>45275</v>
      </c>
      <c r="E5079" s="16">
        <v>45300</v>
      </c>
      <c r="F5079" s="14" t="s">
        <v>13040</v>
      </c>
      <c r="G5079" s="14" t="s">
        <v>8177</v>
      </c>
      <c r="H5079" s="14" t="s">
        <v>8178</v>
      </c>
      <c r="I5079" s="15">
        <v>212.5</v>
      </c>
      <c r="J5079" s="77">
        <v>3</v>
      </c>
    </row>
    <row r="5080" spans="1:10" ht="56.4" customHeight="1" x14ac:dyDescent="0.2">
      <c r="A5080" s="14" t="s">
        <v>1906</v>
      </c>
      <c r="B5080" s="14" t="s">
        <v>11963</v>
      </c>
      <c r="C5080" s="14" t="s">
        <v>11964</v>
      </c>
      <c r="D5080" s="16">
        <v>45272</v>
      </c>
      <c r="E5080" s="16">
        <v>45300</v>
      </c>
      <c r="F5080" s="14" t="s">
        <v>13041</v>
      </c>
      <c r="G5080" s="14" t="s">
        <v>8177</v>
      </c>
      <c r="H5080" s="14" t="s">
        <v>8178</v>
      </c>
      <c r="I5080" s="15">
        <v>58.4</v>
      </c>
      <c r="J5080" s="77">
        <v>3</v>
      </c>
    </row>
    <row r="5081" spans="1:10" ht="49.2" customHeight="1" x14ac:dyDescent="0.2">
      <c r="A5081" s="14" t="s">
        <v>1906</v>
      </c>
      <c r="B5081" s="14" t="s">
        <v>11963</v>
      </c>
      <c r="C5081" s="14" t="s">
        <v>11964</v>
      </c>
      <c r="D5081" s="16">
        <v>45217</v>
      </c>
      <c r="E5081" s="16">
        <v>45300</v>
      </c>
      <c r="F5081" s="14" t="s">
        <v>13042</v>
      </c>
      <c r="G5081" s="14" t="s">
        <v>8177</v>
      </c>
      <c r="H5081" s="14" t="s">
        <v>8178</v>
      </c>
      <c r="I5081" s="15">
        <v>4.6500000000000004</v>
      </c>
      <c r="J5081" s="77">
        <v>3</v>
      </c>
    </row>
    <row r="5082" spans="1:10" ht="68.400000000000006" customHeight="1" x14ac:dyDescent="0.2">
      <c r="A5082" s="14" t="s">
        <v>1906</v>
      </c>
      <c r="B5082" s="14" t="s">
        <v>11963</v>
      </c>
      <c r="C5082" s="14" t="s">
        <v>11964</v>
      </c>
      <c r="D5082" s="16">
        <v>44940</v>
      </c>
      <c r="E5082" s="16">
        <v>45300</v>
      </c>
      <c r="F5082" s="14" t="s">
        <v>13043</v>
      </c>
      <c r="G5082" s="14" t="s">
        <v>8177</v>
      </c>
      <c r="H5082" s="14" t="s">
        <v>8178</v>
      </c>
      <c r="I5082" s="15">
        <v>71.95</v>
      </c>
      <c r="J5082" s="77">
        <v>3</v>
      </c>
    </row>
    <row r="5083" spans="1:10" ht="66" customHeight="1" x14ac:dyDescent="0.2">
      <c r="A5083" s="14" t="s">
        <v>1906</v>
      </c>
      <c r="B5083" s="14" t="s">
        <v>11965</v>
      </c>
      <c r="C5083" s="14" t="s">
        <v>11966</v>
      </c>
      <c r="D5083" s="16">
        <v>45225</v>
      </c>
      <c r="E5083" s="16">
        <v>45300</v>
      </c>
      <c r="F5083" s="14" t="s">
        <v>13044</v>
      </c>
      <c r="G5083" s="14" t="s">
        <v>6869</v>
      </c>
      <c r="H5083" s="14" t="s">
        <v>6870</v>
      </c>
      <c r="I5083" s="15">
        <v>140</v>
      </c>
      <c r="J5083" s="77">
        <v>3</v>
      </c>
    </row>
    <row r="5084" spans="1:10" ht="61.2" customHeight="1" x14ac:dyDescent="0.2">
      <c r="A5084" s="14" t="s">
        <v>1906</v>
      </c>
      <c r="B5084" s="14" t="s">
        <v>11967</v>
      </c>
      <c r="C5084" s="14" t="s">
        <v>11968</v>
      </c>
      <c r="D5084" s="16">
        <v>45273</v>
      </c>
      <c r="E5084" s="16">
        <v>45300</v>
      </c>
      <c r="F5084" s="307" t="s">
        <v>13333</v>
      </c>
      <c r="G5084" s="14" t="s">
        <v>9415</v>
      </c>
      <c r="H5084" s="14" t="s">
        <v>9416</v>
      </c>
      <c r="I5084" s="15">
        <v>147</v>
      </c>
      <c r="J5084" s="77">
        <v>2</v>
      </c>
    </row>
    <row r="5085" spans="1:10" ht="75.599999999999994" customHeight="1" x14ac:dyDescent="0.2">
      <c r="A5085" s="14" t="s">
        <v>1906</v>
      </c>
      <c r="B5085" s="14" t="s">
        <v>11967</v>
      </c>
      <c r="C5085" s="14" t="s">
        <v>11968</v>
      </c>
      <c r="D5085" s="16">
        <v>45273</v>
      </c>
      <c r="E5085" s="16">
        <v>45300</v>
      </c>
      <c r="F5085" s="307" t="s">
        <v>13337</v>
      </c>
      <c r="G5085" s="14" t="s">
        <v>9415</v>
      </c>
      <c r="H5085" s="14" t="s">
        <v>9416</v>
      </c>
      <c r="I5085" s="15">
        <v>267.11</v>
      </c>
      <c r="J5085" s="77">
        <v>2</v>
      </c>
    </row>
    <row r="5086" spans="1:10" ht="57.6" customHeight="1" x14ac:dyDescent="0.2">
      <c r="A5086" s="14" t="s">
        <v>1906</v>
      </c>
      <c r="B5086" s="14" t="s">
        <v>11967</v>
      </c>
      <c r="C5086" s="14" t="s">
        <v>11968</v>
      </c>
      <c r="D5086" s="16">
        <v>45273</v>
      </c>
      <c r="E5086" s="16">
        <v>45300</v>
      </c>
      <c r="F5086" s="307" t="s">
        <v>13336</v>
      </c>
      <c r="G5086" s="14" t="s">
        <v>9415</v>
      </c>
      <c r="H5086" s="14" t="s">
        <v>9416</v>
      </c>
      <c r="I5086" s="15">
        <v>40</v>
      </c>
      <c r="J5086" s="77">
        <v>2</v>
      </c>
    </row>
    <row r="5087" spans="1:10" ht="57.6" customHeight="1" x14ac:dyDescent="0.2">
      <c r="A5087" s="14" t="s">
        <v>1906</v>
      </c>
      <c r="B5087" s="14" t="s">
        <v>11967</v>
      </c>
      <c r="C5087" s="14" t="s">
        <v>11968</v>
      </c>
      <c r="D5087" s="16">
        <v>45273</v>
      </c>
      <c r="E5087" s="16">
        <v>45300</v>
      </c>
      <c r="F5087" s="307" t="s">
        <v>13335</v>
      </c>
      <c r="G5087" s="14" t="s">
        <v>9415</v>
      </c>
      <c r="H5087" s="14" t="s">
        <v>9416</v>
      </c>
      <c r="I5087" s="15">
        <v>578</v>
      </c>
      <c r="J5087" s="77">
        <v>2</v>
      </c>
    </row>
    <row r="5088" spans="1:10" ht="57.6" customHeight="1" x14ac:dyDescent="0.2">
      <c r="A5088" s="14" t="s">
        <v>1906</v>
      </c>
      <c r="B5088" s="14" t="s">
        <v>11967</v>
      </c>
      <c r="C5088" s="14" t="s">
        <v>11968</v>
      </c>
      <c r="D5088" s="16">
        <v>45273</v>
      </c>
      <c r="E5088" s="16">
        <v>45300</v>
      </c>
      <c r="F5088" s="307" t="s">
        <v>13338</v>
      </c>
      <c r="G5088" s="14" t="s">
        <v>9415</v>
      </c>
      <c r="H5088" s="14" t="s">
        <v>9416</v>
      </c>
      <c r="I5088" s="15">
        <v>226.65</v>
      </c>
      <c r="J5088" s="77">
        <v>2</v>
      </c>
    </row>
    <row r="5089" spans="1:10" ht="67.2" customHeight="1" x14ac:dyDescent="0.2">
      <c r="A5089" s="14" t="s">
        <v>1906</v>
      </c>
      <c r="B5089" s="14" t="s">
        <v>11967</v>
      </c>
      <c r="C5089" s="14" t="s">
        <v>11968</v>
      </c>
      <c r="D5089" s="16">
        <v>45273</v>
      </c>
      <c r="E5089" s="16">
        <v>45300</v>
      </c>
      <c r="F5089" s="307" t="s">
        <v>13334</v>
      </c>
      <c r="G5089" s="14" t="s">
        <v>9415</v>
      </c>
      <c r="H5089" s="14" t="s">
        <v>9416</v>
      </c>
      <c r="I5089" s="15">
        <v>35</v>
      </c>
      <c r="J5089" s="77">
        <v>2</v>
      </c>
    </row>
    <row r="5090" spans="1:10" ht="71.400000000000006" x14ac:dyDescent="0.2">
      <c r="A5090" s="14" t="s">
        <v>1906</v>
      </c>
      <c r="B5090" s="14" t="s">
        <v>11969</v>
      </c>
      <c r="C5090" s="14" t="s">
        <v>11970</v>
      </c>
      <c r="D5090" s="16">
        <v>45240</v>
      </c>
      <c r="E5090" s="16">
        <v>45300</v>
      </c>
      <c r="F5090" s="307" t="s">
        <v>13339</v>
      </c>
      <c r="G5090" s="14" t="s">
        <v>6869</v>
      </c>
      <c r="H5090" s="14" t="s">
        <v>6870</v>
      </c>
      <c r="I5090" s="15">
        <v>1000</v>
      </c>
      <c r="J5090" s="77">
        <v>2</v>
      </c>
    </row>
    <row r="5091" spans="1:10" ht="77.400000000000006" customHeight="1" x14ac:dyDescent="0.2">
      <c r="A5091" s="14" t="s">
        <v>1906</v>
      </c>
      <c r="B5091" s="14" t="s">
        <v>11971</v>
      </c>
      <c r="C5091" s="14" t="s">
        <v>11972</v>
      </c>
      <c r="D5091" s="16">
        <v>45230</v>
      </c>
      <c r="E5091" s="16">
        <v>45300</v>
      </c>
      <c r="F5091" s="307" t="s">
        <v>13342</v>
      </c>
      <c r="G5091" s="14" t="s">
        <v>11905</v>
      </c>
      <c r="H5091" s="14" t="s">
        <v>11906</v>
      </c>
      <c r="I5091" s="15">
        <v>1105.94</v>
      </c>
      <c r="J5091" s="77">
        <v>2</v>
      </c>
    </row>
    <row r="5092" spans="1:10" ht="64.95" customHeight="1" x14ac:dyDescent="0.2">
      <c r="A5092" s="14" t="s">
        <v>1906</v>
      </c>
      <c r="B5092" s="14" t="s">
        <v>11971</v>
      </c>
      <c r="C5092" s="14" t="s">
        <v>11972</v>
      </c>
      <c r="D5092" s="16">
        <v>45230</v>
      </c>
      <c r="E5092" s="16">
        <v>45300</v>
      </c>
      <c r="F5092" s="307" t="s">
        <v>13340</v>
      </c>
      <c r="G5092" s="14" t="s">
        <v>11905</v>
      </c>
      <c r="H5092" s="14" t="s">
        <v>11906</v>
      </c>
      <c r="I5092" s="15">
        <v>350</v>
      </c>
      <c r="J5092" s="77">
        <v>2</v>
      </c>
    </row>
    <row r="5093" spans="1:10" ht="68.400000000000006" customHeight="1" x14ac:dyDescent="0.2">
      <c r="A5093" s="14" t="s">
        <v>1906</v>
      </c>
      <c r="B5093" s="14" t="s">
        <v>11971</v>
      </c>
      <c r="C5093" s="14" t="s">
        <v>11972</v>
      </c>
      <c r="D5093" s="16">
        <v>45230</v>
      </c>
      <c r="E5093" s="16">
        <v>45300</v>
      </c>
      <c r="F5093" s="307" t="s">
        <v>13341</v>
      </c>
      <c r="G5093" s="14" t="s">
        <v>11905</v>
      </c>
      <c r="H5093" s="14" t="s">
        <v>11906</v>
      </c>
      <c r="I5093" s="15">
        <v>16.600000000000001</v>
      </c>
      <c r="J5093" s="77">
        <v>2</v>
      </c>
    </row>
    <row r="5094" spans="1:10" ht="76.95" customHeight="1" x14ac:dyDescent="0.2">
      <c r="A5094" s="14" t="s">
        <v>1906</v>
      </c>
      <c r="B5094" s="14" t="s">
        <v>11973</v>
      </c>
      <c r="C5094" s="14" t="s">
        <v>11974</v>
      </c>
      <c r="D5094" s="16">
        <v>45216</v>
      </c>
      <c r="E5094" s="16">
        <v>45300</v>
      </c>
      <c r="F5094" s="307" t="s">
        <v>13045</v>
      </c>
      <c r="G5094" s="14" t="s">
        <v>9424</v>
      </c>
      <c r="H5094" s="14" t="s">
        <v>9425</v>
      </c>
      <c r="I5094" s="15">
        <v>3818.68</v>
      </c>
      <c r="J5094" s="77">
        <v>2</v>
      </c>
    </row>
    <row r="5095" spans="1:10" ht="76.95" customHeight="1" x14ac:dyDescent="0.2">
      <c r="A5095" s="14" t="s">
        <v>1906</v>
      </c>
      <c r="B5095" s="14" t="s">
        <v>11975</v>
      </c>
      <c r="C5095" s="14" t="s">
        <v>4263</v>
      </c>
      <c r="D5095" s="16">
        <v>45215</v>
      </c>
      <c r="E5095" s="16">
        <v>45300</v>
      </c>
      <c r="F5095" s="307" t="s">
        <v>13046</v>
      </c>
      <c r="G5095" s="14" t="s">
        <v>2627</v>
      </c>
      <c r="H5095" s="14" t="s">
        <v>2628</v>
      </c>
      <c r="I5095" s="15">
        <v>430.2</v>
      </c>
      <c r="J5095" s="77">
        <v>2</v>
      </c>
    </row>
    <row r="5096" spans="1:10" ht="69" customHeight="1" x14ac:dyDescent="0.2">
      <c r="A5096" s="14" t="s">
        <v>1906</v>
      </c>
      <c r="B5096" s="14" t="s">
        <v>11975</v>
      </c>
      <c r="C5096" s="14" t="s">
        <v>4263</v>
      </c>
      <c r="D5096" s="16">
        <v>44992</v>
      </c>
      <c r="E5096" s="16">
        <v>45300</v>
      </c>
      <c r="F5096" s="307" t="s">
        <v>13343</v>
      </c>
      <c r="G5096" s="14" t="s">
        <v>2627</v>
      </c>
      <c r="H5096" s="14" t="s">
        <v>2628</v>
      </c>
      <c r="I5096" s="15">
        <v>101.9</v>
      </c>
      <c r="J5096" s="77">
        <v>2</v>
      </c>
    </row>
    <row r="5097" spans="1:10" ht="69.599999999999994" customHeight="1" x14ac:dyDescent="0.2">
      <c r="A5097" s="14" t="s">
        <v>1906</v>
      </c>
      <c r="B5097" s="14" t="s">
        <v>11976</v>
      </c>
      <c r="C5097" s="14" t="s">
        <v>2310</v>
      </c>
      <c r="D5097" s="16">
        <v>45013</v>
      </c>
      <c r="E5097" s="16">
        <v>45300</v>
      </c>
      <c r="F5097" s="307" t="s">
        <v>13047</v>
      </c>
      <c r="G5097" s="14" t="s">
        <v>10507</v>
      </c>
      <c r="H5097" s="14" t="s">
        <v>10508</v>
      </c>
      <c r="I5097" s="15">
        <v>185.22</v>
      </c>
      <c r="J5097" s="77">
        <v>2</v>
      </c>
    </row>
    <row r="5098" spans="1:10" ht="69.599999999999994" customHeight="1" x14ac:dyDescent="0.2">
      <c r="A5098" s="14" t="s">
        <v>1906</v>
      </c>
      <c r="B5098" s="14" t="s">
        <v>11976</v>
      </c>
      <c r="C5098" s="14" t="s">
        <v>2310</v>
      </c>
      <c r="D5098" s="16">
        <v>45214</v>
      </c>
      <c r="E5098" s="16">
        <v>45300</v>
      </c>
      <c r="F5098" s="307" t="s">
        <v>13344</v>
      </c>
      <c r="G5098" s="14" t="s">
        <v>10507</v>
      </c>
      <c r="H5098" s="14" t="s">
        <v>10508</v>
      </c>
      <c r="I5098" s="15">
        <v>516.12</v>
      </c>
      <c r="J5098" s="77">
        <v>2</v>
      </c>
    </row>
    <row r="5099" spans="1:10" ht="67.95" customHeight="1" x14ac:dyDescent="0.2">
      <c r="A5099" s="14" t="s">
        <v>1906</v>
      </c>
      <c r="B5099" s="14" t="s">
        <v>11976</v>
      </c>
      <c r="C5099" s="14" t="s">
        <v>2310</v>
      </c>
      <c r="D5099" s="16">
        <v>45230</v>
      </c>
      <c r="E5099" s="16">
        <v>45300</v>
      </c>
      <c r="F5099" s="307" t="s">
        <v>13346</v>
      </c>
      <c r="G5099" s="14" t="s">
        <v>10507</v>
      </c>
      <c r="H5099" s="14" t="s">
        <v>10508</v>
      </c>
      <c r="I5099" s="15">
        <v>1650</v>
      </c>
      <c r="J5099" s="77">
        <v>2</v>
      </c>
    </row>
    <row r="5100" spans="1:10" ht="69.599999999999994" customHeight="1" x14ac:dyDescent="0.2">
      <c r="A5100" s="14" t="s">
        <v>1906</v>
      </c>
      <c r="B5100" s="14" t="s">
        <v>11976</v>
      </c>
      <c r="C5100" s="14" t="s">
        <v>2310</v>
      </c>
      <c r="D5100" s="16">
        <v>45255</v>
      </c>
      <c r="E5100" s="16">
        <v>45300</v>
      </c>
      <c r="F5100" s="307" t="s">
        <v>13345</v>
      </c>
      <c r="G5100" s="14" t="s">
        <v>10507</v>
      </c>
      <c r="H5100" s="14" t="s">
        <v>10508</v>
      </c>
      <c r="I5100" s="15">
        <v>150</v>
      </c>
      <c r="J5100" s="77">
        <v>2</v>
      </c>
    </row>
    <row r="5101" spans="1:10" ht="55.2" customHeight="1" x14ac:dyDescent="0.2">
      <c r="A5101" s="14" t="s">
        <v>1906</v>
      </c>
      <c r="B5101" s="14" t="s">
        <v>11977</v>
      </c>
      <c r="C5101" s="14" t="s">
        <v>11978</v>
      </c>
      <c r="D5101" s="16">
        <v>45243</v>
      </c>
      <c r="E5101" s="16">
        <v>45316</v>
      </c>
      <c r="F5101" s="307" t="s">
        <v>13048</v>
      </c>
      <c r="G5101" s="14" t="s">
        <v>9115</v>
      </c>
      <c r="H5101" s="14" t="s">
        <v>9116</v>
      </c>
      <c r="I5101" s="15">
        <v>98.36</v>
      </c>
      <c r="J5101" s="77">
        <v>2</v>
      </c>
    </row>
    <row r="5102" spans="1:10" ht="57" customHeight="1" x14ac:dyDescent="0.2">
      <c r="A5102" s="14" t="s">
        <v>1906</v>
      </c>
      <c r="B5102" s="14" t="s">
        <v>11977</v>
      </c>
      <c r="C5102" s="14" t="s">
        <v>11978</v>
      </c>
      <c r="D5102" s="16">
        <v>45243</v>
      </c>
      <c r="E5102" s="16">
        <v>45316</v>
      </c>
      <c r="F5102" s="307" t="s">
        <v>13049</v>
      </c>
      <c r="G5102" s="14" t="s">
        <v>9115</v>
      </c>
      <c r="H5102" s="14" t="s">
        <v>9116</v>
      </c>
      <c r="I5102" s="15">
        <v>55</v>
      </c>
      <c r="J5102" s="77">
        <v>2</v>
      </c>
    </row>
    <row r="5103" spans="1:10" ht="57" customHeight="1" x14ac:dyDescent="0.2">
      <c r="A5103" s="14" t="s">
        <v>1906</v>
      </c>
      <c r="B5103" s="14" t="s">
        <v>11977</v>
      </c>
      <c r="C5103" s="14" t="s">
        <v>11978</v>
      </c>
      <c r="D5103" s="16">
        <v>45243</v>
      </c>
      <c r="E5103" s="16">
        <v>45316</v>
      </c>
      <c r="F5103" s="307" t="s">
        <v>13050</v>
      </c>
      <c r="G5103" s="14" t="s">
        <v>9115</v>
      </c>
      <c r="H5103" s="14" t="s">
        <v>9116</v>
      </c>
      <c r="I5103" s="15">
        <v>101.93</v>
      </c>
      <c r="J5103" s="77">
        <v>2</v>
      </c>
    </row>
    <row r="5104" spans="1:10" ht="71.400000000000006" customHeight="1" x14ac:dyDescent="0.2">
      <c r="A5104" s="14" t="s">
        <v>1906</v>
      </c>
      <c r="B5104" s="14" t="s">
        <v>11977</v>
      </c>
      <c r="C5104" s="14" t="s">
        <v>11978</v>
      </c>
      <c r="D5104" s="16">
        <v>45243</v>
      </c>
      <c r="E5104" s="16">
        <v>45316</v>
      </c>
      <c r="F5104" s="307" t="s">
        <v>13051</v>
      </c>
      <c r="G5104" s="14" t="s">
        <v>9115</v>
      </c>
      <c r="H5104" s="14" t="s">
        <v>9116</v>
      </c>
      <c r="I5104" s="15">
        <v>715.44</v>
      </c>
      <c r="J5104" s="77">
        <v>2</v>
      </c>
    </row>
    <row r="5105" spans="1:10" ht="67.95" customHeight="1" x14ac:dyDescent="0.2">
      <c r="A5105" s="14" t="s">
        <v>1906</v>
      </c>
      <c r="B5105" s="14" t="s">
        <v>11979</v>
      </c>
      <c r="C5105" s="14" t="s">
        <v>11980</v>
      </c>
      <c r="D5105" s="16">
        <v>45030</v>
      </c>
      <c r="E5105" s="16">
        <v>45316</v>
      </c>
      <c r="F5105" s="14" t="s">
        <v>13052</v>
      </c>
      <c r="G5105" s="14" t="s">
        <v>3870</v>
      </c>
      <c r="H5105" s="14" t="s">
        <v>3871</v>
      </c>
      <c r="I5105" s="15">
        <v>302</v>
      </c>
      <c r="J5105" s="77">
        <v>2</v>
      </c>
    </row>
    <row r="5106" spans="1:10" ht="66" customHeight="1" x14ac:dyDescent="0.2">
      <c r="A5106" s="14" t="s">
        <v>1906</v>
      </c>
      <c r="B5106" s="14" t="s">
        <v>11979</v>
      </c>
      <c r="C5106" s="14" t="s">
        <v>11980</v>
      </c>
      <c r="D5106" s="16">
        <v>45071</v>
      </c>
      <c r="E5106" s="16">
        <v>45316</v>
      </c>
      <c r="F5106" s="14" t="s">
        <v>12023</v>
      </c>
      <c r="G5106" s="14" t="s">
        <v>3870</v>
      </c>
      <c r="H5106" s="14" t="s">
        <v>3871</v>
      </c>
      <c r="I5106" s="15">
        <v>263.38</v>
      </c>
      <c r="J5106" s="77">
        <v>2</v>
      </c>
    </row>
    <row r="5107" spans="1:10" ht="71.400000000000006" x14ac:dyDescent="0.2">
      <c r="A5107" s="14" t="s">
        <v>1906</v>
      </c>
      <c r="B5107" s="14" t="s">
        <v>11979</v>
      </c>
      <c r="C5107" s="14" t="s">
        <v>11980</v>
      </c>
      <c r="D5107" s="16">
        <v>45098</v>
      </c>
      <c r="E5107" s="16">
        <v>45316</v>
      </c>
      <c r="F5107" s="14" t="s">
        <v>13053</v>
      </c>
      <c r="G5107" s="14" t="s">
        <v>3870</v>
      </c>
      <c r="H5107" s="14" t="s">
        <v>3871</v>
      </c>
      <c r="I5107" s="15">
        <v>345</v>
      </c>
      <c r="J5107" s="77">
        <v>2</v>
      </c>
    </row>
    <row r="5108" spans="1:10" ht="71.400000000000006" x14ac:dyDescent="0.2">
      <c r="A5108" s="14" t="s">
        <v>1906</v>
      </c>
      <c r="B5108" s="14" t="s">
        <v>11979</v>
      </c>
      <c r="C5108" s="14" t="s">
        <v>11980</v>
      </c>
      <c r="D5108" s="16">
        <v>45135</v>
      </c>
      <c r="E5108" s="16">
        <v>45316</v>
      </c>
      <c r="F5108" s="14" t="s">
        <v>13054</v>
      </c>
      <c r="G5108" s="14" t="s">
        <v>3870</v>
      </c>
      <c r="H5108" s="14" t="s">
        <v>3871</v>
      </c>
      <c r="I5108" s="15">
        <v>216</v>
      </c>
      <c r="J5108" s="77">
        <v>2</v>
      </c>
    </row>
    <row r="5109" spans="1:10" ht="61.2" x14ac:dyDescent="0.2">
      <c r="A5109" s="14" t="s">
        <v>1906</v>
      </c>
      <c r="B5109" s="14" t="s">
        <v>11979</v>
      </c>
      <c r="C5109" s="14" t="s">
        <v>11980</v>
      </c>
      <c r="D5109" s="16">
        <v>45278</v>
      </c>
      <c r="E5109" s="16">
        <v>45316</v>
      </c>
      <c r="F5109" s="14" t="s">
        <v>13055</v>
      </c>
      <c r="G5109" s="14" t="s">
        <v>3870</v>
      </c>
      <c r="H5109" s="14" t="s">
        <v>3871</v>
      </c>
      <c r="I5109" s="15">
        <v>149.4</v>
      </c>
      <c r="J5109" s="77">
        <v>2</v>
      </c>
    </row>
    <row r="5110" spans="1:10" ht="71.400000000000006" x14ac:dyDescent="0.2">
      <c r="A5110" s="14" t="s">
        <v>1906</v>
      </c>
      <c r="B5110" s="14" t="s">
        <v>11981</v>
      </c>
      <c r="C5110" s="14" t="s">
        <v>11982</v>
      </c>
      <c r="D5110" s="16">
        <v>44935</v>
      </c>
      <c r="E5110" s="16">
        <v>45316</v>
      </c>
      <c r="F5110" s="14" t="s">
        <v>13056</v>
      </c>
      <c r="G5110" s="14" t="s">
        <v>11983</v>
      </c>
      <c r="H5110" s="14" t="s">
        <v>11984</v>
      </c>
      <c r="I5110" s="15">
        <v>320</v>
      </c>
      <c r="J5110" s="77">
        <v>3</v>
      </c>
    </row>
    <row r="5111" spans="1:10" ht="56.4" customHeight="1" x14ac:dyDescent="0.2">
      <c r="A5111" s="14" t="s">
        <v>1906</v>
      </c>
      <c r="B5111" s="14" t="s">
        <v>11981</v>
      </c>
      <c r="C5111" s="14" t="s">
        <v>11982</v>
      </c>
      <c r="D5111" s="16">
        <v>44998</v>
      </c>
      <c r="E5111" s="16">
        <v>45316</v>
      </c>
      <c r="F5111" s="14" t="s">
        <v>13057</v>
      </c>
      <c r="G5111" s="14" t="s">
        <v>11983</v>
      </c>
      <c r="H5111" s="14" t="s">
        <v>11984</v>
      </c>
      <c r="I5111" s="15">
        <v>275</v>
      </c>
      <c r="J5111" s="77">
        <v>3</v>
      </c>
    </row>
    <row r="5112" spans="1:10" ht="54.6" customHeight="1" x14ac:dyDescent="0.2">
      <c r="A5112" s="14" t="s">
        <v>1906</v>
      </c>
      <c r="B5112" s="14" t="s">
        <v>11981</v>
      </c>
      <c r="C5112" s="14" t="s">
        <v>11982</v>
      </c>
      <c r="D5112" s="16">
        <v>45201</v>
      </c>
      <c r="E5112" s="16">
        <v>45316</v>
      </c>
      <c r="F5112" s="14" t="s">
        <v>13057</v>
      </c>
      <c r="G5112" s="14" t="s">
        <v>11983</v>
      </c>
      <c r="H5112" s="14" t="s">
        <v>11984</v>
      </c>
      <c r="I5112" s="15">
        <v>440</v>
      </c>
      <c r="J5112" s="77">
        <v>3</v>
      </c>
    </row>
    <row r="5113" spans="1:10" ht="54.6" customHeight="1" x14ac:dyDescent="0.2">
      <c r="A5113" s="14" t="s">
        <v>1906</v>
      </c>
      <c r="B5113" s="14" t="s">
        <v>11981</v>
      </c>
      <c r="C5113" s="14" t="s">
        <v>11982</v>
      </c>
      <c r="D5113" s="16">
        <v>45189</v>
      </c>
      <c r="E5113" s="16">
        <v>45316</v>
      </c>
      <c r="F5113" s="14" t="s">
        <v>13057</v>
      </c>
      <c r="G5113" s="14" t="s">
        <v>11983</v>
      </c>
      <c r="H5113" s="14" t="s">
        <v>11984</v>
      </c>
      <c r="I5113" s="15">
        <v>385</v>
      </c>
      <c r="J5113" s="77">
        <v>3</v>
      </c>
    </row>
    <row r="5114" spans="1:10" ht="54" customHeight="1" x14ac:dyDescent="0.2">
      <c r="A5114" s="14" t="s">
        <v>1906</v>
      </c>
      <c r="B5114" s="14" t="s">
        <v>11981</v>
      </c>
      <c r="C5114" s="14" t="s">
        <v>11982</v>
      </c>
      <c r="D5114" s="16">
        <v>45141</v>
      </c>
      <c r="E5114" s="16">
        <v>45316</v>
      </c>
      <c r="F5114" s="14" t="s">
        <v>13058</v>
      </c>
      <c r="G5114" s="14" t="s">
        <v>11983</v>
      </c>
      <c r="H5114" s="14" t="s">
        <v>11984</v>
      </c>
      <c r="I5114" s="15">
        <v>440</v>
      </c>
      <c r="J5114" s="77">
        <v>3</v>
      </c>
    </row>
    <row r="5115" spans="1:10" ht="56.4" customHeight="1" x14ac:dyDescent="0.2">
      <c r="A5115" s="14" t="s">
        <v>1906</v>
      </c>
      <c r="B5115" s="14" t="s">
        <v>11981</v>
      </c>
      <c r="C5115" s="14" t="s">
        <v>11982</v>
      </c>
      <c r="D5115" s="16">
        <v>45028</v>
      </c>
      <c r="E5115" s="16">
        <v>45316</v>
      </c>
      <c r="F5115" s="14" t="s">
        <v>13057</v>
      </c>
      <c r="G5115" s="14" t="s">
        <v>11983</v>
      </c>
      <c r="H5115" s="14" t="s">
        <v>11984</v>
      </c>
      <c r="I5115" s="15">
        <v>275</v>
      </c>
      <c r="J5115" s="77">
        <v>3</v>
      </c>
    </row>
    <row r="5116" spans="1:10" ht="55.2" customHeight="1" x14ac:dyDescent="0.2">
      <c r="A5116" s="14" t="s">
        <v>1906</v>
      </c>
      <c r="B5116" s="14" t="s">
        <v>11981</v>
      </c>
      <c r="C5116" s="14" t="s">
        <v>11982</v>
      </c>
      <c r="D5116" s="16">
        <v>45089</v>
      </c>
      <c r="E5116" s="16">
        <v>45316</v>
      </c>
      <c r="F5116" s="14" t="s">
        <v>13058</v>
      </c>
      <c r="G5116" s="14" t="s">
        <v>11983</v>
      </c>
      <c r="H5116" s="14" t="s">
        <v>11984</v>
      </c>
      <c r="I5116" s="15">
        <v>495</v>
      </c>
      <c r="J5116" s="77">
        <v>3</v>
      </c>
    </row>
    <row r="5117" spans="1:10" ht="56.4" customHeight="1" x14ac:dyDescent="0.2">
      <c r="A5117" s="14" t="s">
        <v>1906</v>
      </c>
      <c r="B5117" s="14" t="s">
        <v>11981</v>
      </c>
      <c r="C5117" s="14" t="s">
        <v>11982</v>
      </c>
      <c r="D5117" s="16">
        <v>45120</v>
      </c>
      <c r="E5117" s="16">
        <v>45316</v>
      </c>
      <c r="F5117" s="14" t="s">
        <v>12024</v>
      </c>
      <c r="G5117" s="14" t="s">
        <v>11983</v>
      </c>
      <c r="H5117" s="14" t="s">
        <v>11984</v>
      </c>
      <c r="I5117" s="15">
        <v>225.99</v>
      </c>
      <c r="J5117" s="77">
        <v>3</v>
      </c>
    </row>
    <row r="5118" spans="1:10" ht="57" customHeight="1" x14ac:dyDescent="0.2">
      <c r="A5118" s="14" t="s">
        <v>1906</v>
      </c>
      <c r="B5118" s="14" t="s">
        <v>11981</v>
      </c>
      <c r="C5118" s="14" t="s">
        <v>11982</v>
      </c>
      <c r="D5118" s="16">
        <v>44993</v>
      </c>
      <c r="E5118" s="16">
        <v>45316</v>
      </c>
      <c r="F5118" s="14" t="s">
        <v>13059</v>
      </c>
      <c r="G5118" s="14" t="s">
        <v>11983</v>
      </c>
      <c r="H5118" s="14" t="s">
        <v>11984</v>
      </c>
      <c r="I5118" s="15">
        <v>81.5</v>
      </c>
      <c r="J5118" s="77">
        <v>3</v>
      </c>
    </row>
    <row r="5119" spans="1:10" ht="55.95" customHeight="1" x14ac:dyDescent="0.2">
      <c r="A5119" s="14" t="s">
        <v>1906</v>
      </c>
      <c r="B5119" s="14" t="s">
        <v>11981</v>
      </c>
      <c r="C5119" s="14" t="s">
        <v>11982</v>
      </c>
      <c r="D5119" s="16">
        <v>45179</v>
      </c>
      <c r="E5119" s="16">
        <v>45316</v>
      </c>
      <c r="F5119" s="14" t="s">
        <v>13060</v>
      </c>
      <c r="G5119" s="14" t="s">
        <v>11983</v>
      </c>
      <c r="H5119" s="14" t="s">
        <v>11984</v>
      </c>
      <c r="I5119" s="15">
        <v>85.5</v>
      </c>
      <c r="J5119" s="77">
        <v>3</v>
      </c>
    </row>
    <row r="5120" spans="1:10" ht="52.95" customHeight="1" x14ac:dyDescent="0.2">
      <c r="A5120" s="14" t="s">
        <v>1906</v>
      </c>
      <c r="B5120" s="14" t="s">
        <v>11981</v>
      </c>
      <c r="C5120" s="14" t="s">
        <v>11982</v>
      </c>
      <c r="D5120" s="16">
        <v>45246</v>
      </c>
      <c r="E5120" s="16">
        <v>45316</v>
      </c>
      <c r="F5120" s="14" t="s">
        <v>13061</v>
      </c>
      <c r="G5120" s="14" t="s">
        <v>11983</v>
      </c>
      <c r="H5120" s="14" t="s">
        <v>11984</v>
      </c>
      <c r="I5120" s="15">
        <v>102.01</v>
      </c>
      <c r="J5120" s="77">
        <v>3</v>
      </c>
    </row>
    <row r="5121" spans="1:10" ht="76.2" customHeight="1" x14ac:dyDescent="0.2">
      <c r="A5121" s="14" t="s">
        <v>1906</v>
      </c>
      <c r="B5121" s="14" t="s">
        <v>11985</v>
      </c>
      <c r="C5121" s="14" t="s">
        <v>11986</v>
      </c>
      <c r="D5121" s="16">
        <v>44965</v>
      </c>
      <c r="E5121" s="16">
        <v>45316</v>
      </c>
      <c r="F5121" s="14" t="s">
        <v>13316</v>
      </c>
      <c r="G5121" s="14" t="s">
        <v>11983</v>
      </c>
      <c r="H5121" s="14" t="s">
        <v>11984</v>
      </c>
      <c r="I5121" s="15">
        <v>257.5</v>
      </c>
      <c r="J5121" s="77">
        <v>2</v>
      </c>
    </row>
    <row r="5122" spans="1:10" ht="76.2" customHeight="1" x14ac:dyDescent="0.2">
      <c r="A5122" s="14" t="s">
        <v>1906</v>
      </c>
      <c r="B5122" s="14" t="s">
        <v>11985</v>
      </c>
      <c r="C5122" s="14" t="s">
        <v>11986</v>
      </c>
      <c r="D5122" s="16">
        <v>44991</v>
      </c>
      <c r="E5122" s="16">
        <v>45316</v>
      </c>
      <c r="F5122" s="14" t="s">
        <v>13317</v>
      </c>
      <c r="G5122" s="14" t="s">
        <v>11983</v>
      </c>
      <c r="H5122" s="14" t="s">
        <v>11984</v>
      </c>
      <c r="I5122" s="15">
        <v>422.3</v>
      </c>
      <c r="J5122" s="77">
        <v>2</v>
      </c>
    </row>
    <row r="5123" spans="1:10" ht="76.2" customHeight="1" x14ac:dyDescent="0.2">
      <c r="A5123" s="14" t="s">
        <v>1906</v>
      </c>
      <c r="B5123" s="14" t="s">
        <v>11985</v>
      </c>
      <c r="C5123" s="14" t="s">
        <v>11986</v>
      </c>
      <c r="D5123" s="16">
        <v>45020</v>
      </c>
      <c r="E5123" s="16">
        <v>45316</v>
      </c>
      <c r="F5123" s="14" t="s">
        <v>13318</v>
      </c>
      <c r="G5123" s="14" t="s">
        <v>11983</v>
      </c>
      <c r="H5123" s="14" t="s">
        <v>11984</v>
      </c>
      <c r="I5123" s="15">
        <v>535.6</v>
      </c>
      <c r="J5123" s="77">
        <v>2</v>
      </c>
    </row>
    <row r="5124" spans="1:10" ht="76.2" customHeight="1" x14ac:dyDescent="0.2">
      <c r="A5124" s="14" t="s">
        <v>1906</v>
      </c>
      <c r="B5124" s="14" t="s">
        <v>11985</v>
      </c>
      <c r="C5124" s="14" t="s">
        <v>11986</v>
      </c>
      <c r="D5124" s="16">
        <v>45051</v>
      </c>
      <c r="E5124" s="16">
        <v>45316</v>
      </c>
      <c r="F5124" s="14" t="s">
        <v>13319</v>
      </c>
      <c r="G5124" s="14" t="s">
        <v>11983</v>
      </c>
      <c r="H5124" s="14" t="s">
        <v>11984</v>
      </c>
      <c r="I5124" s="15">
        <v>494.4</v>
      </c>
      <c r="J5124" s="77">
        <v>2</v>
      </c>
    </row>
    <row r="5125" spans="1:10" ht="76.2" customHeight="1" x14ac:dyDescent="0.2">
      <c r="A5125" s="14" t="s">
        <v>1906</v>
      </c>
      <c r="B5125" s="14" t="s">
        <v>11985</v>
      </c>
      <c r="C5125" s="14" t="s">
        <v>11986</v>
      </c>
      <c r="D5125" s="16">
        <v>45077</v>
      </c>
      <c r="E5125" s="16">
        <v>45316</v>
      </c>
      <c r="F5125" s="14" t="s">
        <v>13320</v>
      </c>
      <c r="G5125" s="14" t="s">
        <v>11983</v>
      </c>
      <c r="H5125" s="14" t="s">
        <v>11984</v>
      </c>
      <c r="I5125" s="15">
        <v>545.9</v>
      </c>
      <c r="J5125" s="77">
        <v>2</v>
      </c>
    </row>
    <row r="5126" spans="1:10" ht="76.2" customHeight="1" x14ac:dyDescent="0.2">
      <c r="A5126" s="14" t="s">
        <v>1906</v>
      </c>
      <c r="B5126" s="14" t="s">
        <v>11985</v>
      </c>
      <c r="C5126" s="14" t="s">
        <v>11986</v>
      </c>
      <c r="D5126" s="16">
        <v>45085</v>
      </c>
      <c r="E5126" s="16">
        <v>45316</v>
      </c>
      <c r="F5126" s="14" t="s">
        <v>13321</v>
      </c>
      <c r="G5126" s="14" t="s">
        <v>11983</v>
      </c>
      <c r="H5126" s="14" t="s">
        <v>11984</v>
      </c>
      <c r="I5126" s="15">
        <v>185.4</v>
      </c>
      <c r="J5126" s="77">
        <v>2</v>
      </c>
    </row>
    <row r="5127" spans="1:10" ht="67.95" customHeight="1" x14ac:dyDescent="0.2">
      <c r="A5127" s="14" t="s">
        <v>1906</v>
      </c>
      <c r="B5127" s="14" t="s">
        <v>11985</v>
      </c>
      <c r="C5127" s="14" t="s">
        <v>11986</v>
      </c>
      <c r="D5127" s="16">
        <v>44973</v>
      </c>
      <c r="E5127" s="16">
        <v>45316</v>
      </c>
      <c r="F5127" s="14" t="s">
        <v>13323</v>
      </c>
      <c r="G5127" s="14" t="s">
        <v>11983</v>
      </c>
      <c r="H5127" s="14" t="s">
        <v>11984</v>
      </c>
      <c r="I5127" s="15">
        <v>1725</v>
      </c>
      <c r="J5127" s="77">
        <v>2</v>
      </c>
    </row>
    <row r="5128" spans="1:10" ht="67.95" customHeight="1" x14ac:dyDescent="0.2">
      <c r="A5128" s="14" t="s">
        <v>1906</v>
      </c>
      <c r="B5128" s="14" t="s">
        <v>11985</v>
      </c>
      <c r="C5128" s="14" t="s">
        <v>11986</v>
      </c>
      <c r="D5128" s="16">
        <v>44995</v>
      </c>
      <c r="E5128" s="16">
        <v>45316</v>
      </c>
      <c r="F5128" s="14" t="s">
        <v>13324</v>
      </c>
      <c r="G5128" s="14" t="s">
        <v>11983</v>
      </c>
      <c r="H5128" s="14" t="s">
        <v>11984</v>
      </c>
      <c r="I5128" s="15">
        <v>2241</v>
      </c>
      <c r="J5128" s="77">
        <v>2</v>
      </c>
    </row>
    <row r="5129" spans="1:10" ht="67.95" customHeight="1" x14ac:dyDescent="0.2">
      <c r="A5129" s="14" t="s">
        <v>1906</v>
      </c>
      <c r="B5129" s="14" t="s">
        <v>11985</v>
      </c>
      <c r="C5129" s="14" t="s">
        <v>11986</v>
      </c>
      <c r="D5129" s="16">
        <v>45034</v>
      </c>
      <c r="E5129" s="16">
        <v>45316</v>
      </c>
      <c r="F5129" s="14" t="s">
        <v>13325</v>
      </c>
      <c r="G5129" s="14" t="s">
        <v>11983</v>
      </c>
      <c r="H5129" s="14" t="s">
        <v>11984</v>
      </c>
      <c r="I5129" s="15">
        <v>2408.5</v>
      </c>
      <c r="J5129" s="77">
        <v>2</v>
      </c>
    </row>
    <row r="5130" spans="1:10" ht="67.95" customHeight="1" x14ac:dyDescent="0.2">
      <c r="A5130" s="14" t="s">
        <v>1906</v>
      </c>
      <c r="B5130" s="14" t="s">
        <v>11985</v>
      </c>
      <c r="C5130" s="14" t="s">
        <v>11986</v>
      </c>
      <c r="D5130" s="16">
        <v>45068</v>
      </c>
      <c r="E5130" s="16">
        <v>45316</v>
      </c>
      <c r="F5130" s="14" t="s">
        <v>13326</v>
      </c>
      <c r="G5130" s="14" t="s">
        <v>11983</v>
      </c>
      <c r="H5130" s="14" t="s">
        <v>11984</v>
      </c>
      <c r="I5130" s="15">
        <v>1976</v>
      </c>
      <c r="J5130" s="77">
        <v>2</v>
      </c>
    </row>
    <row r="5131" spans="1:10" ht="67.95" customHeight="1" x14ac:dyDescent="0.2">
      <c r="A5131" s="14" t="s">
        <v>1906</v>
      </c>
      <c r="B5131" s="14" t="s">
        <v>11985</v>
      </c>
      <c r="C5131" s="14" t="s">
        <v>11986</v>
      </c>
      <c r="D5131" s="16">
        <v>45148</v>
      </c>
      <c r="E5131" s="16">
        <v>45316</v>
      </c>
      <c r="F5131" s="14" t="s">
        <v>13327</v>
      </c>
      <c r="G5131" s="14" t="s">
        <v>11983</v>
      </c>
      <c r="H5131" s="14" t="s">
        <v>11984</v>
      </c>
      <c r="I5131" s="15">
        <v>700</v>
      </c>
      <c r="J5131" s="77">
        <v>2</v>
      </c>
    </row>
    <row r="5132" spans="1:10" ht="67.95" customHeight="1" x14ac:dyDescent="0.2">
      <c r="A5132" s="14" t="s">
        <v>1906</v>
      </c>
      <c r="B5132" s="14" t="s">
        <v>11985</v>
      </c>
      <c r="C5132" s="14" t="s">
        <v>11986</v>
      </c>
      <c r="D5132" s="16">
        <v>45272</v>
      </c>
      <c r="E5132" s="16">
        <v>45316</v>
      </c>
      <c r="F5132" s="14" t="s">
        <v>13328</v>
      </c>
      <c r="G5132" s="14" t="s">
        <v>11983</v>
      </c>
      <c r="H5132" s="14" t="s">
        <v>11984</v>
      </c>
      <c r="I5132" s="15">
        <v>392.07</v>
      </c>
      <c r="J5132" s="77">
        <v>2</v>
      </c>
    </row>
    <row r="5133" spans="1:10" ht="70.2" customHeight="1" x14ac:dyDescent="0.2">
      <c r="A5133" s="14" t="s">
        <v>1906</v>
      </c>
      <c r="B5133" s="14" t="s">
        <v>11985</v>
      </c>
      <c r="C5133" s="14" t="s">
        <v>11986</v>
      </c>
      <c r="D5133" s="16">
        <v>44963</v>
      </c>
      <c r="E5133" s="16">
        <v>45316</v>
      </c>
      <c r="F5133" s="14" t="s">
        <v>13322</v>
      </c>
      <c r="G5133" s="14" t="s">
        <v>11983</v>
      </c>
      <c r="H5133" s="14" t="s">
        <v>11984</v>
      </c>
      <c r="I5133" s="15">
        <v>525</v>
      </c>
      <c r="J5133" s="77">
        <v>2</v>
      </c>
    </row>
    <row r="5134" spans="1:10" ht="71.400000000000006" customHeight="1" x14ac:dyDescent="0.2">
      <c r="A5134" s="14" t="s">
        <v>1906</v>
      </c>
      <c r="B5134" s="14" t="s">
        <v>11987</v>
      </c>
      <c r="C5134" s="14" t="s">
        <v>10533</v>
      </c>
      <c r="D5134" s="16">
        <v>45281</v>
      </c>
      <c r="E5134" s="16">
        <v>45316</v>
      </c>
      <c r="F5134" s="14" t="s">
        <v>13062</v>
      </c>
      <c r="G5134" s="14" t="s">
        <v>9156</v>
      </c>
      <c r="H5134" s="14" t="s">
        <v>9157</v>
      </c>
      <c r="I5134" s="15">
        <v>45.9</v>
      </c>
      <c r="J5134" s="77">
        <v>3</v>
      </c>
    </row>
    <row r="5135" spans="1:10" ht="67.95" customHeight="1" x14ac:dyDescent="0.2">
      <c r="A5135" s="14" t="s">
        <v>1906</v>
      </c>
      <c r="B5135" s="14" t="s">
        <v>11988</v>
      </c>
      <c r="C5135" s="14" t="s">
        <v>11989</v>
      </c>
      <c r="D5135" s="16">
        <v>45126</v>
      </c>
      <c r="E5135" s="16">
        <v>45321</v>
      </c>
      <c r="F5135" s="307" t="s">
        <v>13331</v>
      </c>
      <c r="G5135" s="14" t="s">
        <v>4978</v>
      </c>
      <c r="H5135" s="14" t="s">
        <v>4979</v>
      </c>
      <c r="I5135" s="15">
        <v>991.15</v>
      </c>
      <c r="J5135" s="77">
        <v>2</v>
      </c>
    </row>
    <row r="5136" spans="1:10" ht="67.95" customHeight="1" x14ac:dyDescent="0.2">
      <c r="A5136" s="14" t="s">
        <v>1906</v>
      </c>
      <c r="B5136" s="14" t="s">
        <v>11988</v>
      </c>
      <c r="C5136" s="14" t="s">
        <v>11989</v>
      </c>
      <c r="D5136" s="16">
        <v>44966</v>
      </c>
      <c r="E5136" s="16">
        <v>45321</v>
      </c>
      <c r="F5136" s="307" t="s">
        <v>13329</v>
      </c>
      <c r="G5136" s="14" t="s">
        <v>4978</v>
      </c>
      <c r="H5136" s="14" t="s">
        <v>4979</v>
      </c>
      <c r="I5136" s="15">
        <v>480</v>
      </c>
      <c r="J5136" s="77">
        <v>2</v>
      </c>
    </row>
    <row r="5137" spans="1:10" ht="67.95" customHeight="1" x14ac:dyDescent="0.2">
      <c r="A5137" s="14" t="s">
        <v>1906</v>
      </c>
      <c r="B5137" s="14" t="s">
        <v>11988</v>
      </c>
      <c r="C5137" s="14" t="s">
        <v>11989</v>
      </c>
      <c r="D5137" s="16">
        <v>44991</v>
      </c>
      <c r="E5137" s="16">
        <v>45321</v>
      </c>
      <c r="F5137" s="307" t="s">
        <v>13329</v>
      </c>
      <c r="G5137" s="14" t="s">
        <v>4978</v>
      </c>
      <c r="H5137" s="14" t="s">
        <v>4979</v>
      </c>
      <c r="I5137" s="15">
        <v>405</v>
      </c>
      <c r="J5137" s="77">
        <v>2</v>
      </c>
    </row>
    <row r="5138" spans="1:10" ht="67.95" customHeight="1" x14ac:dyDescent="0.2">
      <c r="A5138" s="14" t="s">
        <v>1906</v>
      </c>
      <c r="B5138" s="14" t="s">
        <v>11988</v>
      </c>
      <c r="C5138" s="14" t="s">
        <v>11989</v>
      </c>
      <c r="D5138" s="16">
        <v>45208</v>
      </c>
      <c r="E5138" s="16">
        <v>45321</v>
      </c>
      <c r="F5138" s="307" t="s">
        <v>13330</v>
      </c>
      <c r="G5138" s="14" t="s">
        <v>4978</v>
      </c>
      <c r="H5138" s="14" t="s">
        <v>4979</v>
      </c>
      <c r="I5138" s="15">
        <v>270</v>
      </c>
      <c r="J5138" s="77">
        <v>2</v>
      </c>
    </row>
    <row r="5139" spans="1:10" ht="67.95" customHeight="1" x14ac:dyDescent="0.2">
      <c r="A5139" s="14" t="s">
        <v>1906</v>
      </c>
      <c r="B5139" s="14" t="s">
        <v>11988</v>
      </c>
      <c r="C5139" s="14" t="s">
        <v>11989</v>
      </c>
      <c r="D5139" s="16">
        <v>45215</v>
      </c>
      <c r="E5139" s="16">
        <v>45321</v>
      </c>
      <c r="F5139" s="307" t="s">
        <v>13063</v>
      </c>
      <c r="G5139" s="14" t="s">
        <v>4978</v>
      </c>
      <c r="H5139" s="14" t="s">
        <v>4979</v>
      </c>
      <c r="I5139" s="15">
        <v>74.28</v>
      </c>
      <c r="J5139" s="77">
        <v>2</v>
      </c>
    </row>
    <row r="5140" spans="1:10" ht="67.95" customHeight="1" x14ac:dyDescent="0.2">
      <c r="A5140" s="14" t="s">
        <v>1906</v>
      </c>
      <c r="B5140" s="14" t="s">
        <v>11988</v>
      </c>
      <c r="C5140" s="14" t="s">
        <v>11989</v>
      </c>
      <c r="D5140" s="16">
        <v>45003</v>
      </c>
      <c r="E5140" s="16">
        <v>45321</v>
      </c>
      <c r="F5140" s="307" t="s">
        <v>13332</v>
      </c>
      <c r="G5140" s="14" t="s">
        <v>4978</v>
      </c>
      <c r="H5140" s="14" t="s">
        <v>4979</v>
      </c>
      <c r="I5140" s="15">
        <v>173.5</v>
      </c>
      <c r="J5140" s="77">
        <v>2</v>
      </c>
    </row>
    <row r="5141" spans="1:10" ht="76.2" customHeight="1" x14ac:dyDescent="0.2">
      <c r="A5141" s="14" t="s">
        <v>1906</v>
      </c>
      <c r="B5141" s="14" t="s">
        <v>11990</v>
      </c>
      <c r="C5141" s="14" t="s">
        <v>11991</v>
      </c>
      <c r="D5141" s="16">
        <v>45208</v>
      </c>
      <c r="E5141" s="16">
        <v>45306</v>
      </c>
      <c r="F5141" s="307" t="s">
        <v>13064</v>
      </c>
      <c r="G5141" s="14" t="s">
        <v>7385</v>
      </c>
      <c r="H5141" s="14" t="s">
        <v>7386</v>
      </c>
      <c r="I5141" s="15">
        <v>945.4</v>
      </c>
      <c r="J5141" s="77">
        <v>2</v>
      </c>
    </row>
    <row r="5142" spans="1:10" ht="59.4" customHeight="1" x14ac:dyDescent="0.2">
      <c r="A5142" s="14" t="s">
        <v>1906</v>
      </c>
      <c r="B5142" s="14" t="s">
        <v>11990</v>
      </c>
      <c r="C5142" s="14" t="s">
        <v>11991</v>
      </c>
      <c r="D5142" s="16">
        <v>45238</v>
      </c>
      <c r="E5142" s="16">
        <v>45306</v>
      </c>
      <c r="F5142" s="307" t="s">
        <v>13347</v>
      </c>
      <c r="G5142" s="14" t="s">
        <v>7385</v>
      </c>
      <c r="H5142" s="14" t="s">
        <v>7386</v>
      </c>
      <c r="I5142" s="15">
        <v>90</v>
      </c>
      <c r="J5142" s="77">
        <v>2</v>
      </c>
    </row>
    <row r="5143" spans="1:10" ht="76.2" customHeight="1" x14ac:dyDescent="0.2">
      <c r="A5143" s="14" t="s">
        <v>1906</v>
      </c>
      <c r="B5143" s="14" t="s">
        <v>11990</v>
      </c>
      <c r="C5143" s="14" t="s">
        <v>11991</v>
      </c>
      <c r="D5143" s="16">
        <v>45238</v>
      </c>
      <c r="E5143" s="16">
        <v>45306</v>
      </c>
      <c r="F5143" s="307" t="s">
        <v>13348</v>
      </c>
      <c r="G5143" s="14" t="s">
        <v>7385</v>
      </c>
      <c r="H5143" s="14" t="s">
        <v>7386</v>
      </c>
      <c r="I5143" s="15">
        <v>619.96</v>
      </c>
      <c r="J5143" s="77">
        <v>2</v>
      </c>
    </row>
    <row r="5144" spans="1:10" ht="67.95" customHeight="1" x14ac:dyDescent="0.2">
      <c r="A5144" s="14" t="s">
        <v>1906</v>
      </c>
      <c r="B5144" s="14" t="s">
        <v>11990</v>
      </c>
      <c r="C5144" s="14" t="s">
        <v>11991</v>
      </c>
      <c r="D5144" s="16">
        <v>45243</v>
      </c>
      <c r="E5144" s="16">
        <v>45306</v>
      </c>
      <c r="F5144" s="307" t="s">
        <v>13349</v>
      </c>
      <c r="G5144" s="14" t="s">
        <v>7385</v>
      </c>
      <c r="H5144" s="14" t="s">
        <v>7386</v>
      </c>
      <c r="I5144" s="15">
        <v>61.75</v>
      </c>
      <c r="J5144" s="77">
        <v>2</v>
      </c>
    </row>
    <row r="5145" spans="1:10" ht="76.2" customHeight="1" x14ac:dyDescent="0.2">
      <c r="A5145" s="14" t="s">
        <v>1906</v>
      </c>
      <c r="B5145" s="14" t="s">
        <v>11990</v>
      </c>
      <c r="C5145" s="14" t="s">
        <v>11991</v>
      </c>
      <c r="D5145" s="16">
        <v>45248</v>
      </c>
      <c r="E5145" s="16">
        <v>45306</v>
      </c>
      <c r="F5145" s="307" t="s">
        <v>13350</v>
      </c>
      <c r="G5145" s="14" t="s">
        <v>7385</v>
      </c>
      <c r="H5145" s="14" t="s">
        <v>7386</v>
      </c>
      <c r="I5145" s="15">
        <v>220</v>
      </c>
      <c r="J5145" s="77">
        <v>2</v>
      </c>
    </row>
    <row r="5146" spans="1:10" ht="76.2" customHeight="1" x14ac:dyDescent="0.2">
      <c r="A5146" s="14" t="s">
        <v>1906</v>
      </c>
      <c r="B5146" s="14" t="s">
        <v>11990</v>
      </c>
      <c r="C5146" s="14" t="s">
        <v>11991</v>
      </c>
      <c r="D5146" s="16">
        <v>45252</v>
      </c>
      <c r="E5146" s="16">
        <v>45306</v>
      </c>
      <c r="F5146" s="307" t="s">
        <v>13351</v>
      </c>
      <c r="G5146" s="14" t="s">
        <v>7385</v>
      </c>
      <c r="H5146" s="14" t="s">
        <v>7386</v>
      </c>
      <c r="I5146" s="15">
        <v>1042.5</v>
      </c>
      <c r="J5146" s="77">
        <v>2</v>
      </c>
    </row>
    <row r="5147" spans="1:10" ht="80.400000000000006" customHeight="1" x14ac:dyDescent="0.2">
      <c r="A5147" s="14" t="s">
        <v>1906</v>
      </c>
      <c r="B5147" s="14" t="s">
        <v>11992</v>
      </c>
      <c r="C5147" s="14" t="s">
        <v>11993</v>
      </c>
      <c r="D5147" s="16">
        <v>45001</v>
      </c>
      <c r="E5147" s="16">
        <v>45309</v>
      </c>
      <c r="F5147" s="14" t="s">
        <v>13285</v>
      </c>
      <c r="G5147" s="14" t="s">
        <v>6869</v>
      </c>
      <c r="H5147" s="14" t="s">
        <v>6870</v>
      </c>
      <c r="I5147" s="15">
        <v>525</v>
      </c>
      <c r="J5147" s="77">
        <v>2</v>
      </c>
    </row>
    <row r="5148" spans="1:10" ht="80.400000000000006" customHeight="1" x14ac:dyDescent="0.2">
      <c r="A5148" s="14" t="s">
        <v>1906</v>
      </c>
      <c r="B5148" s="14" t="s">
        <v>11992</v>
      </c>
      <c r="C5148" s="14" t="s">
        <v>11993</v>
      </c>
      <c r="D5148" s="16">
        <v>45028</v>
      </c>
      <c r="E5148" s="16">
        <v>45309</v>
      </c>
      <c r="F5148" s="14" t="s">
        <v>13286</v>
      </c>
      <c r="G5148" s="14" t="s">
        <v>6869</v>
      </c>
      <c r="H5148" s="14" t="s">
        <v>6870</v>
      </c>
      <c r="I5148" s="15">
        <v>630</v>
      </c>
      <c r="J5148" s="77">
        <v>2</v>
      </c>
    </row>
    <row r="5149" spans="1:10" ht="80.400000000000006" customHeight="1" x14ac:dyDescent="0.2">
      <c r="A5149" s="14" t="s">
        <v>1906</v>
      </c>
      <c r="B5149" s="14" t="s">
        <v>11992</v>
      </c>
      <c r="C5149" s="14" t="s">
        <v>11993</v>
      </c>
      <c r="D5149" s="16">
        <v>45056</v>
      </c>
      <c r="E5149" s="16">
        <v>45309</v>
      </c>
      <c r="F5149" s="14" t="s">
        <v>13287</v>
      </c>
      <c r="G5149" s="14" t="s">
        <v>6869</v>
      </c>
      <c r="H5149" s="14" t="s">
        <v>6870</v>
      </c>
      <c r="I5149" s="15">
        <v>561.66</v>
      </c>
      <c r="J5149" s="77">
        <v>2</v>
      </c>
    </row>
    <row r="5150" spans="1:10" ht="75" customHeight="1" x14ac:dyDescent="0.2">
      <c r="A5150" s="14" t="s">
        <v>1906</v>
      </c>
      <c r="B5150" s="14" t="s">
        <v>11994</v>
      </c>
      <c r="C5150" s="14" t="s">
        <v>11995</v>
      </c>
      <c r="D5150" s="16">
        <v>45065</v>
      </c>
      <c r="E5150" s="16">
        <v>45309</v>
      </c>
      <c r="F5150" s="14" t="s">
        <v>13284</v>
      </c>
      <c r="G5150" s="14" t="s">
        <v>5796</v>
      </c>
      <c r="H5150" s="14" t="s">
        <v>5797</v>
      </c>
      <c r="I5150" s="15">
        <v>1053.1099999999999</v>
      </c>
      <c r="J5150" s="77">
        <v>2</v>
      </c>
    </row>
    <row r="5151" spans="1:10" ht="71.400000000000006" x14ac:dyDescent="0.2">
      <c r="A5151" s="14" t="s">
        <v>1906</v>
      </c>
      <c r="B5151" s="14" t="s">
        <v>11996</v>
      </c>
      <c r="C5151" s="14" t="s">
        <v>11405</v>
      </c>
      <c r="D5151" s="16">
        <v>45281</v>
      </c>
      <c r="E5151" s="16">
        <v>45309</v>
      </c>
      <c r="F5151" s="14" t="s">
        <v>13065</v>
      </c>
      <c r="G5151" s="14" t="s">
        <v>9156</v>
      </c>
      <c r="H5151" s="14" t="s">
        <v>9157</v>
      </c>
      <c r="I5151" s="15">
        <v>251.15</v>
      </c>
      <c r="J5151" s="77">
        <v>2</v>
      </c>
    </row>
    <row r="5152" spans="1:10" ht="82.2" customHeight="1" x14ac:dyDescent="0.2">
      <c r="A5152" s="14" t="s">
        <v>1906</v>
      </c>
      <c r="B5152" s="14" t="s">
        <v>11997</v>
      </c>
      <c r="C5152" s="14" t="s">
        <v>7518</v>
      </c>
      <c r="D5152" s="16">
        <v>45278</v>
      </c>
      <c r="E5152" s="16">
        <v>45309</v>
      </c>
      <c r="F5152" s="14" t="s">
        <v>13066</v>
      </c>
      <c r="G5152" s="14" t="s">
        <v>9156</v>
      </c>
      <c r="H5152" s="14" t="s">
        <v>9157</v>
      </c>
      <c r="I5152" s="15">
        <v>105.95</v>
      </c>
      <c r="J5152" s="77">
        <v>2</v>
      </c>
    </row>
    <row r="5153" spans="1:10" ht="82.2" customHeight="1" x14ac:dyDescent="0.2">
      <c r="A5153" s="14" t="s">
        <v>1906</v>
      </c>
      <c r="B5153" s="14" t="s">
        <v>11997</v>
      </c>
      <c r="C5153" s="14" t="s">
        <v>7518</v>
      </c>
      <c r="D5153" s="16">
        <v>45278</v>
      </c>
      <c r="E5153" s="16">
        <v>45309</v>
      </c>
      <c r="F5153" s="14" t="s">
        <v>13283</v>
      </c>
      <c r="G5153" s="14" t="s">
        <v>9156</v>
      </c>
      <c r="H5153" s="14" t="s">
        <v>9157</v>
      </c>
      <c r="I5153" s="15">
        <v>27</v>
      </c>
      <c r="J5153" s="77">
        <v>2</v>
      </c>
    </row>
    <row r="5154" spans="1:10" ht="64.2" customHeight="1" x14ac:dyDescent="0.2">
      <c r="A5154" s="14" t="s">
        <v>1906</v>
      </c>
      <c r="B5154" s="14" t="s">
        <v>11998</v>
      </c>
      <c r="C5154" s="14" t="s">
        <v>4558</v>
      </c>
      <c r="D5154" s="16">
        <v>44992</v>
      </c>
      <c r="E5154" s="16">
        <v>45309</v>
      </c>
      <c r="F5154" s="14" t="s">
        <v>13279</v>
      </c>
      <c r="G5154" s="14" t="s">
        <v>9156</v>
      </c>
      <c r="H5154" s="14" t="s">
        <v>9157</v>
      </c>
      <c r="I5154" s="15">
        <v>104.1</v>
      </c>
      <c r="J5154" s="77">
        <v>2</v>
      </c>
    </row>
    <row r="5155" spans="1:10" ht="64.2" customHeight="1" x14ac:dyDescent="0.2">
      <c r="A5155" s="14" t="s">
        <v>1906</v>
      </c>
      <c r="B5155" s="14" t="s">
        <v>11998</v>
      </c>
      <c r="C5155" s="14" t="s">
        <v>4558</v>
      </c>
      <c r="D5155" s="16">
        <v>45030</v>
      </c>
      <c r="E5155" s="16">
        <v>45309</v>
      </c>
      <c r="F5155" s="14" t="s">
        <v>13279</v>
      </c>
      <c r="G5155" s="14" t="s">
        <v>9156</v>
      </c>
      <c r="H5155" s="14" t="s">
        <v>9157</v>
      </c>
      <c r="I5155" s="15">
        <v>77.84</v>
      </c>
      <c r="J5155" s="77">
        <v>2</v>
      </c>
    </row>
    <row r="5156" spans="1:10" ht="64.2" customHeight="1" x14ac:dyDescent="0.2">
      <c r="A5156" s="14" t="s">
        <v>1906</v>
      </c>
      <c r="B5156" s="14" t="s">
        <v>11998</v>
      </c>
      <c r="C5156" s="14" t="s">
        <v>4558</v>
      </c>
      <c r="D5156" s="16">
        <v>45030</v>
      </c>
      <c r="E5156" s="16">
        <v>45309</v>
      </c>
      <c r="F5156" s="14" t="s">
        <v>13279</v>
      </c>
      <c r="G5156" s="14" t="s">
        <v>9156</v>
      </c>
      <c r="H5156" s="14" t="s">
        <v>9157</v>
      </c>
      <c r="I5156" s="15">
        <v>36.729999999999997</v>
      </c>
      <c r="J5156" s="77">
        <v>2</v>
      </c>
    </row>
    <row r="5157" spans="1:10" ht="64.2" customHeight="1" x14ac:dyDescent="0.2">
      <c r="A5157" s="14" t="s">
        <v>1906</v>
      </c>
      <c r="B5157" s="14" t="s">
        <v>11998</v>
      </c>
      <c r="C5157" s="14" t="s">
        <v>4558</v>
      </c>
      <c r="D5157" s="16">
        <v>45097</v>
      </c>
      <c r="E5157" s="16">
        <v>45309</v>
      </c>
      <c r="F5157" s="14" t="s">
        <v>13279</v>
      </c>
      <c r="G5157" s="14" t="s">
        <v>9156</v>
      </c>
      <c r="H5157" s="14" t="s">
        <v>9157</v>
      </c>
      <c r="I5157" s="15">
        <v>66.209999999999994</v>
      </c>
      <c r="J5157" s="77">
        <v>2</v>
      </c>
    </row>
    <row r="5158" spans="1:10" ht="64.2" customHeight="1" x14ac:dyDescent="0.2">
      <c r="A5158" s="14" t="s">
        <v>1906</v>
      </c>
      <c r="B5158" s="14" t="s">
        <v>11998</v>
      </c>
      <c r="C5158" s="14" t="s">
        <v>4558</v>
      </c>
      <c r="D5158" s="16">
        <v>45238</v>
      </c>
      <c r="E5158" s="16">
        <v>45309</v>
      </c>
      <c r="F5158" s="14" t="s">
        <v>13279</v>
      </c>
      <c r="G5158" s="14" t="s">
        <v>9156</v>
      </c>
      <c r="H5158" s="14" t="s">
        <v>9157</v>
      </c>
      <c r="I5158" s="15">
        <v>110.88</v>
      </c>
      <c r="J5158" s="77">
        <v>2</v>
      </c>
    </row>
    <row r="5159" spans="1:10" ht="64.2" customHeight="1" x14ac:dyDescent="0.2">
      <c r="A5159" s="14" t="s">
        <v>1906</v>
      </c>
      <c r="B5159" s="14" t="s">
        <v>11998</v>
      </c>
      <c r="C5159" s="14" t="s">
        <v>4558</v>
      </c>
      <c r="D5159" s="16">
        <v>45204</v>
      </c>
      <c r="E5159" s="16">
        <v>45309</v>
      </c>
      <c r="F5159" s="14" t="s">
        <v>13279</v>
      </c>
      <c r="G5159" s="14" t="s">
        <v>9156</v>
      </c>
      <c r="H5159" s="14" t="s">
        <v>9157</v>
      </c>
      <c r="I5159" s="15">
        <v>64.5</v>
      </c>
      <c r="J5159" s="77">
        <v>2</v>
      </c>
    </row>
    <row r="5160" spans="1:10" ht="74.400000000000006" customHeight="1" x14ac:dyDescent="0.2">
      <c r="A5160" s="14" t="s">
        <v>1906</v>
      </c>
      <c r="B5160" s="14" t="s">
        <v>11998</v>
      </c>
      <c r="C5160" s="14" t="s">
        <v>4558</v>
      </c>
      <c r="D5160" s="16">
        <v>45097</v>
      </c>
      <c r="E5160" s="16">
        <v>45309</v>
      </c>
      <c r="F5160" s="14" t="s">
        <v>13274</v>
      </c>
      <c r="G5160" s="14" t="s">
        <v>9156</v>
      </c>
      <c r="H5160" s="14" t="s">
        <v>9157</v>
      </c>
      <c r="I5160" s="15">
        <v>45.52</v>
      </c>
      <c r="J5160" s="77">
        <v>2</v>
      </c>
    </row>
    <row r="5161" spans="1:10" ht="75" customHeight="1" x14ac:dyDescent="0.2">
      <c r="A5161" s="14" t="s">
        <v>1906</v>
      </c>
      <c r="B5161" s="14" t="s">
        <v>11998</v>
      </c>
      <c r="C5161" s="14" t="s">
        <v>4558</v>
      </c>
      <c r="D5161" s="16">
        <v>45226</v>
      </c>
      <c r="E5161" s="16">
        <v>45309</v>
      </c>
      <c r="F5161" s="14" t="s">
        <v>13275</v>
      </c>
      <c r="G5161" s="14" t="s">
        <v>9156</v>
      </c>
      <c r="H5161" s="14" t="s">
        <v>9157</v>
      </c>
      <c r="I5161" s="15">
        <v>307.3</v>
      </c>
      <c r="J5161" s="77">
        <v>2</v>
      </c>
    </row>
    <row r="5162" spans="1:10" ht="75" customHeight="1" x14ac:dyDescent="0.2">
      <c r="A5162" s="14" t="s">
        <v>1906</v>
      </c>
      <c r="B5162" s="14" t="s">
        <v>11998</v>
      </c>
      <c r="C5162" s="14" t="s">
        <v>4558</v>
      </c>
      <c r="D5162" s="16">
        <v>45226</v>
      </c>
      <c r="E5162" s="16">
        <v>45309</v>
      </c>
      <c r="F5162" s="14" t="s">
        <v>13275</v>
      </c>
      <c r="G5162" s="14" t="s">
        <v>9156</v>
      </c>
      <c r="H5162" s="14" t="s">
        <v>9157</v>
      </c>
      <c r="I5162" s="15">
        <v>822.15</v>
      </c>
      <c r="J5162" s="77">
        <v>2</v>
      </c>
    </row>
    <row r="5163" spans="1:10" ht="61.2" x14ac:dyDescent="0.2">
      <c r="A5163" s="14" t="s">
        <v>1906</v>
      </c>
      <c r="B5163" s="14" t="s">
        <v>11998</v>
      </c>
      <c r="C5163" s="14" t="s">
        <v>4558</v>
      </c>
      <c r="D5163" s="16">
        <v>45252</v>
      </c>
      <c r="E5163" s="16">
        <v>45309</v>
      </c>
      <c r="F5163" s="14" t="s">
        <v>13278</v>
      </c>
      <c r="G5163" s="14" t="s">
        <v>9156</v>
      </c>
      <c r="H5163" s="14" t="s">
        <v>9157</v>
      </c>
      <c r="I5163" s="15">
        <v>56.9</v>
      </c>
      <c r="J5163" s="77">
        <v>2</v>
      </c>
    </row>
    <row r="5164" spans="1:10" ht="61.2" x14ac:dyDescent="0.2">
      <c r="A5164" s="14" t="s">
        <v>1906</v>
      </c>
      <c r="B5164" s="14" t="s">
        <v>11998</v>
      </c>
      <c r="C5164" s="14" t="s">
        <v>4558</v>
      </c>
      <c r="D5164" s="16">
        <v>45260</v>
      </c>
      <c r="E5164" s="16">
        <v>45309</v>
      </c>
      <c r="F5164" s="14" t="s">
        <v>13278</v>
      </c>
      <c r="G5164" s="14" t="s">
        <v>9156</v>
      </c>
      <c r="H5164" s="14" t="s">
        <v>9157</v>
      </c>
      <c r="I5164" s="15">
        <v>158</v>
      </c>
      <c r="J5164" s="77">
        <v>2</v>
      </c>
    </row>
    <row r="5165" spans="1:10" ht="69" customHeight="1" x14ac:dyDescent="0.2">
      <c r="A5165" s="14" t="s">
        <v>1906</v>
      </c>
      <c r="B5165" s="14" t="s">
        <v>11998</v>
      </c>
      <c r="C5165" s="14" t="s">
        <v>4558</v>
      </c>
      <c r="D5165" s="16">
        <v>45252</v>
      </c>
      <c r="E5165" s="16">
        <v>45309</v>
      </c>
      <c r="F5165" s="14" t="s">
        <v>13276</v>
      </c>
      <c r="G5165" s="14" t="s">
        <v>9156</v>
      </c>
      <c r="H5165" s="14" t="s">
        <v>9157</v>
      </c>
      <c r="I5165" s="15">
        <v>309.92</v>
      </c>
      <c r="J5165" s="77">
        <v>2</v>
      </c>
    </row>
    <row r="5166" spans="1:10" ht="61.2" x14ac:dyDescent="0.2">
      <c r="A5166" s="14" t="s">
        <v>1906</v>
      </c>
      <c r="B5166" s="14" t="s">
        <v>11998</v>
      </c>
      <c r="C5166" s="14" t="s">
        <v>4558</v>
      </c>
      <c r="D5166" s="16">
        <v>45204</v>
      </c>
      <c r="E5166" s="16">
        <v>45309</v>
      </c>
      <c r="F5166" s="14" t="s">
        <v>13277</v>
      </c>
      <c r="G5166" s="14" t="s">
        <v>9156</v>
      </c>
      <c r="H5166" s="14" t="s">
        <v>9157</v>
      </c>
      <c r="I5166" s="15">
        <v>100</v>
      </c>
      <c r="J5166" s="77">
        <v>2</v>
      </c>
    </row>
    <row r="5167" spans="1:10" ht="61.2" x14ac:dyDescent="0.2">
      <c r="A5167" s="14" t="s">
        <v>1906</v>
      </c>
      <c r="B5167" s="14" t="s">
        <v>11998</v>
      </c>
      <c r="C5167" s="14" t="s">
        <v>4558</v>
      </c>
      <c r="D5167" s="16">
        <v>45257</v>
      </c>
      <c r="E5167" s="16">
        <v>45309</v>
      </c>
      <c r="F5167" s="14" t="s">
        <v>13277</v>
      </c>
      <c r="G5167" s="14" t="s">
        <v>9156</v>
      </c>
      <c r="H5167" s="14" t="s">
        <v>9157</v>
      </c>
      <c r="I5167" s="15">
        <v>45</v>
      </c>
      <c r="J5167" s="77">
        <v>2</v>
      </c>
    </row>
    <row r="5168" spans="1:10" ht="61.2" x14ac:dyDescent="0.2">
      <c r="A5168" s="14" t="s">
        <v>1906</v>
      </c>
      <c r="B5168" s="14" t="s">
        <v>11998</v>
      </c>
      <c r="C5168" s="14" t="s">
        <v>4558</v>
      </c>
      <c r="D5168" s="16">
        <v>45257</v>
      </c>
      <c r="E5168" s="16">
        <v>45309</v>
      </c>
      <c r="F5168" s="14" t="s">
        <v>13277</v>
      </c>
      <c r="G5168" s="14" t="s">
        <v>9156</v>
      </c>
      <c r="H5168" s="14" t="s">
        <v>9157</v>
      </c>
      <c r="I5168" s="15">
        <v>70</v>
      </c>
      <c r="J5168" s="77">
        <v>2</v>
      </c>
    </row>
    <row r="5169" spans="1:10" ht="61.2" x14ac:dyDescent="0.2">
      <c r="A5169" s="14" t="s">
        <v>1906</v>
      </c>
      <c r="B5169" s="14" t="s">
        <v>11998</v>
      </c>
      <c r="C5169" s="14" t="s">
        <v>4558</v>
      </c>
      <c r="D5169" s="16">
        <v>45257</v>
      </c>
      <c r="E5169" s="16">
        <v>45309</v>
      </c>
      <c r="F5169" s="14" t="s">
        <v>13277</v>
      </c>
      <c r="G5169" s="14" t="s">
        <v>9156</v>
      </c>
      <c r="H5169" s="14" t="s">
        <v>9157</v>
      </c>
      <c r="I5169" s="15">
        <v>45</v>
      </c>
      <c r="J5169" s="77">
        <v>2</v>
      </c>
    </row>
    <row r="5170" spans="1:10" ht="61.2" x14ac:dyDescent="0.2">
      <c r="A5170" s="14" t="s">
        <v>1906</v>
      </c>
      <c r="B5170" s="14" t="s">
        <v>11998</v>
      </c>
      <c r="C5170" s="14" t="s">
        <v>4558</v>
      </c>
      <c r="D5170" s="16">
        <v>45257</v>
      </c>
      <c r="E5170" s="16">
        <v>45309</v>
      </c>
      <c r="F5170" s="14" t="s">
        <v>13277</v>
      </c>
      <c r="G5170" s="14" t="s">
        <v>9156</v>
      </c>
      <c r="H5170" s="14" t="s">
        <v>9157</v>
      </c>
      <c r="I5170" s="15">
        <v>45</v>
      </c>
      <c r="J5170" s="77">
        <v>2</v>
      </c>
    </row>
    <row r="5171" spans="1:10" ht="61.2" x14ac:dyDescent="0.2">
      <c r="A5171" s="14" t="s">
        <v>1906</v>
      </c>
      <c r="B5171" s="14" t="s">
        <v>11998</v>
      </c>
      <c r="C5171" s="14" t="s">
        <v>4558</v>
      </c>
      <c r="D5171" s="16">
        <v>45257</v>
      </c>
      <c r="E5171" s="16">
        <v>45309</v>
      </c>
      <c r="F5171" s="14" t="s">
        <v>13277</v>
      </c>
      <c r="G5171" s="14" t="s">
        <v>9156</v>
      </c>
      <c r="H5171" s="14" t="s">
        <v>9157</v>
      </c>
      <c r="I5171" s="15">
        <v>45</v>
      </c>
      <c r="J5171" s="77">
        <v>2</v>
      </c>
    </row>
    <row r="5172" spans="1:10" ht="61.2" x14ac:dyDescent="0.2">
      <c r="A5172" s="14" t="s">
        <v>1906</v>
      </c>
      <c r="B5172" s="14" t="s">
        <v>11998</v>
      </c>
      <c r="C5172" s="14" t="s">
        <v>4558</v>
      </c>
      <c r="D5172" s="16">
        <v>45257</v>
      </c>
      <c r="E5172" s="16">
        <v>45309</v>
      </c>
      <c r="F5172" s="14" t="s">
        <v>13277</v>
      </c>
      <c r="G5172" s="14" t="s">
        <v>9156</v>
      </c>
      <c r="H5172" s="14" t="s">
        <v>9157</v>
      </c>
      <c r="I5172" s="15">
        <v>45</v>
      </c>
      <c r="J5172" s="77">
        <v>2</v>
      </c>
    </row>
    <row r="5173" spans="1:10" ht="61.2" x14ac:dyDescent="0.2">
      <c r="A5173" s="14" t="s">
        <v>1906</v>
      </c>
      <c r="B5173" s="14" t="s">
        <v>11998</v>
      </c>
      <c r="C5173" s="14" t="s">
        <v>4558</v>
      </c>
      <c r="D5173" s="16">
        <v>45266</v>
      </c>
      <c r="E5173" s="16">
        <v>45309</v>
      </c>
      <c r="F5173" s="14" t="s">
        <v>13277</v>
      </c>
      <c r="G5173" s="14" t="s">
        <v>9156</v>
      </c>
      <c r="H5173" s="14" t="s">
        <v>9157</v>
      </c>
      <c r="I5173" s="15">
        <v>75</v>
      </c>
      <c r="J5173" s="77">
        <v>2</v>
      </c>
    </row>
    <row r="5174" spans="1:10" ht="76.2" customHeight="1" x14ac:dyDescent="0.2">
      <c r="A5174" s="14" t="s">
        <v>1906</v>
      </c>
      <c r="B5174" s="14" t="s">
        <v>11998</v>
      </c>
      <c r="C5174" s="14" t="s">
        <v>4558</v>
      </c>
      <c r="D5174" s="16">
        <v>45275</v>
      </c>
      <c r="E5174" s="16">
        <v>45309</v>
      </c>
      <c r="F5174" s="14" t="s">
        <v>13280</v>
      </c>
      <c r="G5174" s="14" t="s">
        <v>9156</v>
      </c>
      <c r="H5174" s="14" t="s">
        <v>9157</v>
      </c>
      <c r="I5174" s="15">
        <v>1561.6</v>
      </c>
      <c r="J5174" s="77">
        <v>2</v>
      </c>
    </row>
    <row r="5175" spans="1:10" ht="69" customHeight="1" x14ac:dyDescent="0.2">
      <c r="A5175" s="14" t="s">
        <v>1906</v>
      </c>
      <c r="B5175" s="14" t="s">
        <v>11998</v>
      </c>
      <c r="C5175" s="14" t="s">
        <v>4558</v>
      </c>
      <c r="D5175" s="16">
        <v>45111</v>
      </c>
      <c r="E5175" s="16">
        <v>45309</v>
      </c>
      <c r="F5175" s="14" t="s">
        <v>13281</v>
      </c>
      <c r="G5175" s="14" t="s">
        <v>9156</v>
      </c>
      <c r="H5175" s="14" t="s">
        <v>9157</v>
      </c>
      <c r="I5175" s="15">
        <v>2640</v>
      </c>
      <c r="J5175" s="77">
        <v>2</v>
      </c>
    </row>
    <row r="5176" spans="1:10" ht="69" customHeight="1" x14ac:dyDescent="0.2">
      <c r="A5176" s="14" t="s">
        <v>1906</v>
      </c>
      <c r="B5176" s="14" t="s">
        <v>11998</v>
      </c>
      <c r="C5176" s="14" t="s">
        <v>4558</v>
      </c>
      <c r="D5176" s="16">
        <v>45203</v>
      </c>
      <c r="E5176" s="16">
        <v>45309</v>
      </c>
      <c r="F5176" s="14" t="s">
        <v>13282</v>
      </c>
      <c r="G5176" s="14" t="s">
        <v>9156</v>
      </c>
      <c r="H5176" s="14" t="s">
        <v>9157</v>
      </c>
      <c r="I5176" s="15">
        <v>2221.88</v>
      </c>
      <c r="J5176" s="77">
        <v>2</v>
      </c>
    </row>
    <row r="5177" spans="1:10" ht="68.400000000000006" customHeight="1" x14ac:dyDescent="0.2">
      <c r="A5177" s="14" t="s">
        <v>1906</v>
      </c>
      <c r="B5177" s="14" t="s">
        <v>11999</v>
      </c>
      <c r="C5177" s="14" t="s">
        <v>12000</v>
      </c>
      <c r="D5177" s="16">
        <v>45119</v>
      </c>
      <c r="E5177" s="16">
        <v>45310</v>
      </c>
      <c r="F5177" s="307" t="s">
        <v>13067</v>
      </c>
      <c r="G5177" s="14" t="s">
        <v>5796</v>
      </c>
      <c r="H5177" s="14" t="s">
        <v>5797</v>
      </c>
      <c r="I5177" s="15">
        <v>450</v>
      </c>
      <c r="J5177" s="77">
        <v>3</v>
      </c>
    </row>
    <row r="5178" spans="1:10" ht="52.95" customHeight="1" x14ac:dyDescent="0.2">
      <c r="A5178" s="14" t="s">
        <v>1906</v>
      </c>
      <c r="B5178" s="14" t="s">
        <v>11999</v>
      </c>
      <c r="C5178" s="14" t="s">
        <v>12000</v>
      </c>
      <c r="D5178" s="16">
        <v>45233</v>
      </c>
      <c r="E5178" s="16">
        <v>45310</v>
      </c>
      <c r="F5178" s="307" t="s">
        <v>13301</v>
      </c>
      <c r="G5178" s="14" t="s">
        <v>5796</v>
      </c>
      <c r="H5178" s="14" t="s">
        <v>5797</v>
      </c>
      <c r="I5178" s="15">
        <v>80</v>
      </c>
      <c r="J5178" s="77">
        <v>3</v>
      </c>
    </row>
    <row r="5179" spans="1:10" ht="63" customHeight="1" x14ac:dyDescent="0.2">
      <c r="A5179" s="14" t="s">
        <v>1906</v>
      </c>
      <c r="B5179" s="14" t="s">
        <v>11999</v>
      </c>
      <c r="C5179" s="14" t="s">
        <v>12000</v>
      </c>
      <c r="D5179" s="16">
        <v>45233</v>
      </c>
      <c r="E5179" s="16">
        <v>45310</v>
      </c>
      <c r="F5179" s="307" t="s">
        <v>13300</v>
      </c>
      <c r="G5179" s="14" t="s">
        <v>5796</v>
      </c>
      <c r="H5179" s="14" t="s">
        <v>5797</v>
      </c>
      <c r="I5179" s="15">
        <v>188.57</v>
      </c>
      <c r="J5179" s="77">
        <v>3</v>
      </c>
    </row>
    <row r="5180" spans="1:10" ht="51" customHeight="1" x14ac:dyDescent="0.2">
      <c r="A5180" s="14" t="s">
        <v>1906</v>
      </c>
      <c r="B5180" s="14" t="s">
        <v>11999</v>
      </c>
      <c r="C5180" s="14" t="s">
        <v>12000</v>
      </c>
      <c r="D5180" s="16">
        <v>45236</v>
      </c>
      <c r="E5180" s="16">
        <v>45310</v>
      </c>
      <c r="F5180" s="307" t="s">
        <v>13299</v>
      </c>
      <c r="G5180" s="14" t="s">
        <v>5796</v>
      </c>
      <c r="H5180" s="14" t="s">
        <v>5797</v>
      </c>
      <c r="I5180" s="15">
        <v>43</v>
      </c>
      <c r="J5180" s="77">
        <v>3</v>
      </c>
    </row>
    <row r="5181" spans="1:10" ht="60.6" customHeight="1" x14ac:dyDescent="0.2">
      <c r="A5181" s="14" t="s">
        <v>1906</v>
      </c>
      <c r="B5181" s="14" t="s">
        <v>11999</v>
      </c>
      <c r="C5181" s="14" t="s">
        <v>12000</v>
      </c>
      <c r="D5181" s="16">
        <v>45236</v>
      </c>
      <c r="E5181" s="16">
        <v>45310</v>
      </c>
      <c r="F5181" s="307" t="s">
        <v>13298</v>
      </c>
      <c r="G5181" s="14" t="s">
        <v>5796</v>
      </c>
      <c r="H5181" s="14" t="s">
        <v>5797</v>
      </c>
      <c r="I5181" s="15">
        <v>40</v>
      </c>
      <c r="J5181" s="77">
        <v>3</v>
      </c>
    </row>
    <row r="5182" spans="1:10" ht="64.2" customHeight="1" x14ac:dyDescent="0.2">
      <c r="A5182" s="14" t="s">
        <v>1906</v>
      </c>
      <c r="B5182" s="14" t="s">
        <v>11999</v>
      </c>
      <c r="C5182" s="14" t="s">
        <v>12000</v>
      </c>
      <c r="D5182" s="16">
        <v>45233</v>
      </c>
      <c r="E5182" s="16">
        <v>45310</v>
      </c>
      <c r="F5182" s="307" t="s">
        <v>13297</v>
      </c>
      <c r="G5182" s="14" t="s">
        <v>5796</v>
      </c>
      <c r="H5182" s="14" t="s">
        <v>5797</v>
      </c>
      <c r="I5182" s="15">
        <v>165.74</v>
      </c>
      <c r="J5182" s="77">
        <v>3</v>
      </c>
    </row>
    <row r="5183" spans="1:10" ht="63" customHeight="1" x14ac:dyDescent="0.2">
      <c r="A5183" s="14" t="s">
        <v>1906</v>
      </c>
      <c r="B5183" s="14" t="s">
        <v>11999</v>
      </c>
      <c r="C5183" s="14" t="s">
        <v>12000</v>
      </c>
      <c r="D5183" s="16">
        <v>45233</v>
      </c>
      <c r="E5183" s="16">
        <v>45310</v>
      </c>
      <c r="F5183" s="307" t="s">
        <v>13296</v>
      </c>
      <c r="G5183" s="14" t="s">
        <v>5796</v>
      </c>
      <c r="H5183" s="14" t="s">
        <v>5797</v>
      </c>
      <c r="I5183" s="15">
        <v>96.9</v>
      </c>
      <c r="J5183" s="77">
        <v>3</v>
      </c>
    </row>
    <row r="5184" spans="1:10" ht="68.400000000000006" customHeight="1" x14ac:dyDescent="0.2">
      <c r="A5184" s="14" t="s">
        <v>1906</v>
      </c>
      <c r="B5184" s="14" t="s">
        <v>11999</v>
      </c>
      <c r="C5184" s="14" t="s">
        <v>12000</v>
      </c>
      <c r="D5184" s="16">
        <v>45233</v>
      </c>
      <c r="E5184" s="16">
        <v>45310</v>
      </c>
      <c r="F5184" s="307" t="s">
        <v>13295</v>
      </c>
      <c r="G5184" s="14" t="s">
        <v>5796</v>
      </c>
      <c r="H5184" s="14" t="s">
        <v>5797</v>
      </c>
      <c r="I5184" s="15">
        <v>100</v>
      </c>
      <c r="J5184" s="77">
        <v>3</v>
      </c>
    </row>
    <row r="5185" spans="1:10" ht="64.95" customHeight="1" x14ac:dyDescent="0.2">
      <c r="A5185" s="14" t="s">
        <v>1906</v>
      </c>
      <c r="B5185" s="14" t="s">
        <v>11999</v>
      </c>
      <c r="C5185" s="14" t="s">
        <v>12000</v>
      </c>
      <c r="D5185" s="16">
        <v>45239</v>
      </c>
      <c r="E5185" s="16">
        <v>45310</v>
      </c>
      <c r="F5185" s="307" t="s">
        <v>13294</v>
      </c>
      <c r="G5185" s="14" t="s">
        <v>5796</v>
      </c>
      <c r="H5185" s="14" t="s">
        <v>5797</v>
      </c>
      <c r="I5185" s="15">
        <v>152.56</v>
      </c>
      <c r="J5185" s="77">
        <v>3</v>
      </c>
    </row>
    <row r="5186" spans="1:10" ht="76.2" customHeight="1" x14ac:dyDescent="0.2">
      <c r="A5186" s="14" t="s">
        <v>1906</v>
      </c>
      <c r="B5186" s="14" t="s">
        <v>11999</v>
      </c>
      <c r="C5186" s="14" t="s">
        <v>12000</v>
      </c>
      <c r="D5186" s="16">
        <v>45233</v>
      </c>
      <c r="E5186" s="16">
        <v>45310</v>
      </c>
      <c r="F5186" s="307" t="s">
        <v>13293</v>
      </c>
      <c r="G5186" s="14" t="s">
        <v>5796</v>
      </c>
      <c r="H5186" s="14" t="s">
        <v>5797</v>
      </c>
      <c r="I5186" s="15">
        <v>936.44</v>
      </c>
      <c r="J5186" s="77">
        <v>3</v>
      </c>
    </row>
    <row r="5187" spans="1:10" ht="68.400000000000006" customHeight="1" x14ac:dyDescent="0.2">
      <c r="A5187" s="14" t="s">
        <v>1906</v>
      </c>
      <c r="B5187" s="14" t="s">
        <v>11999</v>
      </c>
      <c r="C5187" s="14" t="s">
        <v>12000</v>
      </c>
      <c r="D5187" s="16">
        <v>45233</v>
      </c>
      <c r="E5187" s="16">
        <v>45310</v>
      </c>
      <c r="F5187" s="307" t="s">
        <v>13292</v>
      </c>
      <c r="G5187" s="14" t="s">
        <v>5796</v>
      </c>
      <c r="H5187" s="14" t="s">
        <v>5797</v>
      </c>
      <c r="I5187" s="15">
        <v>732.12</v>
      </c>
      <c r="J5187" s="77">
        <v>3</v>
      </c>
    </row>
    <row r="5188" spans="1:10" ht="65.400000000000006" customHeight="1" x14ac:dyDescent="0.2">
      <c r="A5188" s="14" t="s">
        <v>1906</v>
      </c>
      <c r="B5188" s="14" t="s">
        <v>11999</v>
      </c>
      <c r="C5188" s="14" t="s">
        <v>12000</v>
      </c>
      <c r="D5188" s="16">
        <v>45236</v>
      </c>
      <c r="E5188" s="16">
        <v>45310</v>
      </c>
      <c r="F5188" s="307" t="s">
        <v>13291</v>
      </c>
      <c r="G5188" s="14" t="s">
        <v>5796</v>
      </c>
      <c r="H5188" s="14" t="s">
        <v>5797</v>
      </c>
      <c r="I5188" s="15">
        <v>139.66999999999999</v>
      </c>
      <c r="J5188" s="77">
        <v>3</v>
      </c>
    </row>
    <row r="5189" spans="1:10" ht="63" customHeight="1" x14ac:dyDescent="0.2">
      <c r="A5189" s="14" t="s">
        <v>1906</v>
      </c>
      <c r="B5189" s="14" t="s">
        <v>12001</v>
      </c>
      <c r="C5189" s="14" t="s">
        <v>12002</v>
      </c>
      <c r="D5189" s="16">
        <v>45251</v>
      </c>
      <c r="E5189" s="16">
        <v>45310</v>
      </c>
      <c r="F5189" s="14" t="s">
        <v>13302</v>
      </c>
      <c r="G5189" s="14" t="s">
        <v>7385</v>
      </c>
      <c r="H5189" s="14" t="s">
        <v>7386</v>
      </c>
      <c r="I5189" s="15">
        <v>660.52</v>
      </c>
      <c r="J5189" s="77">
        <v>2</v>
      </c>
    </row>
    <row r="5190" spans="1:10" ht="73.95" customHeight="1" x14ac:dyDescent="0.2">
      <c r="A5190" s="14" t="s">
        <v>1906</v>
      </c>
      <c r="B5190" s="14" t="s">
        <v>12003</v>
      </c>
      <c r="C5190" s="14" t="s">
        <v>12004</v>
      </c>
      <c r="D5190" s="16">
        <v>45273</v>
      </c>
      <c r="E5190" s="16">
        <v>45310</v>
      </c>
      <c r="F5190" s="14" t="s">
        <v>13303</v>
      </c>
      <c r="G5190" s="14" t="s">
        <v>7385</v>
      </c>
      <c r="H5190" s="14" t="s">
        <v>7386</v>
      </c>
      <c r="I5190" s="15">
        <v>818.4</v>
      </c>
      <c r="J5190" s="77">
        <v>2</v>
      </c>
    </row>
    <row r="5191" spans="1:10" ht="71.400000000000006" x14ac:dyDescent="0.2">
      <c r="A5191" s="14" t="s">
        <v>1906</v>
      </c>
      <c r="B5191" s="14" t="s">
        <v>12003</v>
      </c>
      <c r="C5191" s="14" t="s">
        <v>12004</v>
      </c>
      <c r="D5191" s="16">
        <v>45294</v>
      </c>
      <c r="E5191" s="16">
        <v>45310</v>
      </c>
      <c r="F5191" s="14" t="s">
        <v>13304</v>
      </c>
      <c r="G5191" s="14" t="s">
        <v>7385</v>
      </c>
      <c r="H5191" s="14" t="s">
        <v>7386</v>
      </c>
      <c r="I5191" s="15">
        <v>514.84</v>
      </c>
      <c r="J5191" s="77">
        <v>2</v>
      </c>
    </row>
    <row r="5192" spans="1:10" ht="75" customHeight="1" x14ac:dyDescent="0.2">
      <c r="A5192" s="14" t="s">
        <v>1906</v>
      </c>
      <c r="B5192" s="14" t="s">
        <v>12005</v>
      </c>
      <c r="C5192" s="14" t="s">
        <v>3279</v>
      </c>
      <c r="D5192" s="16">
        <v>45159</v>
      </c>
      <c r="E5192" s="16">
        <v>45315</v>
      </c>
      <c r="F5192" s="14" t="s">
        <v>13068</v>
      </c>
      <c r="G5192" s="14" t="s">
        <v>11952</v>
      </c>
      <c r="H5192" s="14" t="s">
        <v>11953</v>
      </c>
      <c r="I5192" s="15">
        <v>2214.35</v>
      </c>
      <c r="J5192" s="77">
        <v>2</v>
      </c>
    </row>
    <row r="5193" spans="1:10" ht="67.2" customHeight="1" x14ac:dyDescent="0.2">
      <c r="A5193" s="14" t="s">
        <v>1906</v>
      </c>
      <c r="B5193" s="14" t="s">
        <v>12005</v>
      </c>
      <c r="C5193" s="14" t="s">
        <v>3279</v>
      </c>
      <c r="D5193" s="16">
        <v>45153</v>
      </c>
      <c r="E5193" s="16">
        <v>45315</v>
      </c>
      <c r="F5193" s="14" t="s">
        <v>13305</v>
      </c>
      <c r="G5193" s="14" t="s">
        <v>11952</v>
      </c>
      <c r="H5193" s="14" t="s">
        <v>11953</v>
      </c>
      <c r="I5193" s="15">
        <v>534</v>
      </c>
      <c r="J5193" s="77">
        <v>2</v>
      </c>
    </row>
    <row r="5194" spans="1:10" ht="75" customHeight="1" x14ac:dyDescent="0.2">
      <c r="A5194" s="14" t="s">
        <v>1906</v>
      </c>
      <c r="B5194" s="14" t="s">
        <v>12005</v>
      </c>
      <c r="C5194" s="14" t="s">
        <v>3279</v>
      </c>
      <c r="D5194" s="16">
        <v>44978</v>
      </c>
      <c r="E5194" s="16">
        <v>45315</v>
      </c>
      <c r="F5194" s="14" t="s">
        <v>13306</v>
      </c>
      <c r="G5194" s="14" t="s">
        <v>11952</v>
      </c>
      <c r="H5194" s="14" t="s">
        <v>11953</v>
      </c>
      <c r="I5194" s="15">
        <v>1300</v>
      </c>
      <c r="J5194" s="77">
        <v>2</v>
      </c>
    </row>
    <row r="5195" spans="1:10" ht="79.2" customHeight="1" x14ac:dyDescent="0.2">
      <c r="A5195" s="14" t="s">
        <v>1906</v>
      </c>
      <c r="B5195" s="14" t="s">
        <v>12005</v>
      </c>
      <c r="C5195" s="14" t="s">
        <v>3279</v>
      </c>
      <c r="D5195" s="16">
        <v>45015</v>
      </c>
      <c r="E5195" s="16">
        <v>45315</v>
      </c>
      <c r="F5195" s="14" t="s">
        <v>13313</v>
      </c>
      <c r="G5195" s="14" t="s">
        <v>11952</v>
      </c>
      <c r="H5195" s="14" t="s">
        <v>11953</v>
      </c>
      <c r="I5195" s="15">
        <v>121.2</v>
      </c>
      <c r="J5195" s="77">
        <v>2</v>
      </c>
    </row>
    <row r="5196" spans="1:10" ht="75" customHeight="1" x14ac:dyDescent="0.2">
      <c r="A5196" s="14" t="s">
        <v>1906</v>
      </c>
      <c r="B5196" s="14" t="s">
        <v>12005</v>
      </c>
      <c r="C5196" s="14" t="s">
        <v>3279</v>
      </c>
      <c r="D5196" s="16">
        <v>44970</v>
      </c>
      <c r="E5196" s="16">
        <v>45315</v>
      </c>
      <c r="F5196" s="14" t="s">
        <v>13307</v>
      </c>
      <c r="G5196" s="14" t="s">
        <v>11952</v>
      </c>
      <c r="H5196" s="14" t="s">
        <v>11953</v>
      </c>
      <c r="I5196" s="15">
        <v>25.2</v>
      </c>
      <c r="J5196" s="77">
        <v>2</v>
      </c>
    </row>
    <row r="5197" spans="1:10" ht="75" customHeight="1" x14ac:dyDescent="0.2">
      <c r="A5197" s="14" t="s">
        <v>1906</v>
      </c>
      <c r="B5197" s="14" t="s">
        <v>12005</v>
      </c>
      <c r="C5197" s="14" t="s">
        <v>3279</v>
      </c>
      <c r="D5197" s="16">
        <v>45051</v>
      </c>
      <c r="E5197" s="16">
        <v>45315</v>
      </c>
      <c r="F5197" s="14" t="s">
        <v>13308</v>
      </c>
      <c r="G5197" s="14" t="s">
        <v>11952</v>
      </c>
      <c r="H5197" s="14" t="s">
        <v>11953</v>
      </c>
      <c r="I5197" s="15">
        <v>151.19999999999999</v>
      </c>
      <c r="J5197" s="77">
        <v>2</v>
      </c>
    </row>
    <row r="5198" spans="1:10" ht="75" customHeight="1" x14ac:dyDescent="0.2">
      <c r="A5198" s="14" t="s">
        <v>1906</v>
      </c>
      <c r="B5198" s="14" t="s">
        <v>12005</v>
      </c>
      <c r="C5198" s="14" t="s">
        <v>3279</v>
      </c>
      <c r="D5198" s="16">
        <v>45001</v>
      </c>
      <c r="E5198" s="16">
        <v>45315</v>
      </c>
      <c r="F5198" s="14" t="s">
        <v>13309</v>
      </c>
      <c r="G5198" s="14" t="s">
        <v>11952</v>
      </c>
      <c r="H5198" s="14" t="s">
        <v>11953</v>
      </c>
      <c r="I5198" s="15">
        <v>132.15</v>
      </c>
      <c r="J5198" s="77">
        <v>2</v>
      </c>
    </row>
    <row r="5199" spans="1:10" ht="75" customHeight="1" x14ac:dyDescent="0.2">
      <c r="A5199" s="14" t="s">
        <v>1906</v>
      </c>
      <c r="B5199" s="14" t="s">
        <v>12005</v>
      </c>
      <c r="C5199" s="14" t="s">
        <v>3279</v>
      </c>
      <c r="D5199" s="16">
        <v>45153</v>
      </c>
      <c r="E5199" s="16">
        <v>45315</v>
      </c>
      <c r="F5199" s="14" t="s">
        <v>13310</v>
      </c>
      <c r="G5199" s="14" t="s">
        <v>11952</v>
      </c>
      <c r="H5199" s="14" t="s">
        <v>11953</v>
      </c>
      <c r="I5199" s="15">
        <v>369.57</v>
      </c>
      <c r="J5199" s="77">
        <v>2</v>
      </c>
    </row>
    <row r="5200" spans="1:10" ht="75" customHeight="1" x14ac:dyDescent="0.2">
      <c r="A5200" s="14" t="s">
        <v>1906</v>
      </c>
      <c r="B5200" s="14" t="s">
        <v>12005</v>
      </c>
      <c r="C5200" s="14" t="s">
        <v>3279</v>
      </c>
      <c r="D5200" s="16">
        <v>45087</v>
      </c>
      <c r="E5200" s="16">
        <v>45315</v>
      </c>
      <c r="F5200" s="14" t="s">
        <v>13311</v>
      </c>
      <c r="G5200" s="14" t="s">
        <v>11952</v>
      </c>
      <c r="H5200" s="14" t="s">
        <v>11953</v>
      </c>
      <c r="I5200" s="15">
        <v>2203.1999999999998</v>
      </c>
      <c r="J5200" s="77">
        <v>2</v>
      </c>
    </row>
    <row r="5201" spans="1:10" ht="66.599999999999994" customHeight="1" x14ac:dyDescent="0.2">
      <c r="A5201" s="14" t="s">
        <v>1906</v>
      </c>
      <c r="B5201" s="14" t="s">
        <v>12005</v>
      </c>
      <c r="C5201" s="14" t="s">
        <v>3279</v>
      </c>
      <c r="D5201" s="16">
        <v>44984</v>
      </c>
      <c r="E5201" s="16">
        <v>45315</v>
      </c>
      <c r="F5201" s="307" t="s">
        <v>13312</v>
      </c>
      <c r="G5201" s="14" t="s">
        <v>11952</v>
      </c>
      <c r="H5201" s="14" t="s">
        <v>11953</v>
      </c>
      <c r="I5201" s="15">
        <v>1194.07</v>
      </c>
      <c r="J5201" s="77">
        <v>2</v>
      </c>
    </row>
    <row r="5202" spans="1:10" ht="73.95" customHeight="1" x14ac:dyDescent="0.2">
      <c r="A5202" s="14" t="s">
        <v>1906</v>
      </c>
      <c r="B5202" s="14" t="s">
        <v>12006</v>
      </c>
      <c r="C5202" s="14" t="s">
        <v>7389</v>
      </c>
      <c r="D5202" s="16">
        <v>45265</v>
      </c>
      <c r="E5202" s="16">
        <v>45315</v>
      </c>
      <c r="F5202" s="14" t="s">
        <v>13314</v>
      </c>
      <c r="G5202" s="14" t="s">
        <v>9156</v>
      </c>
      <c r="H5202" s="14" t="s">
        <v>9157</v>
      </c>
      <c r="I5202" s="15">
        <v>1901.8</v>
      </c>
      <c r="J5202" s="77">
        <v>2</v>
      </c>
    </row>
    <row r="5203" spans="1:10" ht="73.95" customHeight="1" x14ac:dyDescent="0.2">
      <c r="A5203" s="14" t="s">
        <v>1906</v>
      </c>
      <c r="B5203" s="14" t="s">
        <v>12006</v>
      </c>
      <c r="C5203" s="14" t="s">
        <v>7389</v>
      </c>
      <c r="D5203" s="16">
        <v>45278</v>
      </c>
      <c r="E5203" s="16">
        <v>45315</v>
      </c>
      <c r="F5203" s="14" t="s">
        <v>13314</v>
      </c>
      <c r="G5203" s="14" t="s">
        <v>9156</v>
      </c>
      <c r="H5203" s="14" t="s">
        <v>9157</v>
      </c>
      <c r="I5203" s="15">
        <v>365.9</v>
      </c>
      <c r="J5203" s="77">
        <v>2</v>
      </c>
    </row>
    <row r="5204" spans="1:10" ht="78.599999999999994" customHeight="1" x14ac:dyDescent="0.2">
      <c r="A5204" s="14" t="s">
        <v>1906</v>
      </c>
      <c r="B5204" s="14" t="s">
        <v>12006</v>
      </c>
      <c r="C5204" s="14" t="s">
        <v>7389</v>
      </c>
      <c r="D5204" s="16">
        <v>45275</v>
      </c>
      <c r="E5204" s="16">
        <v>45315</v>
      </c>
      <c r="F5204" s="14" t="s">
        <v>13315</v>
      </c>
      <c r="G5204" s="14" t="s">
        <v>9156</v>
      </c>
      <c r="H5204" s="14" t="s">
        <v>9157</v>
      </c>
      <c r="I5204" s="15">
        <v>463.4</v>
      </c>
      <c r="J5204" s="77">
        <v>2</v>
      </c>
    </row>
    <row r="5205" spans="1:10" ht="79.95" customHeight="1" x14ac:dyDescent="0.2">
      <c r="A5205" s="14" t="s">
        <v>1906</v>
      </c>
      <c r="B5205" s="14" t="s">
        <v>12007</v>
      </c>
      <c r="C5205" s="14" t="s">
        <v>12008</v>
      </c>
      <c r="D5205" s="16">
        <v>45278</v>
      </c>
      <c r="E5205" s="16">
        <v>45316</v>
      </c>
      <c r="F5205" s="14" t="s">
        <v>13069</v>
      </c>
      <c r="G5205" s="14" t="s">
        <v>9115</v>
      </c>
      <c r="H5205" s="14" t="s">
        <v>9116</v>
      </c>
      <c r="I5205" s="15">
        <v>329</v>
      </c>
      <c r="J5205" s="77">
        <v>2</v>
      </c>
    </row>
    <row r="5206" spans="1:10" ht="79.95" customHeight="1" x14ac:dyDescent="0.2">
      <c r="A5206" s="14" t="s">
        <v>1906</v>
      </c>
      <c r="B5206" s="14"/>
      <c r="C5206" s="14"/>
      <c r="D5206" s="16"/>
      <c r="E5206" s="16"/>
      <c r="F5206" s="305" t="s">
        <v>13676</v>
      </c>
      <c r="G5206" s="14"/>
      <c r="H5206" s="14"/>
      <c r="I5206" s="15"/>
      <c r="J5206" s="77"/>
    </row>
    <row r="5207" spans="1:10" ht="30.6" x14ac:dyDescent="0.2">
      <c r="A5207" s="14" t="s">
        <v>1906</v>
      </c>
      <c r="B5207" s="14" t="s">
        <v>12198</v>
      </c>
      <c r="C5207" s="14" t="s">
        <v>12199</v>
      </c>
      <c r="D5207" s="16">
        <v>45300</v>
      </c>
      <c r="E5207" s="16"/>
      <c r="F5207" s="14" t="s">
        <v>12200</v>
      </c>
      <c r="G5207" s="14" t="s">
        <v>9659</v>
      </c>
      <c r="H5207" s="14" t="s">
        <v>9660</v>
      </c>
      <c r="I5207" s="15">
        <v>4350</v>
      </c>
      <c r="J5207" s="77">
        <v>5</v>
      </c>
    </row>
    <row r="5208" spans="1:10" ht="74.400000000000006" customHeight="1" x14ac:dyDescent="0.2">
      <c r="A5208" s="14" t="s">
        <v>1906</v>
      </c>
      <c r="B5208" s="14"/>
      <c r="C5208" s="14"/>
      <c r="D5208" s="16"/>
      <c r="E5208" s="16"/>
      <c r="F5208" s="305" t="s">
        <v>14755</v>
      </c>
      <c r="G5208" s="14"/>
      <c r="H5208" s="14"/>
      <c r="I5208" s="15"/>
      <c r="J5208" s="77"/>
    </row>
    <row r="5209" spans="1:10" ht="26.4" customHeight="1" x14ac:dyDescent="0.2">
      <c r="A5209" s="14" t="s">
        <v>1906</v>
      </c>
      <c r="B5209" s="14" t="s">
        <v>12233</v>
      </c>
      <c r="C5209" s="14" t="s">
        <v>12234</v>
      </c>
      <c r="D5209" s="16">
        <v>45303</v>
      </c>
      <c r="E5209" s="16"/>
      <c r="F5209" s="14" t="s">
        <v>12235</v>
      </c>
      <c r="G5209" s="14" t="s">
        <v>2168</v>
      </c>
      <c r="H5209" s="14" t="s">
        <v>2169</v>
      </c>
      <c r="I5209" s="15">
        <v>62.5</v>
      </c>
      <c r="J5209" s="77">
        <v>5</v>
      </c>
    </row>
    <row r="5210" spans="1:10" ht="26.4" customHeight="1" x14ac:dyDescent="0.2">
      <c r="A5210" s="14" t="s">
        <v>1906</v>
      </c>
      <c r="B5210" s="14" t="s">
        <v>13177</v>
      </c>
      <c r="C5210" s="14" t="s">
        <v>13178</v>
      </c>
      <c r="D5210" s="16">
        <v>45313</v>
      </c>
      <c r="E5210" s="16"/>
      <c r="F5210" s="14" t="s">
        <v>13179</v>
      </c>
      <c r="G5210" s="14"/>
      <c r="H5210" s="14" t="s">
        <v>2695</v>
      </c>
      <c r="I5210" s="15">
        <v>162</v>
      </c>
      <c r="J5210" s="77">
        <v>5</v>
      </c>
    </row>
    <row r="5211" spans="1:10" ht="26.4" customHeight="1" x14ac:dyDescent="0.2">
      <c r="A5211" s="14" t="s">
        <v>1906</v>
      </c>
      <c r="B5211" s="14" t="s">
        <v>13180</v>
      </c>
      <c r="C5211" s="14" t="s">
        <v>13181</v>
      </c>
      <c r="D5211" s="16">
        <v>45313</v>
      </c>
      <c r="E5211" s="16"/>
      <c r="F5211" s="14" t="s">
        <v>13179</v>
      </c>
      <c r="G5211" s="14"/>
      <c r="H5211" s="14" t="s">
        <v>2205</v>
      </c>
      <c r="I5211" s="15">
        <v>162</v>
      </c>
      <c r="J5211" s="77">
        <v>5</v>
      </c>
    </row>
    <row r="5212" spans="1:10" ht="99" customHeight="1" x14ac:dyDescent="0.2">
      <c r="A5212" s="14" t="s">
        <v>1906</v>
      </c>
      <c r="B5212" s="14"/>
      <c r="C5212" s="14"/>
      <c r="D5212" s="16"/>
      <c r="E5212" s="16"/>
      <c r="F5212" s="305" t="s">
        <v>12239</v>
      </c>
      <c r="G5212" s="14"/>
      <c r="H5212" s="14"/>
      <c r="I5212" s="15"/>
      <c r="J5212" s="77"/>
    </row>
    <row r="5213" spans="1:10" ht="49.2" customHeight="1" x14ac:dyDescent="0.2">
      <c r="A5213" s="14" t="s">
        <v>1906</v>
      </c>
      <c r="B5213" s="14" t="s">
        <v>12236</v>
      </c>
      <c r="C5213" s="14" t="s">
        <v>11947</v>
      </c>
      <c r="D5213" s="16">
        <v>45303</v>
      </c>
      <c r="E5213" s="16"/>
      <c r="F5213" s="14" t="s">
        <v>12251</v>
      </c>
      <c r="G5213" s="14" t="s">
        <v>12237</v>
      </c>
      <c r="H5213" s="14" t="s">
        <v>12238</v>
      </c>
      <c r="I5213" s="15">
        <v>440.9</v>
      </c>
      <c r="J5213" s="77">
        <v>3</v>
      </c>
    </row>
    <row r="5214" spans="1:10" ht="34.950000000000003" customHeight="1" x14ac:dyDescent="0.2">
      <c r="A5214" s="14" t="s">
        <v>1906</v>
      </c>
      <c r="B5214" s="14" t="s">
        <v>12248</v>
      </c>
      <c r="C5214" s="14" t="s">
        <v>12249</v>
      </c>
      <c r="D5214" s="16">
        <v>45303</v>
      </c>
      <c r="E5214" s="16"/>
      <c r="F5214" s="14" t="s">
        <v>12250</v>
      </c>
      <c r="G5214" s="14" t="s">
        <v>11126</v>
      </c>
      <c r="H5214" s="14" t="s">
        <v>11127</v>
      </c>
      <c r="I5214" s="15">
        <v>613.54999999999995</v>
      </c>
      <c r="J5214" s="77">
        <v>3</v>
      </c>
    </row>
    <row r="5215" spans="1:10" ht="44.4" customHeight="1" x14ac:dyDescent="0.2">
      <c r="A5215" s="14" t="s">
        <v>1906</v>
      </c>
      <c r="B5215" s="14" t="s">
        <v>12252</v>
      </c>
      <c r="C5215" s="14" t="s">
        <v>12253</v>
      </c>
      <c r="D5215" s="16">
        <v>45303</v>
      </c>
      <c r="E5215" s="16"/>
      <c r="F5215" s="14" t="s">
        <v>12254</v>
      </c>
      <c r="G5215" s="14" t="s">
        <v>5778</v>
      </c>
      <c r="H5215" s="14" t="s">
        <v>5779</v>
      </c>
      <c r="I5215" s="15">
        <v>4800</v>
      </c>
      <c r="J5215" s="77">
        <v>3</v>
      </c>
    </row>
    <row r="5216" spans="1:10" ht="44.4" customHeight="1" x14ac:dyDescent="0.2">
      <c r="A5216" s="14" t="s">
        <v>1906</v>
      </c>
      <c r="B5216" s="14" t="s">
        <v>13090</v>
      </c>
      <c r="C5216" s="14" t="s">
        <v>9949</v>
      </c>
      <c r="D5216" s="16">
        <v>45315</v>
      </c>
      <c r="E5216" s="16"/>
      <c r="F5216" s="14" t="s">
        <v>13091</v>
      </c>
      <c r="G5216" s="14" t="s">
        <v>5715</v>
      </c>
      <c r="H5216" s="14" t="s">
        <v>5716</v>
      </c>
      <c r="I5216" s="15">
        <v>73.44</v>
      </c>
      <c r="J5216" s="77">
        <v>3</v>
      </c>
    </row>
    <row r="5217" spans="1:10" ht="100.2" customHeight="1" x14ac:dyDescent="0.2">
      <c r="A5217" s="14" t="s">
        <v>1906</v>
      </c>
      <c r="B5217" s="14"/>
      <c r="C5217" s="14"/>
      <c r="D5217" s="16"/>
      <c r="E5217" s="16"/>
      <c r="F5217" s="305" t="s">
        <v>14756</v>
      </c>
      <c r="G5217" s="14"/>
      <c r="H5217" s="14"/>
      <c r="I5217" s="15"/>
      <c r="J5217" s="77"/>
    </row>
    <row r="5218" spans="1:10" ht="36" customHeight="1" x14ac:dyDescent="0.2">
      <c r="A5218" s="14" t="s">
        <v>1906</v>
      </c>
      <c r="B5218" s="14" t="s">
        <v>12273</v>
      </c>
      <c r="C5218" s="14" t="s">
        <v>12274</v>
      </c>
      <c r="D5218" s="16">
        <v>45322</v>
      </c>
      <c r="E5218" s="16"/>
      <c r="F5218" s="14" t="s">
        <v>12275</v>
      </c>
      <c r="G5218" s="14" t="s">
        <v>12276</v>
      </c>
      <c r="H5218" s="14" t="s">
        <v>12277</v>
      </c>
      <c r="I5218" s="15">
        <v>288</v>
      </c>
      <c r="J5218" s="77">
        <v>3</v>
      </c>
    </row>
    <row r="5219" spans="1:10" ht="57.6" customHeight="1" x14ac:dyDescent="0.2">
      <c r="A5219" s="14" t="s">
        <v>1906</v>
      </c>
      <c r="B5219" s="14" t="s">
        <v>13078</v>
      </c>
      <c r="C5219" s="14" t="s">
        <v>13079</v>
      </c>
      <c r="D5219" s="16">
        <v>45310</v>
      </c>
      <c r="E5219" s="16"/>
      <c r="F5219" s="14" t="s">
        <v>13080</v>
      </c>
      <c r="G5219" s="14" t="s">
        <v>5791</v>
      </c>
      <c r="H5219" s="14" t="s">
        <v>5792</v>
      </c>
      <c r="I5219" s="15">
        <v>3508</v>
      </c>
      <c r="J5219" s="77">
        <v>3</v>
      </c>
    </row>
    <row r="5220" spans="1:10" ht="24" customHeight="1" x14ac:dyDescent="0.2">
      <c r="A5220" s="14" t="s">
        <v>1906</v>
      </c>
      <c r="B5220" s="14" t="s">
        <v>12299</v>
      </c>
      <c r="C5220" s="14" t="s">
        <v>12300</v>
      </c>
      <c r="D5220" s="16">
        <v>45306</v>
      </c>
      <c r="E5220" s="16"/>
      <c r="F5220" s="14" t="s">
        <v>12301</v>
      </c>
      <c r="G5220" s="14" t="s">
        <v>4534</v>
      </c>
      <c r="H5220" s="14" t="s">
        <v>4535</v>
      </c>
      <c r="I5220" s="15">
        <v>435.6</v>
      </c>
      <c r="J5220" s="77">
        <v>3</v>
      </c>
    </row>
    <row r="5221" spans="1:10" ht="24" customHeight="1" x14ac:dyDescent="0.2">
      <c r="A5221" s="14" t="s">
        <v>1906</v>
      </c>
      <c r="B5221" s="14" t="s">
        <v>13095</v>
      </c>
      <c r="C5221" s="14" t="s">
        <v>6713</v>
      </c>
      <c r="D5221" s="16">
        <v>45315</v>
      </c>
      <c r="E5221" s="16"/>
      <c r="F5221" s="14" t="s">
        <v>13096</v>
      </c>
      <c r="G5221" s="14" t="s">
        <v>5786</v>
      </c>
      <c r="H5221" s="14" t="s">
        <v>5787</v>
      </c>
      <c r="I5221" s="15">
        <v>160</v>
      </c>
      <c r="J5221" s="77">
        <v>3</v>
      </c>
    </row>
    <row r="5222" spans="1:10" ht="99" customHeight="1" x14ac:dyDescent="0.2">
      <c r="A5222" s="14" t="s">
        <v>1906</v>
      </c>
      <c r="B5222" s="14"/>
      <c r="C5222" s="14"/>
      <c r="D5222" s="16"/>
      <c r="E5222" s="16"/>
      <c r="F5222" s="305" t="s">
        <v>14757</v>
      </c>
      <c r="G5222" s="14"/>
      <c r="H5222" s="14"/>
      <c r="I5222" s="15"/>
      <c r="J5222" s="77"/>
    </row>
    <row r="5223" spans="1:10" ht="34.200000000000003" customHeight="1" x14ac:dyDescent="0.2">
      <c r="A5223" s="14" t="s">
        <v>1906</v>
      </c>
      <c r="B5223" s="14" t="s">
        <v>12240</v>
      </c>
      <c r="C5223" s="14" t="s">
        <v>12241</v>
      </c>
      <c r="D5223" s="16">
        <v>45303</v>
      </c>
      <c r="E5223" s="16"/>
      <c r="F5223" s="14" t="s">
        <v>12242</v>
      </c>
      <c r="G5223" s="14" t="s">
        <v>12243</v>
      </c>
      <c r="H5223" s="14" t="s">
        <v>12244</v>
      </c>
      <c r="I5223" s="15">
        <v>584.4</v>
      </c>
      <c r="J5223" s="77">
        <v>3</v>
      </c>
    </row>
    <row r="5224" spans="1:10" ht="34.200000000000003" customHeight="1" x14ac:dyDescent="0.2">
      <c r="A5224" s="14" t="s">
        <v>1906</v>
      </c>
      <c r="B5224" s="14" t="s">
        <v>12245</v>
      </c>
      <c r="C5224" s="14" t="s">
        <v>12246</v>
      </c>
      <c r="D5224" s="16">
        <v>45303</v>
      </c>
      <c r="E5224" s="16"/>
      <c r="F5224" s="14" t="s">
        <v>12247</v>
      </c>
      <c r="G5224" s="14" t="s">
        <v>2332</v>
      </c>
      <c r="H5224" s="14" t="s">
        <v>2333</v>
      </c>
      <c r="I5224" s="15">
        <v>528</v>
      </c>
      <c r="J5224" s="77">
        <v>3</v>
      </c>
    </row>
    <row r="5225" spans="1:10" ht="35.4" customHeight="1" x14ac:dyDescent="0.2">
      <c r="A5225" s="14" t="s">
        <v>1906</v>
      </c>
      <c r="B5225" s="14" t="s">
        <v>12266</v>
      </c>
      <c r="C5225" s="14" t="s">
        <v>12267</v>
      </c>
      <c r="D5225" s="16">
        <v>45310</v>
      </c>
      <c r="E5225" s="16"/>
      <c r="F5225" s="14" t="s">
        <v>12268</v>
      </c>
      <c r="G5225" s="14" t="s">
        <v>4542</v>
      </c>
      <c r="H5225" s="14" t="s">
        <v>4543</v>
      </c>
      <c r="I5225" s="15">
        <v>214.12</v>
      </c>
      <c r="J5225" s="77">
        <v>3</v>
      </c>
    </row>
    <row r="5226" spans="1:10" ht="35.4" customHeight="1" x14ac:dyDescent="0.2">
      <c r="A5226" s="14" t="s">
        <v>1906</v>
      </c>
      <c r="B5226" s="14" t="s">
        <v>12295</v>
      </c>
      <c r="C5226" s="14" t="s">
        <v>9958</v>
      </c>
      <c r="D5226" s="16">
        <v>45306</v>
      </c>
      <c r="E5226" s="16"/>
      <c r="F5226" s="14" t="s">
        <v>12296</v>
      </c>
      <c r="G5226" s="14" t="s">
        <v>12297</v>
      </c>
      <c r="H5226" s="14" t="s">
        <v>12298</v>
      </c>
      <c r="I5226" s="15">
        <v>368.6</v>
      </c>
      <c r="J5226" s="77">
        <v>3</v>
      </c>
    </row>
    <row r="5227" spans="1:10" ht="96.6" customHeight="1" x14ac:dyDescent="0.2">
      <c r="A5227" s="14" t="s">
        <v>1906</v>
      </c>
      <c r="B5227" s="14"/>
      <c r="C5227" s="14"/>
      <c r="D5227" s="16"/>
      <c r="E5227" s="16"/>
      <c r="F5227" s="305" t="s">
        <v>14758</v>
      </c>
      <c r="G5227" s="14"/>
      <c r="H5227" s="14"/>
      <c r="I5227" s="15"/>
      <c r="J5227" s="77"/>
    </row>
    <row r="5228" spans="1:10" ht="25.95" customHeight="1" x14ac:dyDescent="0.2">
      <c r="A5228" s="14" t="s">
        <v>1906</v>
      </c>
      <c r="B5228" s="14" t="s">
        <v>13258</v>
      </c>
      <c r="C5228" s="14" t="s">
        <v>13259</v>
      </c>
      <c r="D5228" s="16">
        <v>45315</v>
      </c>
      <c r="E5228" s="16"/>
      <c r="F5228" s="14" t="s">
        <v>13260</v>
      </c>
      <c r="G5228" s="14"/>
      <c r="H5228" s="14" t="s">
        <v>1414</v>
      </c>
      <c r="I5228" s="15">
        <v>636.84</v>
      </c>
      <c r="J5228" s="77">
        <v>3</v>
      </c>
    </row>
    <row r="5229" spans="1:10" ht="35.4" customHeight="1" x14ac:dyDescent="0.2">
      <c r="A5229" s="14" t="s">
        <v>1906</v>
      </c>
      <c r="B5229" s="14" t="s">
        <v>13261</v>
      </c>
      <c r="C5229" s="14" t="s">
        <v>13262</v>
      </c>
      <c r="D5229" s="16">
        <v>45315</v>
      </c>
      <c r="E5229" s="16"/>
      <c r="F5229" s="14" t="s">
        <v>13263</v>
      </c>
      <c r="G5229" s="14"/>
      <c r="H5229" s="14" t="s">
        <v>1414</v>
      </c>
      <c r="I5229" s="15">
        <v>67.680000000000007</v>
      </c>
      <c r="J5229" s="77">
        <v>3</v>
      </c>
    </row>
    <row r="5230" spans="1:10" ht="41.4" customHeight="1" x14ac:dyDescent="0.2">
      <c r="A5230" s="14" t="s">
        <v>1906</v>
      </c>
      <c r="B5230" s="14" t="s">
        <v>13264</v>
      </c>
      <c r="C5230" s="14" t="s">
        <v>13265</v>
      </c>
      <c r="D5230" s="16">
        <v>45315</v>
      </c>
      <c r="E5230" s="16"/>
      <c r="F5230" s="14" t="s">
        <v>13266</v>
      </c>
      <c r="G5230" s="14"/>
      <c r="H5230" s="14" t="s">
        <v>1414</v>
      </c>
      <c r="I5230" s="15">
        <v>121.75</v>
      </c>
      <c r="J5230" s="77">
        <v>3</v>
      </c>
    </row>
    <row r="5231" spans="1:10" ht="40.200000000000003" customHeight="1" x14ac:dyDescent="0.2">
      <c r="A5231" s="14" t="s">
        <v>1906</v>
      </c>
      <c r="B5231" s="14" t="s">
        <v>13160</v>
      </c>
      <c r="C5231" s="14" t="s">
        <v>13161</v>
      </c>
      <c r="D5231" s="16">
        <v>45269</v>
      </c>
      <c r="E5231" s="16">
        <v>45302</v>
      </c>
      <c r="F5231" s="14" t="s">
        <v>13353</v>
      </c>
      <c r="G5231" s="14"/>
      <c r="H5231" s="14" t="s">
        <v>13154</v>
      </c>
      <c r="I5231" s="15">
        <v>168</v>
      </c>
      <c r="J5231" s="77">
        <v>3</v>
      </c>
    </row>
    <row r="5232" spans="1:10" ht="35.4" customHeight="1" x14ac:dyDescent="0.2">
      <c r="A5232" s="14" t="s">
        <v>1906</v>
      </c>
      <c r="B5232" s="14" t="s">
        <v>13160</v>
      </c>
      <c r="C5232" s="14" t="s">
        <v>13161</v>
      </c>
      <c r="D5232" s="16">
        <v>45287</v>
      </c>
      <c r="E5232" s="16">
        <v>45302</v>
      </c>
      <c r="F5232" s="14" t="s">
        <v>13354</v>
      </c>
      <c r="G5232" s="14"/>
      <c r="H5232" s="14" t="s">
        <v>13154</v>
      </c>
      <c r="I5232" s="15">
        <v>100</v>
      </c>
      <c r="J5232" s="77">
        <v>3</v>
      </c>
    </row>
    <row r="5233" spans="1:10" ht="27.6" customHeight="1" x14ac:dyDescent="0.2">
      <c r="A5233" s="14" t="s">
        <v>1906</v>
      </c>
      <c r="B5233" s="14" t="s">
        <v>13160</v>
      </c>
      <c r="C5233" s="14" t="s">
        <v>13161</v>
      </c>
      <c r="D5233" s="16">
        <v>45274</v>
      </c>
      <c r="E5233" s="16">
        <v>45302</v>
      </c>
      <c r="F5233" s="14" t="s">
        <v>13355</v>
      </c>
      <c r="G5233" s="14"/>
      <c r="H5233" s="14" t="s">
        <v>13154</v>
      </c>
      <c r="I5233" s="15">
        <v>18</v>
      </c>
      <c r="J5233" s="77">
        <v>3</v>
      </c>
    </row>
    <row r="5234" spans="1:10" ht="30.6" x14ac:dyDescent="0.2">
      <c r="A5234" s="14" t="s">
        <v>1906</v>
      </c>
      <c r="B5234" s="14" t="s">
        <v>12201</v>
      </c>
      <c r="C5234" s="14" t="s">
        <v>12202</v>
      </c>
      <c r="D5234" s="16">
        <v>45301</v>
      </c>
      <c r="E5234" s="16"/>
      <c r="F5234" s="14" t="s">
        <v>12203</v>
      </c>
      <c r="G5234" s="14" t="s">
        <v>1930</v>
      </c>
      <c r="H5234" s="14" t="s">
        <v>1931</v>
      </c>
      <c r="I5234" s="15">
        <v>95.88</v>
      </c>
      <c r="J5234" s="77">
        <v>3</v>
      </c>
    </row>
    <row r="5235" spans="1:10" ht="30.6" x14ac:dyDescent="0.2">
      <c r="A5235" s="14" t="s">
        <v>1906</v>
      </c>
      <c r="B5235" s="14" t="s">
        <v>12201</v>
      </c>
      <c r="C5235" s="14" t="s">
        <v>12202</v>
      </c>
      <c r="D5235" s="16">
        <v>45301</v>
      </c>
      <c r="E5235" s="16"/>
      <c r="F5235" s="14" t="s">
        <v>12203</v>
      </c>
      <c r="G5235" s="14" t="s">
        <v>1930</v>
      </c>
      <c r="H5235" s="14" t="s">
        <v>1931</v>
      </c>
      <c r="I5235" s="15">
        <v>63.45</v>
      </c>
      <c r="J5235" s="77">
        <v>5</v>
      </c>
    </row>
    <row r="5236" spans="1:10" ht="30.6" x14ac:dyDescent="0.2">
      <c r="A5236" s="14" t="s">
        <v>1906</v>
      </c>
      <c r="B5236" s="14" t="s">
        <v>12201</v>
      </c>
      <c r="C5236" s="14" t="s">
        <v>12202</v>
      </c>
      <c r="D5236" s="16">
        <v>45301</v>
      </c>
      <c r="E5236" s="16"/>
      <c r="F5236" s="14" t="s">
        <v>12203</v>
      </c>
      <c r="G5236" s="14" t="s">
        <v>1930</v>
      </c>
      <c r="H5236" s="14" t="s">
        <v>1931</v>
      </c>
      <c r="I5236" s="15">
        <v>407.83</v>
      </c>
      <c r="J5236" s="77">
        <v>4</v>
      </c>
    </row>
    <row r="5237" spans="1:10" ht="44.4" customHeight="1" x14ac:dyDescent="0.2">
      <c r="A5237" s="14" t="s">
        <v>1906</v>
      </c>
      <c r="B5237" s="14" t="s">
        <v>12204</v>
      </c>
      <c r="C5237" s="14" t="s">
        <v>12205</v>
      </c>
      <c r="D5237" s="16">
        <v>45295</v>
      </c>
      <c r="E5237" s="16"/>
      <c r="F5237" s="14" t="s">
        <v>12206</v>
      </c>
      <c r="G5237" s="14" t="s">
        <v>1996</v>
      </c>
      <c r="H5237" s="14" t="s">
        <v>1997</v>
      </c>
      <c r="I5237" s="15">
        <v>229.13</v>
      </c>
      <c r="J5237" s="77">
        <v>3</v>
      </c>
    </row>
    <row r="5238" spans="1:10" ht="33.6" customHeight="1" x14ac:dyDescent="0.2">
      <c r="A5238" s="14" t="s">
        <v>1906</v>
      </c>
      <c r="B5238" s="14" t="s">
        <v>12207</v>
      </c>
      <c r="C5238" s="14" t="s">
        <v>12208</v>
      </c>
      <c r="D5238" s="16">
        <v>45301</v>
      </c>
      <c r="E5238" s="16"/>
      <c r="F5238" s="14" t="s">
        <v>12272</v>
      </c>
      <c r="G5238" s="14" t="s">
        <v>1985</v>
      </c>
      <c r="H5238" s="14" t="s">
        <v>1986</v>
      </c>
      <c r="I5238" s="15">
        <v>434.1</v>
      </c>
      <c r="J5238" s="77">
        <v>4</v>
      </c>
    </row>
    <row r="5239" spans="1:10" ht="20.399999999999999" x14ac:dyDescent="0.2">
      <c r="A5239" s="14" t="s">
        <v>1906</v>
      </c>
      <c r="B5239" s="14" t="s">
        <v>12209</v>
      </c>
      <c r="C5239" s="14" t="s">
        <v>12210</v>
      </c>
      <c r="D5239" s="16">
        <v>45301</v>
      </c>
      <c r="E5239" s="16"/>
      <c r="F5239" s="14" t="s">
        <v>12211</v>
      </c>
      <c r="G5239" s="14" t="s">
        <v>1946</v>
      </c>
      <c r="H5239" s="14" t="s">
        <v>1947</v>
      </c>
      <c r="I5239" s="15">
        <v>35.380000000000003</v>
      </c>
      <c r="J5239" s="77">
        <v>4</v>
      </c>
    </row>
    <row r="5240" spans="1:10" ht="20.399999999999999" x14ac:dyDescent="0.2">
      <c r="A5240" s="14" t="s">
        <v>1906</v>
      </c>
      <c r="B5240" s="14" t="s">
        <v>13092</v>
      </c>
      <c r="C5240" s="14" t="s">
        <v>13093</v>
      </c>
      <c r="D5240" s="16">
        <v>45315</v>
      </c>
      <c r="E5240" s="16"/>
      <c r="F5240" s="14" t="s">
        <v>13094</v>
      </c>
      <c r="G5240" s="14" t="s">
        <v>1946</v>
      </c>
      <c r="H5240" s="14" t="s">
        <v>1947</v>
      </c>
      <c r="I5240" s="15">
        <v>36.96</v>
      </c>
      <c r="J5240" s="77">
        <v>3</v>
      </c>
    </row>
    <row r="5241" spans="1:10" ht="20.399999999999999" x14ac:dyDescent="0.2">
      <c r="A5241" s="14" t="s">
        <v>1906</v>
      </c>
      <c r="B5241" s="14" t="s">
        <v>13146</v>
      </c>
      <c r="C5241" s="14" t="s">
        <v>13147</v>
      </c>
      <c r="D5241" s="16">
        <v>45300</v>
      </c>
      <c r="E5241" s="16"/>
      <c r="F5241" s="14" t="s">
        <v>13148</v>
      </c>
      <c r="G5241" s="14" t="s">
        <v>3330</v>
      </c>
      <c r="H5241" s="14" t="s">
        <v>189</v>
      </c>
      <c r="I5241" s="15">
        <v>8.9</v>
      </c>
      <c r="J5241" s="77">
        <v>4</v>
      </c>
    </row>
    <row r="5242" spans="1:10" x14ac:dyDescent="0.2">
      <c r="A5242" s="14" t="s">
        <v>1906</v>
      </c>
      <c r="B5242" s="14" t="s">
        <v>13149</v>
      </c>
      <c r="C5242" s="14" t="s">
        <v>13150</v>
      </c>
      <c r="D5242" s="16">
        <v>45300</v>
      </c>
      <c r="E5242" s="16"/>
      <c r="F5242" s="14" t="s">
        <v>13151</v>
      </c>
      <c r="G5242" s="14" t="s">
        <v>3271</v>
      </c>
      <c r="H5242" s="14" t="s">
        <v>3272</v>
      </c>
      <c r="I5242" s="15">
        <v>24.7</v>
      </c>
      <c r="J5242" s="77">
        <v>4</v>
      </c>
    </row>
    <row r="5243" spans="1:10" ht="34.200000000000003" customHeight="1" x14ac:dyDescent="0.2">
      <c r="A5243" s="14" t="s">
        <v>1906</v>
      </c>
      <c r="B5243" s="14" t="s">
        <v>12212</v>
      </c>
      <c r="C5243" s="14" t="s">
        <v>12213</v>
      </c>
      <c r="D5243" s="16">
        <v>45301</v>
      </c>
      <c r="E5243" s="16"/>
      <c r="F5243" s="14" t="s">
        <v>12214</v>
      </c>
      <c r="G5243" s="14" t="s">
        <v>8031</v>
      </c>
      <c r="H5243" s="14" t="s">
        <v>8032</v>
      </c>
      <c r="I5243" s="15">
        <v>360</v>
      </c>
      <c r="J5243" s="77">
        <v>4</v>
      </c>
    </row>
    <row r="5244" spans="1:10" ht="12.6" customHeight="1" x14ac:dyDescent="0.2">
      <c r="A5244" s="14" t="s">
        <v>1906</v>
      </c>
      <c r="B5244" s="14" t="s">
        <v>12215</v>
      </c>
      <c r="C5244" s="14" t="s">
        <v>12216</v>
      </c>
      <c r="D5244" s="16">
        <v>45301</v>
      </c>
      <c r="E5244" s="16"/>
      <c r="F5244" s="14" t="s">
        <v>12217</v>
      </c>
      <c r="G5244" s="14"/>
      <c r="H5244" s="14" t="s">
        <v>2364</v>
      </c>
      <c r="I5244" s="15">
        <v>1000</v>
      </c>
      <c r="J5244" s="77">
        <v>2</v>
      </c>
    </row>
    <row r="5245" spans="1:10" x14ac:dyDescent="0.2">
      <c r="A5245" s="14" t="s">
        <v>1906</v>
      </c>
      <c r="B5245" s="14" t="s">
        <v>12218</v>
      </c>
      <c r="C5245" s="14" t="s">
        <v>12219</v>
      </c>
      <c r="D5245" s="16">
        <v>45301</v>
      </c>
      <c r="E5245" s="16"/>
      <c r="F5245" s="14" t="s">
        <v>12217</v>
      </c>
      <c r="G5245" s="14" t="s">
        <v>2521</v>
      </c>
      <c r="H5245" s="14" t="s">
        <v>2522</v>
      </c>
      <c r="I5245" s="15">
        <v>500</v>
      </c>
      <c r="J5245" s="77">
        <v>2</v>
      </c>
    </row>
    <row r="5246" spans="1:10" ht="20.399999999999999" x14ac:dyDescent="0.2">
      <c r="A5246" s="14" t="s">
        <v>1906</v>
      </c>
      <c r="B5246" s="14" t="s">
        <v>12220</v>
      </c>
      <c r="C5246" s="14" t="s">
        <v>12221</v>
      </c>
      <c r="D5246" s="16">
        <v>45302</v>
      </c>
      <c r="E5246" s="16"/>
      <c r="F5246" s="14" t="s">
        <v>12222</v>
      </c>
      <c r="G5246" s="14" t="s">
        <v>1980</v>
      </c>
      <c r="H5246" s="14" t="s">
        <v>1981</v>
      </c>
      <c r="I5246" s="15">
        <v>10.79</v>
      </c>
      <c r="J5246" s="77">
        <v>4</v>
      </c>
    </row>
    <row r="5247" spans="1:10" ht="20.399999999999999" x14ac:dyDescent="0.2">
      <c r="A5247" s="14" t="s">
        <v>1906</v>
      </c>
      <c r="B5247" s="14" t="s">
        <v>12220</v>
      </c>
      <c r="C5247" s="14" t="s">
        <v>12221</v>
      </c>
      <c r="D5247" s="16">
        <v>45302</v>
      </c>
      <c r="E5247" s="16"/>
      <c r="F5247" s="14" t="s">
        <v>12222</v>
      </c>
      <c r="G5247" s="14" t="s">
        <v>1980</v>
      </c>
      <c r="H5247" s="14" t="s">
        <v>1981</v>
      </c>
      <c r="I5247" s="15">
        <v>300.75</v>
      </c>
      <c r="J5247" s="77">
        <v>3</v>
      </c>
    </row>
    <row r="5248" spans="1:10" ht="22.2" customHeight="1" x14ac:dyDescent="0.2">
      <c r="A5248" s="14" t="s">
        <v>1906</v>
      </c>
      <c r="B5248" s="14" t="s">
        <v>12226</v>
      </c>
      <c r="C5248" s="14" t="s">
        <v>2528</v>
      </c>
      <c r="D5248" s="16">
        <v>45302</v>
      </c>
      <c r="E5248" s="16"/>
      <c r="F5248" s="14" t="s">
        <v>12227</v>
      </c>
      <c r="G5248" s="14" t="s">
        <v>7807</v>
      </c>
      <c r="H5248" s="14" t="s">
        <v>7808</v>
      </c>
      <c r="I5248" s="15">
        <v>750</v>
      </c>
      <c r="J5248" s="77">
        <v>5</v>
      </c>
    </row>
    <row r="5249" spans="1:10" ht="20.399999999999999" x14ac:dyDescent="0.2">
      <c r="A5249" s="14" t="s">
        <v>1906</v>
      </c>
      <c r="B5249" s="14" t="s">
        <v>12255</v>
      </c>
      <c r="C5249" s="14" t="s">
        <v>12256</v>
      </c>
      <c r="D5249" s="16">
        <v>45303</v>
      </c>
      <c r="E5249" s="16"/>
      <c r="F5249" s="14" t="s">
        <v>12257</v>
      </c>
      <c r="G5249" s="14" t="s">
        <v>2074</v>
      </c>
      <c r="H5249" s="14" t="s">
        <v>2075</v>
      </c>
      <c r="I5249" s="15">
        <v>43.2</v>
      </c>
      <c r="J5249" s="77">
        <v>3</v>
      </c>
    </row>
    <row r="5250" spans="1:10" ht="20.399999999999999" x14ac:dyDescent="0.2">
      <c r="A5250" s="14" t="s">
        <v>1906</v>
      </c>
      <c r="B5250" s="14" t="s">
        <v>12278</v>
      </c>
      <c r="C5250" s="14" t="s">
        <v>12279</v>
      </c>
      <c r="D5250" s="16">
        <v>45306</v>
      </c>
      <c r="E5250" s="16"/>
      <c r="F5250" s="14" t="s">
        <v>12280</v>
      </c>
      <c r="G5250" s="14" t="s">
        <v>1935</v>
      </c>
      <c r="H5250" s="14" t="s">
        <v>1936</v>
      </c>
      <c r="I5250" s="15">
        <v>93.94</v>
      </c>
      <c r="J5250" s="77">
        <v>3</v>
      </c>
    </row>
    <row r="5251" spans="1:10" x14ac:dyDescent="0.2">
      <c r="A5251" s="14" t="s">
        <v>1906</v>
      </c>
      <c r="B5251" s="14" t="s">
        <v>12281</v>
      </c>
      <c r="C5251" s="14" t="s">
        <v>12282</v>
      </c>
      <c r="D5251" s="16">
        <v>45306</v>
      </c>
      <c r="E5251" s="16"/>
      <c r="F5251" s="14" t="s">
        <v>12283</v>
      </c>
      <c r="G5251" s="14" t="s">
        <v>1935</v>
      </c>
      <c r="H5251" s="14" t="s">
        <v>1936</v>
      </c>
      <c r="I5251" s="15">
        <v>0.66</v>
      </c>
      <c r="J5251" s="77">
        <v>3</v>
      </c>
    </row>
    <row r="5252" spans="1:10" ht="20.399999999999999" x14ac:dyDescent="0.2">
      <c r="A5252" s="14" t="s">
        <v>1906</v>
      </c>
      <c r="B5252" s="14" t="s">
        <v>12284</v>
      </c>
      <c r="C5252" s="14" t="s">
        <v>12285</v>
      </c>
      <c r="D5252" s="16">
        <v>45306</v>
      </c>
      <c r="E5252" s="16"/>
      <c r="F5252" s="14" t="s">
        <v>12286</v>
      </c>
      <c r="G5252" s="14" t="s">
        <v>2061</v>
      </c>
      <c r="H5252" s="14" t="s">
        <v>2062</v>
      </c>
      <c r="I5252" s="15">
        <v>432</v>
      </c>
      <c r="J5252" s="77">
        <v>3</v>
      </c>
    </row>
    <row r="5253" spans="1:10" x14ac:dyDescent="0.2">
      <c r="A5253" s="14" t="s">
        <v>1906</v>
      </c>
      <c r="B5253" s="14" t="s">
        <v>13142</v>
      </c>
      <c r="C5253" s="14"/>
      <c r="D5253" s="16">
        <v>45302</v>
      </c>
      <c r="E5253" s="16"/>
      <c r="F5253" s="14" t="s">
        <v>13267</v>
      </c>
      <c r="G5253" s="14"/>
      <c r="H5253" s="14" t="s">
        <v>1953</v>
      </c>
      <c r="I5253" s="15">
        <v>1.5</v>
      </c>
      <c r="J5253" s="77">
        <v>3</v>
      </c>
    </row>
    <row r="5254" spans="1:10" ht="30.6" x14ac:dyDescent="0.2">
      <c r="A5254" s="14" t="s">
        <v>1906</v>
      </c>
      <c r="B5254" s="14" t="s">
        <v>12287</v>
      </c>
      <c r="C5254" s="14" t="s">
        <v>12288</v>
      </c>
      <c r="D5254" s="16">
        <v>45306</v>
      </c>
      <c r="E5254" s="16"/>
      <c r="F5254" s="14" t="s">
        <v>12289</v>
      </c>
      <c r="G5254" s="14" t="s">
        <v>2043</v>
      </c>
      <c r="H5254" s="14" t="s">
        <v>2044</v>
      </c>
      <c r="I5254" s="15">
        <v>630</v>
      </c>
      <c r="J5254" s="77">
        <v>2</v>
      </c>
    </row>
    <row r="5255" spans="1:10" ht="20.399999999999999" x14ac:dyDescent="0.2">
      <c r="A5255" s="14" t="s">
        <v>1906</v>
      </c>
      <c r="B5255" s="14" t="s">
        <v>12293</v>
      </c>
      <c r="C5255" s="14" t="s">
        <v>12294</v>
      </c>
      <c r="D5255" s="16">
        <v>45306</v>
      </c>
      <c r="E5255" s="16"/>
      <c r="F5255" s="14" t="s">
        <v>12307</v>
      </c>
      <c r="G5255" s="14" t="s">
        <v>2043</v>
      </c>
      <c r="H5255" s="14" t="s">
        <v>2044</v>
      </c>
      <c r="I5255" s="15">
        <v>1218</v>
      </c>
      <c r="J5255" s="77">
        <v>2</v>
      </c>
    </row>
    <row r="5256" spans="1:10" ht="20.399999999999999" x14ac:dyDescent="0.2">
      <c r="A5256" s="14" t="s">
        <v>1906</v>
      </c>
      <c r="B5256" s="14" t="s">
        <v>13106</v>
      </c>
      <c r="C5256" s="14" t="s">
        <v>13107</v>
      </c>
      <c r="D5256" s="16">
        <v>45306</v>
      </c>
      <c r="E5256" s="16"/>
      <c r="F5256" s="14" t="s">
        <v>13108</v>
      </c>
      <c r="G5256" s="14" t="s">
        <v>1935</v>
      </c>
      <c r="H5256" s="14" t="s">
        <v>1936</v>
      </c>
      <c r="I5256" s="15">
        <v>4945.75</v>
      </c>
      <c r="J5256" s="77">
        <v>3</v>
      </c>
    </row>
    <row r="5257" spans="1:10" ht="20.399999999999999" x14ac:dyDescent="0.2">
      <c r="A5257" s="14" t="s">
        <v>1906</v>
      </c>
      <c r="B5257" s="14" t="s">
        <v>13190</v>
      </c>
      <c r="C5257" s="14" t="s">
        <v>13191</v>
      </c>
      <c r="D5257" s="16">
        <v>45315</v>
      </c>
      <c r="E5257" s="16"/>
      <c r="F5257" s="14" t="s">
        <v>13194</v>
      </c>
      <c r="G5257" s="14" t="s">
        <v>5762</v>
      </c>
      <c r="H5257" s="14" t="s">
        <v>5763</v>
      </c>
      <c r="I5257" s="15">
        <v>97.9</v>
      </c>
      <c r="J5257" s="77">
        <v>3</v>
      </c>
    </row>
    <row r="5258" spans="1:10" ht="20.399999999999999" x14ac:dyDescent="0.2">
      <c r="A5258" s="14" t="s">
        <v>1906</v>
      </c>
      <c r="B5258" s="14" t="s">
        <v>13192</v>
      </c>
      <c r="C5258" s="14" t="s">
        <v>13193</v>
      </c>
      <c r="D5258" s="16">
        <v>45315</v>
      </c>
      <c r="E5258" s="16"/>
      <c r="F5258" s="14" t="s">
        <v>13195</v>
      </c>
      <c r="G5258" s="14" t="s">
        <v>5757</v>
      </c>
      <c r="H5258" s="14" t="s">
        <v>5758</v>
      </c>
      <c r="I5258" s="15">
        <v>39.979999999999997</v>
      </c>
      <c r="J5258" s="77">
        <v>3</v>
      </c>
    </row>
    <row r="5259" spans="1:10" ht="24" customHeight="1" x14ac:dyDescent="0.2">
      <c r="A5259" s="14" t="s">
        <v>1906</v>
      </c>
      <c r="B5259" s="14" t="s">
        <v>13196</v>
      </c>
      <c r="C5259" s="14" t="s">
        <v>13197</v>
      </c>
      <c r="D5259" s="16">
        <v>45315</v>
      </c>
      <c r="E5259" s="16"/>
      <c r="F5259" s="14" t="s">
        <v>13200</v>
      </c>
      <c r="G5259" s="14" t="s">
        <v>9867</v>
      </c>
      <c r="H5259" s="14" t="s">
        <v>9868</v>
      </c>
      <c r="I5259" s="15">
        <v>305.7</v>
      </c>
      <c r="J5259" s="77">
        <v>3</v>
      </c>
    </row>
    <row r="5260" spans="1:10" ht="24" customHeight="1" x14ac:dyDescent="0.2">
      <c r="A5260" s="14" t="s">
        <v>1906</v>
      </c>
      <c r="B5260" s="14" t="s">
        <v>13198</v>
      </c>
      <c r="C5260" s="14" t="s">
        <v>13199</v>
      </c>
      <c r="D5260" s="16">
        <v>45315</v>
      </c>
      <c r="E5260" s="16"/>
      <c r="F5260" s="14" t="s">
        <v>13201</v>
      </c>
      <c r="G5260" s="14" t="s">
        <v>6803</v>
      </c>
      <c r="H5260" s="14" t="s">
        <v>6804</v>
      </c>
      <c r="I5260" s="15">
        <v>70.3</v>
      </c>
      <c r="J5260" s="77">
        <v>3</v>
      </c>
    </row>
    <row r="5261" spans="1:10" ht="24" customHeight="1" x14ac:dyDescent="0.2">
      <c r="A5261" s="14" t="s">
        <v>1906</v>
      </c>
      <c r="B5261" s="14" t="s">
        <v>13202</v>
      </c>
      <c r="C5261" s="14" t="s">
        <v>13203</v>
      </c>
      <c r="D5261" s="16">
        <v>45309</v>
      </c>
      <c r="E5261" s="16"/>
      <c r="F5261" s="14" t="s">
        <v>13204</v>
      </c>
      <c r="G5261" s="14"/>
      <c r="H5261" s="14" t="s">
        <v>13205</v>
      </c>
      <c r="I5261" s="15">
        <v>11.5</v>
      </c>
      <c r="J5261" s="77">
        <v>3</v>
      </c>
    </row>
    <row r="5262" spans="1:10" ht="30.6" x14ac:dyDescent="0.2">
      <c r="A5262" s="14" t="s">
        <v>1906</v>
      </c>
      <c r="B5262" s="14" t="s">
        <v>12290</v>
      </c>
      <c r="C5262" s="14" t="s">
        <v>12291</v>
      </c>
      <c r="D5262" s="16">
        <v>45306</v>
      </c>
      <c r="E5262" s="16"/>
      <c r="F5262" s="14" t="s">
        <v>12292</v>
      </c>
      <c r="G5262" s="14" t="s">
        <v>10573</v>
      </c>
      <c r="H5262" s="14" t="s">
        <v>10574</v>
      </c>
      <c r="I5262" s="15">
        <v>600</v>
      </c>
      <c r="J5262" s="77">
        <v>5</v>
      </c>
    </row>
    <row r="5263" spans="1:10" ht="40.799999999999997" x14ac:dyDescent="0.2">
      <c r="A5263" s="14" t="s">
        <v>1906</v>
      </c>
      <c r="B5263" s="14" t="s">
        <v>12305</v>
      </c>
      <c r="C5263" s="14" t="s">
        <v>12306</v>
      </c>
      <c r="D5263" s="16">
        <v>45308</v>
      </c>
      <c r="E5263" s="16"/>
      <c r="F5263" s="14" t="s">
        <v>12320</v>
      </c>
      <c r="G5263" s="14" t="s">
        <v>7429</v>
      </c>
      <c r="H5263" s="14" t="s">
        <v>7430</v>
      </c>
      <c r="I5263" s="15">
        <v>750</v>
      </c>
      <c r="J5263" s="77">
        <v>3</v>
      </c>
    </row>
    <row r="5264" spans="1:10" ht="30.6" x14ac:dyDescent="0.2">
      <c r="A5264" s="14" t="s">
        <v>1906</v>
      </c>
      <c r="B5264" s="14" t="s">
        <v>12321</v>
      </c>
      <c r="C5264" s="14" t="s">
        <v>12002</v>
      </c>
      <c r="D5264" s="16">
        <v>45307</v>
      </c>
      <c r="E5264" s="16"/>
      <c r="F5264" s="14" t="s">
        <v>12322</v>
      </c>
      <c r="G5264" s="14" t="s">
        <v>7429</v>
      </c>
      <c r="H5264" s="14" t="s">
        <v>7430</v>
      </c>
      <c r="I5264" s="15">
        <v>500</v>
      </c>
      <c r="J5264" s="77">
        <v>3</v>
      </c>
    </row>
    <row r="5265" spans="1:10" ht="30.6" x14ac:dyDescent="0.2">
      <c r="A5265" s="14" t="s">
        <v>1906</v>
      </c>
      <c r="B5265" s="14" t="s">
        <v>12323</v>
      </c>
      <c r="C5265" s="14" t="s">
        <v>12004</v>
      </c>
      <c r="D5265" s="16">
        <v>45308</v>
      </c>
      <c r="E5265" s="16"/>
      <c r="F5265" s="14" t="s">
        <v>12324</v>
      </c>
      <c r="G5265" s="14" t="s">
        <v>5520</v>
      </c>
      <c r="H5265" s="14" t="s">
        <v>5521</v>
      </c>
      <c r="I5265" s="15">
        <v>500</v>
      </c>
      <c r="J5265" s="77">
        <v>3</v>
      </c>
    </row>
    <row r="5266" spans="1:10" ht="30.6" x14ac:dyDescent="0.2">
      <c r="A5266" s="14" t="s">
        <v>1906</v>
      </c>
      <c r="B5266" s="14" t="s">
        <v>12325</v>
      </c>
      <c r="C5266" s="14" t="s">
        <v>300</v>
      </c>
      <c r="D5266" s="16">
        <v>45308</v>
      </c>
      <c r="E5266" s="16"/>
      <c r="F5266" s="14" t="s">
        <v>12326</v>
      </c>
      <c r="G5266" s="14" t="s">
        <v>4542</v>
      </c>
      <c r="H5266" s="14" t="s">
        <v>4543</v>
      </c>
      <c r="I5266" s="15">
        <v>500</v>
      </c>
      <c r="J5266" s="77">
        <v>3</v>
      </c>
    </row>
    <row r="5267" spans="1:10" ht="30.6" x14ac:dyDescent="0.2">
      <c r="A5267" s="14" t="s">
        <v>1906</v>
      </c>
      <c r="B5267" s="14" t="s">
        <v>12327</v>
      </c>
      <c r="C5267" s="14" t="s">
        <v>300</v>
      </c>
      <c r="D5267" s="16">
        <v>45308</v>
      </c>
      <c r="E5267" s="16"/>
      <c r="F5267" s="14" t="s">
        <v>12328</v>
      </c>
      <c r="G5267" s="14" t="s">
        <v>7437</v>
      </c>
      <c r="H5267" s="14" t="s">
        <v>7438</v>
      </c>
      <c r="I5267" s="15">
        <v>500</v>
      </c>
      <c r="J5267" s="77">
        <v>3</v>
      </c>
    </row>
    <row r="5268" spans="1:10" ht="30.6" x14ac:dyDescent="0.2">
      <c r="A5268" s="14" t="s">
        <v>1906</v>
      </c>
      <c r="B5268" s="14" t="s">
        <v>13076</v>
      </c>
      <c r="C5268" s="14" t="s">
        <v>3218</v>
      </c>
      <c r="D5268" s="16">
        <v>45310</v>
      </c>
      <c r="E5268" s="16"/>
      <c r="F5268" s="14" t="s">
        <v>13077</v>
      </c>
      <c r="G5268" s="14" t="s">
        <v>9946</v>
      </c>
      <c r="H5268" s="14" t="s">
        <v>9947</v>
      </c>
      <c r="I5268" s="15">
        <v>500</v>
      </c>
      <c r="J5268" s="77">
        <v>3</v>
      </c>
    </row>
    <row r="5269" spans="1:10" ht="30.6" x14ac:dyDescent="0.2">
      <c r="A5269" s="14" t="s">
        <v>1906</v>
      </c>
      <c r="B5269" s="14" t="s">
        <v>13103</v>
      </c>
      <c r="C5269" s="14" t="s">
        <v>13104</v>
      </c>
      <c r="D5269" s="16">
        <v>45316</v>
      </c>
      <c r="E5269" s="16"/>
      <c r="F5269" s="14" t="s">
        <v>13105</v>
      </c>
      <c r="G5269" s="14" t="s">
        <v>10463</v>
      </c>
      <c r="H5269" s="14" t="s">
        <v>10464</v>
      </c>
      <c r="I5269" s="15">
        <v>500</v>
      </c>
      <c r="J5269" s="77">
        <v>3</v>
      </c>
    </row>
    <row r="5270" spans="1:10" ht="98.4" customHeight="1" x14ac:dyDescent="0.2">
      <c r="A5270" s="14" t="s">
        <v>6316</v>
      </c>
      <c r="B5270" s="14" t="s">
        <v>13070</v>
      </c>
      <c r="C5270" s="14" t="s">
        <v>13071</v>
      </c>
      <c r="D5270" s="16">
        <v>45127</v>
      </c>
      <c r="E5270" s="16">
        <v>45309</v>
      </c>
      <c r="F5270" s="14" t="s">
        <v>13270</v>
      </c>
      <c r="G5270" s="14" t="s">
        <v>6869</v>
      </c>
      <c r="H5270" s="14" t="s">
        <v>6870</v>
      </c>
      <c r="I5270" s="15">
        <v>703.5</v>
      </c>
      <c r="J5270" s="77"/>
    </row>
    <row r="5271" spans="1:10" ht="98.4" customHeight="1" x14ac:dyDescent="0.2">
      <c r="A5271" s="14" t="s">
        <v>6316</v>
      </c>
      <c r="B5271" s="14" t="s">
        <v>13070</v>
      </c>
      <c r="C5271" s="14" t="s">
        <v>13071</v>
      </c>
      <c r="D5271" s="16">
        <v>45204</v>
      </c>
      <c r="E5271" s="16">
        <v>45309</v>
      </c>
      <c r="F5271" s="14" t="s">
        <v>13272</v>
      </c>
      <c r="G5271" s="14" t="s">
        <v>6869</v>
      </c>
      <c r="H5271" s="14" t="s">
        <v>6870</v>
      </c>
      <c r="I5271" s="15">
        <v>1000</v>
      </c>
      <c r="J5271" s="77"/>
    </row>
    <row r="5272" spans="1:10" ht="98.4" customHeight="1" x14ac:dyDescent="0.2">
      <c r="A5272" s="14" t="s">
        <v>6316</v>
      </c>
      <c r="B5272" s="14" t="s">
        <v>13070</v>
      </c>
      <c r="C5272" s="14" t="s">
        <v>13071</v>
      </c>
      <c r="D5272" s="16">
        <v>45240</v>
      </c>
      <c r="E5272" s="16">
        <v>45309</v>
      </c>
      <c r="F5272" s="14" t="s">
        <v>13271</v>
      </c>
      <c r="G5272" s="14" t="s">
        <v>6869</v>
      </c>
      <c r="H5272" s="14" t="s">
        <v>6870</v>
      </c>
      <c r="I5272" s="15">
        <v>473.58</v>
      </c>
      <c r="J5272" s="77"/>
    </row>
    <row r="5273" spans="1:10" ht="95.4" customHeight="1" x14ac:dyDescent="0.2">
      <c r="A5273" s="14" t="s">
        <v>6316</v>
      </c>
      <c r="B5273" s="14" t="s">
        <v>13070</v>
      </c>
      <c r="C5273" s="14" t="s">
        <v>13071</v>
      </c>
      <c r="D5273" s="16">
        <v>45268</v>
      </c>
      <c r="E5273" s="16">
        <v>45309</v>
      </c>
      <c r="F5273" s="14" t="s">
        <v>13273</v>
      </c>
      <c r="G5273" s="14" t="s">
        <v>6869</v>
      </c>
      <c r="H5273" s="14" t="s">
        <v>6870</v>
      </c>
      <c r="I5273" s="15">
        <v>1500</v>
      </c>
      <c r="J5273" s="77"/>
    </row>
    <row r="5274" spans="1:10" ht="64.2" customHeight="1" x14ac:dyDescent="0.2">
      <c r="A5274" s="14" t="s">
        <v>7641</v>
      </c>
      <c r="B5274" s="14" t="s">
        <v>13100</v>
      </c>
      <c r="C5274" s="14" t="s">
        <v>13101</v>
      </c>
      <c r="D5274" s="16">
        <v>45315</v>
      </c>
      <c r="E5274" s="16"/>
      <c r="F5274" s="14" t="s">
        <v>13102</v>
      </c>
      <c r="G5274" s="14" t="s">
        <v>2043</v>
      </c>
      <c r="H5274" s="14" t="s">
        <v>2044</v>
      </c>
      <c r="I5274" s="15">
        <v>1197</v>
      </c>
      <c r="J5274" s="77"/>
    </row>
    <row r="5275" spans="1:10" ht="32.4" customHeight="1" x14ac:dyDescent="0.2">
      <c r="A5275" s="14" t="s">
        <v>1906</v>
      </c>
      <c r="B5275" s="14" t="s">
        <v>13152</v>
      </c>
      <c r="C5275" s="14" t="s">
        <v>13153</v>
      </c>
      <c r="D5275" s="16">
        <v>45259</v>
      </c>
      <c r="E5275" s="16">
        <v>45307</v>
      </c>
      <c r="F5275" s="14" t="s">
        <v>13359</v>
      </c>
      <c r="G5275" s="14"/>
      <c r="H5275" s="14" t="s">
        <v>13154</v>
      </c>
      <c r="I5275" s="15">
        <v>648.63</v>
      </c>
      <c r="J5275" s="77">
        <v>3</v>
      </c>
    </row>
    <row r="5276" spans="1:10" ht="45.6" customHeight="1" x14ac:dyDescent="0.2">
      <c r="A5276" s="14" t="s">
        <v>1906</v>
      </c>
      <c r="B5276" s="14" t="s">
        <v>13155</v>
      </c>
      <c r="C5276" s="14" t="s">
        <v>13156</v>
      </c>
      <c r="D5276" s="16">
        <v>45267</v>
      </c>
      <c r="E5276" s="16">
        <v>45321</v>
      </c>
      <c r="F5276" s="14" t="s">
        <v>13358</v>
      </c>
      <c r="G5276" s="14"/>
      <c r="H5276" s="14" t="s">
        <v>13157</v>
      </c>
      <c r="I5276" s="15">
        <v>2287.0700000000002</v>
      </c>
      <c r="J5276" s="77">
        <v>3</v>
      </c>
    </row>
    <row r="5277" spans="1:10" ht="34.950000000000003" customHeight="1" x14ac:dyDescent="0.2">
      <c r="A5277" s="14" t="s">
        <v>1906</v>
      </c>
      <c r="B5277" s="14" t="s">
        <v>13158</v>
      </c>
      <c r="C5277" s="14" t="s">
        <v>13159</v>
      </c>
      <c r="D5277" s="16">
        <v>45048</v>
      </c>
      <c r="E5277" s="16">
        <v>45301</v>
      </c>
      <c r="F5277" s="14" t="s">
        <v>13352</v>
      </c>
      <c r="G5277" s="14"/>
      <c r="H5277" s="14" t="s">
        <v>3736</v>
      </c>
      <c r="I5277" s="15">
        <v>923.87</v>
      </c>
      <c r="J5277" s="77">
        <v>3</v>
      </c>
    </row>
    <row r="5278" spans="1:10" ht="36.6" customHeight="1" x14ac:dyDescent="0.2">
      <c r="A5278" s="14" t="s">
        <v>1906</v>
      </c>
      <c r="B5278" s="14" t="s">
        <v>13162</v>
      </c>
      <c r="C5278" s="14" t="s">
        <v>13163</v>
      </c>
      <c r="D5278" s="16">
        <v>45111</v>
      </c>
      <c r="E5278" s="16">
        <v>45302</v>
      </c>
      <c r="F5278" s="14" t="s">
        <v>13356</v>
      </c>
      <c r="G5278" s="14"/>
      <c r="H5278" s="14" t="s">
        <v>13154</v>
      </c>
      <c r="I5278" s="15">
        <v>789.55</v>
      </c>
      <c r="J5278" s="77">
        <v>3</v>
      </c>
    </row>
    <row r="5279" spans="1:10" ht="43.95" customHeight="1" x14ac:dyDescent="0.2">
      <c r="A5279" s="14" t="s">
        <v>1906</v>
      </c>
      <c r="B5279" s="14" t="s">
        <v>13162</v>
      </c>
      <c r="C5279" s="14" t="s">
        <v>13163</v>
      </c>
      <c r="D5279" s="16">
        <v>45245</v>
      </c>
      <c r="E5279" s="16">
        <v>45302</v>
      </c>
      <c r="F5279" s="14" t="s">
        <v>13357</v>
      </c>
      <c r="G5279" s="14"/>
      <c r="H5279" s="14" t="s">
        <v>13154</v>
      </c>
      <c r="I5279" s="15">
        <v>35.64</v>
      </c>
      <c r="J5279" s="77">
        <v>3</v>
      </c>
    </row>
    <row r="5280" spans="1:10" ht="100.95" customHeight="1" x14ac:dyDescent="0.2">
      <c r="A5280" s="14" t="s">
        <v>1906</v>
      </c>
      <c r="B5280" s="14"/>
      <c r="C5280" s="14"/>
      <c r="D5280" s="16"/>
      <c r="E5280" s="16"/>
      <c r="F5280" s="305" t="s">
        <v>13371</v>
      </c>
      <c r="G5280" s="14"/>
      <c r="H5280" s="14"/>
      <c r="I5280" s="15"/>
      <c r="J5280" s="77"/>
    </row>
    <row r="5281" spans="1:10" ht="33" customHeight="1" x14ac:dyDescent="0.2">
      <c r="A5281" s="14" t="s">
        <v>1906</v>
      </c>
      <c r="B5281" s="14" t="s">
        <v>13368</v>
      </c>
      <c r="C5281" s="14" t="s">
        <v>13369</v>
      </c>
      <c r="D5281" s="16">
        <v>45341</v>
      </c>
      <c r="E5281" s="16"/>
      <c r="F5281" s="14" t="s">
        <v>13370</v>
      </c>
      <c r="G5281" s="14"/>
      <c r="H5281" s="14" t="s">
        <v>6226</v>
      </c>
      <c r="I5281" s="15">
        <v>138.47999999999999</v>
      </c>
      <c r="J5281" s="77">
        <v>2</v>
      </c>
    </row>
    <row r="5282" spans="1:10" ht="60" customHeight="1" x14ac:dyDescent="0.2">
      <c r="A5282" s="14" t="s">
        <v>9073</v>
      </c>
      <c r="B5282" s="14" t="s">
        <v>13372</v>
      </c>
      <c r="C5282" s="14" t="s">
        <v>13373</v>
      </c>
      <c r="D5282" s="16">
        <v>44995</v>
      </c>
      <c r="E5282" s="16">
        <v>45327</v>
      </c>
      <c r="F5282" s="14" t="s">
        <v>13679</v>
      </c>
      <c r="G5282" s="14" t="s">
        <v>13374</v>
      </c>
      <c r="H5282" s="14" t="s">
        <v>13375</v>
      </c>
      <c r="I5282" s="15">
        <v>77</v>
      </c>
      <c r="J5282" s="77">
        <v>1</v>
      </c>
    </row>
    <row r="5283" spans="1:10" ht="55.2" customHeight="1" x14ac:dyDescent="0.2">
      <c r="A5283" s="14" t="s">
        <v>9073</v>
      </c>
      <c r="B5283" s="14" t="s">
        <v>13372</v>
      </c>
      <c r="C5283" s="14" t="s">
        <v>13373</v>
      </c>
      <c r="D5283" s="16">
        <v>45104</v>
      </c>
      <c r="E5283" s="16">
        <v>45327</v>
      </c>
      <c r="F5283" s="14" t="s">
        <v>13680</v>
      </c>
      <c r="G5283" s="14" t="s">
        <v>13374</v>
      </c>
      <c r="H5283" s="14" t="s">
        <v>13375</v>
      </c>
      <c r="I5283" s="15">
        <v>125.13</v>
      </c>
      <c r="J5283" s="77">
        <v>1</v>
      </c>
    </row>
    <row r="5284" spans="1:10" ht="59.4" customHeight="1" x14ac:dyDescent="0.2">
      <c r="A5284" s="14" t="s">
        <v>9073</v>
      </c>
      <c r="B5284" s="14" t="s">
        <v>13372</v>
      </c>
      <c r="C5284" s="14" t="s">
        <v>13373</v>
      </c>
      <c r="D5284" s="16">
        <v>45130</v>
      </c>
      <c r="E5284" s="16">
        <v>45327</v>
      </c>
      <c r="F5284" s="14" t="s">
        <v>13681</v>
      </c>
      <c r="G5284" s="14" t="s">
        <v>13374</v>
      </c>
      <c r="H5284" s="14" t="s">
        <v>13375</v>
      </c>
      <c r="I5284" s="15">
        <v>134.75</v>
      </c>
      <c r="J5284" s="77">
        <v>1</v>
      </c>
    </row>
    <row r="5285" spans="1:10" ht="56.4" customHeight="1" x14ac:dyDescent="0.2">
      <c r="A5285" s="14" t="s">
        <v>9073</v>
      </c>
      <c r="B5285" s="14" t="s">
        <v>13372</v>
      </c>
      <c r="C5285" s="14" t="s">
        <v>13373</v>
      </c>
      <c r="D5285" s="16">
        <v>45225</v>
      </c>
      <c r="E5285" s="16">
        <v>45327</v>
      </c>
      <c r="F5285" s="14" t="s">
        <v>13682</v>
      </c>
      <c r="G5285" s="14" t="s">
        <v>13374</v>
      </c>
      <c r="H5285" s="14" t="s">
        <v>13375</v>
      </c>
      <c r="I5285" s="15">
        <v>96.25</v>
      </c>
      <c r="J5285" s="77">
        <v>1</v>
      </c>
    </row>
    <row r="5286" spans="1:10" ht="58.2" customHeight="1" x14ac:dyDescent="0.2">
      <c r="A5286" s="14" t="s">
        <v>9073</v>
      </c>
      <c r="B5286" s="14" t="s">
        <v>13372</v>
      </c>
      <c r="C5286" s="14" t="s">
        <v>13373</v>
      </c>
      <c r="D5286" s="16">
        <v>45252</v>
      </c>
      <c r="E5286" s="16">
        <v>45327</v>
      </c>
      <c r="F5286" s="14" t="s">
        <v>13683</v>
      </c>
      <c r="G5286" s="14" t="s">
        <v>13374</v>
      </c>
      <c r="H5286" s="14" t="s">
        <v>13375</v>
      </c>
      <c r="I5286" s="15">
        <v>115.5</v>
      </c>
      <c r="J5286" s="77">
        <v>1</v>
      </c>
    </row>
    <row r="5287" spans="1:10" ht="58.2" customHeight="1" x14ac:dyDescent="0.2">
      <c r="A5287" s="14" t="s">
        <v>9073</v>
      </c>
      <c r="B5287" s="14" t="s">
        <v>13372</v>
      </c>
      <c r="C5287" s="14" t="s">
        <v>13373</v>
      </c>
      <c r="D5287" s="16">
        <v>45272</v>
      </c>
      <c r="E5287" s="16">
        <v>45327</v>
      </c>
      <c r="F5287" s="14" t="s">
        <v>13684</v>
      </c>
      <c r="G5287" s="14" t="s">
        <v>13374</v>
      </c>
      <c r="H5287" s="14" t="s">
        <v>13375</v>
      </c>
      <c r="I5287" s="15">
        <v>134.75</v>
      </c>
      <c r="J5287" s="77">
        <v>1</v>
      </c>
    </row>
    <row r="5288" spans="1:10" ht="61.2" x14ac:dyDescent="0.2">
      <c r="A5288" s="14" t="s">
        <v>9073</v>
      </c>
      <c r="B5288" s="14" t="s">
        <v>13372</v>
      </c>
      <c r="C5288" s="14" t="s">
        <v>13373</v>
      </c>
      <c r="D5288" s="16">
        <v>45270</v>
      </c>
      <c r="E5288" s="16">
        <v>45327</v>
      </c>
      <c r="F5288" s="14" t="s">
        <v>13685</v>
      </c>
      <c r="G5288" s="14" t="s">
        <v>13374</v>
      </c>
      <c r="H5288" s="14" t="s">
        <v>13375</v>
      </c>
      <c r="I5288" s="15">
        <v>352.82</v>
      </c>
      <c r="J5288" s="77">
        <v>1</v>
      </c>
    </row>
    <row r="5289" spans="1:10" ht="50.4" customHeight="1" x14ac:dyDescent="0.2">
      <c r="A5289" s="14" t="s">
        <v>9073</v>
      </c>
      <c r="B5289" s="14" t="s">
        <v>13376</v>
      </c>
      <c r="C5289" s="14" t="s">
        <v>13377</v>
      </c>
      <c r="D5289" s="16">
        <v>45239</v>
      </c>
      <c r="E5289" s="16">
        <v>45327</v>
      </c>
      <c r="F5289" s="14" t="s">
        <v>13691</v>
      </c>
      <c r="G5289" s="14" t="s">
        <v>2332</v>
      </c>
      <c r="H5289" s="14" t="s">
        <v>2333</v>
      </c>
      <c r="I5289" s="15">
        <v>418.5</v>
      </c>
      <c r="J5289" s="77">
        <v>1</v>
      </c>
    </row>
    <row r="5290" spans="1:10" ht="51.6" customHeight="1" x14ac:dyDescent="0.2">
      <c r="A5290" s="14" t="s">
        <v>9073</v>
      </c>
      <c r="B5290" s="14" t="s">
        <v>13376</v>
      </c>
      <c r="C5290" s="14" t="s">
        <v>13377</v>
      </c>
      <c r="D5290" s="16">
        <v>45211</v>
      </c>
      <c r="E5290" s="16">
        <v>45327</v>
      </c>
      <c r="F5290" s="14" t="s">
        <v>13690</v>
      </c>
      <c r="G5290" s="14" t="s">
        <v>2332</v>
      </c>
      <c r="H5290" s="14" t="s">
        <v>2333</v>
      </c>
      <c r="I5290" s="15">
        <v>452</v>
      </c>
      <c r="J5290" s="77">
        <v>1</v>
      </c>
    </row>
    <row r="5291" spans="1:10" ht="53.4" customHeight="1" x14ac:dyDescent="0.2">
      <c r="A5291" s="14" t="s">
        <v>9073</v>
      </c>
      <c r="B5291" s="14" t="s">
        <v>13376</v>
      </c>
      <c r="C5291" s="14" t="s">
        <v>13377</v>
      </c>
      <c r="D5291" s="16">
        <v>45211</v>
      </c>
      <c r="E5291" s="16">
        <v>45327</v>
      </c>
      <c r="F5291" s="14" t="s">
        <v>13689</v>
      </c>
      <c r="G5291" s="14" t="s">
        <v>2332</v>
      </c>
      <c r="H5291" s="14" t="s">
        <v>2333</v>
      </c>
      <c r="I5291" s="15">
        <v>216</v>
      </c>
      <c r="J5291" s="77">
        <v>1</v>
      </c>
    </row>
    <row r="5292" spans="1:10" ht="52.95" customHeight="1" x14ac:dyDescent="0.2">
      <c r="A5292" s="14" t="s">
        <v>9073</v>
      </c>
      <c r="B5292" s="14" t="s">
        <v>13376</v>
      </c>
      <c r="C5292" s="14" t="s">
        <v>13377</v>
      </c>
      <c r="D5292" s="16">
        <v>45238</v>
      </c>
      <c r="E5292" s="16">
        <v>45327</v>
      </c>
      <c r="F5292" s="14" t="s">
        <v>13689</v>
      </c>
      <c r="G5292" s="14" t="s">
        <v>2332</v>
      </c>
      <c r="H5292" s="14" t="s">
        <v>2333</v>
      </c>
      <c r="I5292" s="15">
        <v>187.5</v>
      </c>
      <c r="J5292" s="77">
        <v>1</v>
      </c>
    </row>
    <row r="5293" spans="1:10" ht="52.2" customHeight="1" x14ac:dyDescent="0.2">
      <c r="A5293" s="14" t="s">
        <v>9073</v>
      </c>
      <c r="B5293" s="14" t="s">
        <v>13376</v>
      </c>
      <c r="C5293" s="14" t="s">
        <v>13377</v>
      </c>
      <c r="D5293" s="16">
        <v>45245</v>
      </c>
      <c r="E5293" s="16">
        <v>45327</v>
      </c>
      <c r="F5293" s="14" t="s">
        <v>13689</v>
      </c>
      <c r="G5293" s="14" t="s">
        <v>2332</v>
      </c>
      <c r="H5293" s="14" t="s">
        <v>2333</v>
      </c>
      <c r="I5293" s="15">
        <v>435</v>
      </c>
      <c r="J5293" s="77">
        <v>1</v>
      </c>
    </row>
    <row r="5294" spans="1:10" ht="52.95" customHeight="1" x14ac:dyDescent="0.2">
      <c r="A5294" s="14" t="s">
        <v>9073</v>
      </c>
      <c r="B5294" s="14" t="s">
        <v>13376</v>
      </c>
      <c r="C5294" s="14" t="s">
        <v>13377</v>
      </c>
      <c r="D5294" s="16">
        <v>45243</v>
      </c>
      <c r="E5294" s="16">
        <v>45327</v>
      </c>
      <c r="F5294" s="14" t="s">
        <v>13689</v>
      </c>
      <c r="G5294" s="14" t="s">
        <v>2332</v>
      </c>
      <c r="H5294" s="14" t="s">
        <v>2333</v>
      </c>
      <c r="I5294" s="15">
        <v>407</v>
      </c>
      <c r="J5294" s="77">
        <v>1</v>
      </c>
    </row>
    <row r="5295" spans="1:10" ht="54" customHeight="1" x14ac:dyDescent="0.2">
      <c r="A5295" s="14" t="s">
        <v>9073</v>
      </c>
      <c r="B5295" s="14" t="s">
        <v>13376</v>
      </c>
      <c r="C5295" s="14" t="s">
        <v>13377</v>
      </c>
      <c r="D5295" s="16">
        <v>45218</v>
      </c>
      <c r="E5295" s="16">
        <v>45327</v>
      </c>
      <c r="F5295" s="14" t="s">
        <v>13688</v>
      </c>
      <c r="G5295" s="14" t="s">
        <v>2332</v>
      </c>
      <c r="H5295" s="14" t="s">
        <v>2333</v>
      </c>
      <c r="I5295" s="15">
        <v>613.5</v>
      </c>
      <c r="J5295" s="77">
        <v>1</v>
      </c>
    </row>
    <row r="5296" spans="1:10" ht="53.4" customHeight="1" x14ac:dyDescent="0.2">
      <c r="A5296" s="14" t="s">
        <v>9073</v>
      </c>
      <c r="B5296" s="14" t="s">
        <v>13376</v>
      </c>
      <c r="C5296" s="14" t="s">
        <v>13377</v>
      </c>
      <c r="D5296" s="16">
        <v>45245</v>
      </c>
      <c r="E5296" s="16">
        <v>45327</v>
      </c>
      <c r="F5296" s="14" t="s">
        <v>13687</v>
      </c>
      <c r="G5296" s="14" t="s">
        <v>2332</v>
      </c>
      <c r="H5296" s="14" t="s">
        <v>2333</v>
      </c>
      <c r="I5296" s="15">
        <v>358</v>
      </c>
      <c r="J5296" s="77">
        <v>1</v>
      </c>
    </row>
    <row r="5297" spans="1:10" ht="56.4" customHeight="1" x14ac:dyDescent="0.2">
      <c r="A5297" s="14" t="s">
        <v>9073</v>
      </c>
      <c r="B5297" s="14" t="s">
        <v>13376</v>
      </c>
      <c r="C5297" s="14" t="s">
        <v>13377</v>
      </c>
      <c r="D5297" s="16">
        <v>45252</v>
      </c>
      <c r="E5297" s="16">
        <v>45327</v>
      </c>
      <c r="F5297" s="14" t="s">
        <v>13687</v>
      </c>
      <c r="G5297" s="14" t="s">
        <v>2332</v>
      </c>
      <c r="H5297" s="14" t="s">
        <v>2333</v>
      </c>
      <c r="I5297" s="15">
        <v>358</v>
      </c>
      <c r="J5297" s="77">
        <v>1</v>
      </c>
    </row>
    <row r="5298" spans="1:10" ht="53.4" customHeight="1" x14ac:dyDescent="0.2">
      <c r="A5298" s="14" t="s">
        <v>9073</v>
      </c>
      <c r="B5298" s="14" t="s">
        <v>13376</v>
      </c>
      <c r="C5298" s="14" t="s">
        <v>13377</v>
      </c>
      <c r="D5298" s="16">
        <v>45211</v>
      </c>
      <c r="E5298" s="16">
        <v>45327</v>
      </c>
      <c r="F5298" s="14" t="s">
        <v>13686</v>
      </c>
      <c r="G5298" s="14" t="s">
        <v>2332</v>
      </c>
      <c r="H5298" s="14" t="s">
        <v>2333</v>
      </c>
      <c r="I5298" s="15">
        <v>564</v>
      </c>
      <c r="J5298" s="77">
        <v>1</v>
      </c>
    </row>
    <row r="5299" spans="1:10" ht="58.2" customHeight="1" x14ac:dyDescent="0.2">
      <c r="A5299" s="14" t="s">
        <v>9073</v>
      </c>
      <c r="B5299" s="14" t="s">
        <v>13376</v>
      </c>
      <c r="C5299" s="14" t="s">
        <v>13377</v>
      </c>
      <c r="D5299" s="16">
        <v>45201</v>
      </c>
      <c r="E5299" s="16">
        <v>45327</v>
      </c>
      <c r="F5299" s="14" t="s">
        <v>13425</v>
      </c>
      <c r="G5299" s="14" t="s">
        <v>2332</v>
      </c>
      <c r="H5299" s="14" t="s">
        <v>2333</v>
      </c>
      <c r="I5299" s="15">
        <v>1189.8</v>
      </c>
      <c r="J5299" s="77">
        <v>1</v>
      </c>
    </row>
    <row r="5300" spans="1:10" ht="57.6" customHeight="1" x14ac:dyDescent="0.2">
      <c r="A5300" s="14" t="s">
        <v>9073</v>
      </c>
      <c r="B5300" s="14" t="s">
        <v>13378</v>
      </c>
      <c r="C5300" s="14" t="s">
        <v>13379</v>
      </c>
      <c r="D5300" s="16">
        <v>45274</v>
      </c>
      <c r="E5300" s="16">
        <v>45327</v>
      </c>
      <c r="F5300" s="14" t="s">
        <v>13705</v>
      </c>
      <c r="G5300" s="14" t="s">
        <v>2332</v>
      </c>
      <c r="H5300" s="14" t="s">
        <v>2333</v>
      </c>
      <c r="I5300" s="15">
        <v>963.03</v>
      </c>
      <c r="J5300" s="77">
        <v>1</v>
      </c>
    </row>
    <row r="5301" spans="1:10" ht="57.6" customHeight="1" x14ac:dyDescent="0.2">
      <c r="A5301" s="14" t="s">
        <v>9073</v>
      </c>
      <c r="B5301" s="14" t="s">
        <v>13378</v>
      </c>
      <c r="C5301" s="14" t="s">
        <v>13379</v>
      </c>
      <c r="D5301" s="16">
        <v>45265</v>
      </c>
      <c r="E5301" s="16">
        <v>45327</v>
      </c>
      <c r="F5301" s="14" t="s">
        <v>13704</v>
      </c>
      <c r="G5301" s="14" t="s">
        <v>2332</v>
      </c>
      <c r="H5301" s="14" t="s">
        <v>2333</v>
      </c>
      <c r="I5301" s="15">
        <v>400.5</v>
      </c>
      <c r="J5301" s="77">
        <v>1</v>
      </c>
    </row>
    <row r="5302" spans="1:10" ht="57.6" customHeight="1" x14ac:dyDescent="0.2">
      <c r="A5302" s="14" t="s">
        <v>9073</v>
      </c>
      <c r="B5302" s="14" t="s">
        <v>13378</v>
      </c>
      <c r="C5302" s="14" t="s">
        <v>13379</v>
      </c>
      <c r="D5302" s="16">
        <v>45243</v>
      </c>
      <c r="E5302" s="16">
        <v>45327</v>
      </c>
      <c r="F5302" s="14" t="s">
        <v>13703</v>
      </c>
      <c r="G5302" s="14" t="s">
        <v>2332</v>
      </c>
      <c r="H5302" s="14" t="s">
        <v>2333</v>
      </c>
      <c r="I5302" s="15">
        <v>407</v>
      </c>
      <c r="J5302" s="77">
        <v>1</v>
      </c>
    </row>
    <row r="5303" spans="1:10" ht="48" customHeight="1" x14ac:dyDescent="0.2">
      <c r="A5303" s="14" t="s">
        <v>9073</v>
      </c>
      <c r="B5303" s="14" t="s">
        <v>13378</v>
      </c>
      <c r="C5303" s="14" t="s">
        <v>13379</v>
      </c>
      <c r="D5303" s="16">
        <v>45262</v>
      </c>
      <c r="E5303" s="16">
        <v>45327</v>
      </c>
      <c r="F5303" s="14" t="s">
        <v>13702</v>
      </c>
      <c r="G5303" s="14" t="s">
        <v>2332</v>
      </c>
      <c r="H5303" s="14" t="s">
        <v>2333</v>
      </c>
      <c r="I5303" s="15">
        <v>197</v>
      </c>
      <c r="J5303" s="77">
        <v>1</v>
      </c>
    </row>
    <row r="5304" spans="1:10" ht="66.599999999999994" customHeight="1" x14ac:dyDescent="0.2">
      <c r="A5304" s="14" t="s">
        <v>9073</v>
      </c>
      <c r="B5304" s="14" t="s">
        <v>13378</v>
      </c>
      <c r="C5304" s="14" t="s">
        <v>13379</v>
      </c>
      <c r="D5304" s="16">
        <v>45256</v>
      </c>
      <c r="E5304" s="16">
        <v>45327</v>
      </c>
      <c r="F5304" s="14" t="s">
        <v>13701</v>
      </c>
      <c r="G5304" s="14" t="s">
        <v>2332</v>
      </c>
      <c r="H5304" s="14" t="s">
        <v>2333</v>
      </c>
      <c r="I5304" s="15">
        <v>694</v>
      </c>
      <c r="J5304" s="77">
        <v>1</v>
      </c>
    </row>
    <row r="5305" spans="1:10" ht="66.599999999999994" customHeight="1" x14ac:dyDescent="0.2">
      <c r="A5305" s="14" t="s">
        <v>9073</v>
      </c>
      <c r="B5305" s="14" t="s">
        <v>13378</v>
      </c>
      <c r="C5305" s="14" t="s">
        <v>13379</v>
      </c>
      <c r="D5305" s="16">
        <v>45256</v>
      </c>
      <c r="E5305" s="16">
        <v>45327</v>
      </c>
      <c r="F5305" s="14" t="s">
        <v>13700</v>
      </c>
      <c r="G5305" s="14" t="s">
        <v>2332</v>
      </c>
      <c r="H5305" s="14" t="s">
        <v>2333</v>
      </c>
      <c r="I5305" s="15">
        <v>503.8</v>
      </c>
      <c r="J5305" s="77">
        <v>1</v>
      </c>
    </row>
    <row r="5306" spans="1:10" ht="63.6" customHeight="1" x14ac:dyDescent="0.2">
      <c r="A5306" s="14" t="s">
        <v>9073</v>
      </c>
      <c r="B5306" s="14" t="s">
        <v>13378</v>
      </c>
      <c r="C5306" s="14" t="s">
        <v>13379</v>
      </c>
      <c r="D5306" s="16">
        <v>45249</v>
      </c>
      <c r="E5306" s="16">
        <v>45327</v>
      </c>
      <c r="F5306" s="14" t="s">
        <v>13699</v>
      </c>
      <c r="G5306" s="14" t="s">
        <v>2332</v>
      </c>
      <c r="H5306" s="14" t="s">
        <v>2333</v>
      </c>
      <c r="I5306" s="15">
        <v>1265</v>
      </c>
      <c r="J5306" s="77">
        <v>1</v>
      </c>
    </row>
    <row r="5307" spans="1:10" ht="64.2" customHeight="1" x14ac:dyDescent="0.2">
      <c r="A5307" s="14" t="s">
        <v>9073</v>
      </c>
      <c r="B5307" s="14" t="s">
        <v>13378</v>
      </c>
      <c r="C5307" s="14" t="s">
        <v>13379</v>
      </c>
      <c r="D5307" s="16">
        <v>45242</v>
      </c>
      <c r="E5307" s="16">
        <v>45327</v>
      </c>
      <c r="F5307" s="14" t="s">
        <v>13698</v>
      </c>
      <c r="G5307" s="14" t="s">
        <v>2332</v>
      </c>
      <c r="H5307" s="14" t="s">
        <v>2333</v>
      </c>
      <c r="I5307" s="15">
        <v>1393.2</v>
      </c>
      <c r="J5307" s="77">
        <v>1</v>
      </c>
    </row>
    <row r="5308" spans="1:10" ht="63.6" customHeight="1" x14ac:dyDescent="0.2">
      <c r="A5308" s="14" t="s">
        <v>9073</v>
      </c>
      <c r="B5308" s="14" t="s">
        <v>13378</v>
      </c>
      <c r="C5308" s="14" t="s">
        <v>13379</v>
      </c>
      <c r="D5308" s="16">
        <v>45221</v>
      </c>
      <c r="E5308" s="16">
        <v>45327</v>
      </c>
      <c r="F5308" s="14" t="s">
        <v>13697</v>
      </c>
      <c r="G5308" s="14" t="s">
        <v>2332</v>
      </c>
      <c r="H5308" s="14" t="s">
        <v>2333</v>
      </c>
      <c r="I5308" s="15">
        <v>1007</v>
      </c>
      <c r="J5308" s="77">
        <v>1</v>
      </c>
    </row>
    <row r="5309" spans="1:10" ht="63.6" customHeight="1" x14ac:dyDescent="0.2">
      <c r="A5309" s="14" t="s">
        <v>9073</v>
      </c>
      <c r="B5309" s="14" t="s">
        <v>13378</v>
      </c>
      <c r="C5309" s="14" t="s">
        <v>13379</v>
      </c>
      <c r="D5309" s="16">
        <v>45234</v>
      </c>
      <c r="E5309" s="16">
        <v>45327</v>
      </c>
      <c r="F5309" s="14" t="s">
        <v>13696</v>
      </c>
      <c r="G5309" s="14" t="s">
        <v>2332</v>
      </c>
      <c r="H5309" s="14" t="s">
        <v>2333</v>
      </c>
      <c r="I5309" s="15">
        <v>769</v>
      </c>
      <c r="J5309" s="77">
        <v>1</v>
      </c>
    </row>
    <row r="5310" spans="1:10" ht="65.400000000000006" customHeight="1" x14ac:dyDescent="0.2">
      <c r="A5310" s="14" t="s">
        <v>9073</v>
      </c>
      <c r="B5310" s="14" t="s">
        <v>13378</v>
      </c>
      <c r="C5310" s="14" t="s">
        <v>13379</v>
      </c>
      <c r="D5310" s="16">
        <v>45168</v>
      </c>
      <c r="E5310" s="16">
        <v>45327</v>
      </c>
      <c r="F5310" s="14" t="s">
        <v>13695</v>
      </c>
      <c r="G5310" s="14" t="s">
        <v>2332</v>
      </c>
      <c r="H5310" s="14" t="s">
        <v>2333</v>
      </c>
      <c r="I5310" s="15">
        <v>2218.6999999999998</v>
      </c>
      <c r="J5310" s="77">
        <v>1</v>
      </c>
    </row>
    <row r="5311" spans="1:10" ht="57.6" customHeight="1" x14ac:dyDescent="0.2">
      <c r="A5311" s="14" t="s">
        <v>9073</v>
      </c>
      <c r="B5311" s="14" t="s">
        <v>13378</v>
      </c>
      <c r="C5311" s="14" t="s">
        <v>13379</v>
      </c>
      <c r="D5311" s="16">
        <v>45123</v>
      </c>
      <c r="E5311" s="16">
        <v>45327</v>
      </c>
      <c r="F5311" s="14" t="s">
        <v>13694</v>
      </c>
      <c r="G5311" s="14" t="s">
        <v>2332</v>
      </c>
      <c r="H5311" s="14" t="s">
        <v>2333</v>
      </c>
      <c r="I5311" s="15">
        <v>358.92</v>
      </c>
      <c r="J5311" s="77">
        <v>1</v>
      </c>
    </row>
    <row r="5312" spans="1:10" ht="57.6" customHeight="1" x14ac:dyDescent="0.2">
      <c r="A5312" s="14" t="s">
        <v>9073</v>
      </c>
      <c r="B5312" s="14" t="s">
        <v>13378</v>
      </c>
      <c r="C5312" s="14" t="s">
        <v>13379</v>
      </c>
      <c r="D5312" s="16">
        <v>45123</v>
      </c>
      <c r="E5312" s="16">
        <v>45327</v>
      </c>
      <c r="F5312" s="14" t="s">
        <v>13693</v>
      </c>
      <c r="G5312" s="14" t="s">
        <v>2332</v>
      </c>
      <c r="H5312" s="14" t="s">
        <v>2333</v>
      </c>
      <c r="I5312" s="15">
        <v>1680</v>
      </c>
      <c r="J5312" s="77">
        <v>1</v>
      </c>
    </row>
    <row r="5313" spans="1:10" ht="65.400000000000006" customHeight="1" x14ac:dyDescent="0.2">
      <c r="A5313" s="14" t="s">
        <v>9073</v>
      </c>
      <c r="B5313" s="14" t="s">
        <v>13378</v>
      </c>
      <c r="C5313" s="14" t="s">
        <v>13379</v>
      </c>
      <c r="D5313" s="16">
        <v>45102</v>
      </c>
      <c r="E5313" s="16">
        <v>45327</v>
      </c>
      <c r="F5313" s="14" t="s">
        <v>13692</v>
      </c>
      <c r="G5313" s="14" t="s">
        <v>2332</v>
      </c>
      <c r="H5313" s="14" t="s">
        <v>2333</v>
      </c>
      <c r="I5313" s="15">
        <v>835.2</v>
      </c>
      <c r="J5313" s="77">
        <v>1</v>
      </c>
    </row>
    <row r="5314" spans="1:10" ht="67.2" customHeight="1" x14ac:dyDescent="0.2">
      <c r="A5314" s="14" t="s">
        <v>9073</v>
      </c>
      <c r="B5314" s="14" t="s">
        <v>13378</v>
      </c>
      <c r="C5314" s="14" t="s">
        <v>13379</v>
      </c>
      <c r="D5314" s="16">
        <v>45095</v>
      </c>
      <c r="E5314" s="16">
        <v>45327</v>
      </c>
      <c r="F5314" s="14" t="s">
        <v>13706</v>
      </c>
      <c r="G5314" s="14" t="s">
        <v>2332</v>
      </c>
      <c r="H5314" s="14" t="s">
        <v>2333</v>
      </c>
      <c r="I5314" s="15">
        <v>652</v>
      </c>
      <c r="J5314" s="77">
        <v>1</v>
      </c>
    </row>
    <row r="5315" spans="1:10" ht="57.6" customHeight="1" x14ac:dyDescent="0.2">
      <c r="A5315" s="14" t="s">
        <v>9073</v>
      </c>
      <c r="B5315" s="14" t="s">
        <v>13380</v>
      </c>
      <c r="C5315" s="14" t="s">
        <v>4802</v>
      </c>
      <c r="D5315" s="16">
        <v>45172</v>
      </c>
      <c r="E5315" s="16">
        <v>45327</v>
      </c>
      <c r="F5315" s="14" t="s">
        <v>13426</v>
      </c>
      <c r="G5315" s="14" t="s">
        <v>9372</v>
      </c>
      <c r="H5315" s="14" t="s">
        <v>9373</v>
      </c>
      <c r="I5315" s="15">
        <v>1824</v>
      </c>
      <c r="J5315" s="77">
        <v>1</v>
      </c>
    </row>
    <row r="5316" spans="1:10" ht="64.2" customHeight="1" x14ac:dyDescent="0.2">
      <c r="A5316" s="14" t="s">
        <v>9073</v>
      </c>
      <c r="B5316" s="14" t="s">
        <v>13380</v>
      </c>
      <c r="C5316" s="14" t="s">
        <v>4802</v>
      </c>
      <c r="D5316" s="16">
        <v>45205</v>
      </c>
      <c r="E5316" s="16">
        <v>45327</v>
      </c>
      <c r="F5316" s="14" t="s">
        <v>13715</v>
      </c>
      <c r="G5316" s="14" t="s">
        <v>9372</v>
      </c>
      <c r="H5316" s="14" t="s">
        <v>9373</v>
      </c>
      <c r="I5316" s="15">
        <v>690</v>
      </c>
      <c r="J5316" s="77">
        <v>1</v>
      </c>
    </row>
    <row r="5317" spans="1:10" ht="65.400000000000006" customHeight="1" x14ac:dyDescent="0.2">
      <c r="A5317" s="14" t="s">
        <v>9073</v>
      </c>
      <c r="B5317" s="14" t="s">
        <v>13380</v>
      </c>
      <c r="C5317" s="14" t="s">
        <v>4802</v>
      </c>
      <c r="D5317" s="16">
        <v>45220</v>
      </c>
      <c r="E5317" s="16">
        <v>45327</v>
      </c>
      <c r="F5317" s="14" t="s">
        <v>13714</v>
      </c>
      <c r="G5317" s="14" t="s">
        <v>9372</v>
      </c>
      <c r="H5317" s="14" t="s">
        <v>9373</v>
      </c>
      <c r="I5317" s="15">
        <v>441.6</v>
      </c>
      <c r="J5317" s="77">
        <v>1</v>
      </c>
    </row>
    <row r="5318" spans="1:10" ht="66" customHeight="1" x14ac:dyDescent="0.2">
      <c r="A5318" s="14" t="s">
        <v>9073</v>
      </c>
      <c r="B5318" s="14" t="s">
        <v>13380</v>
      </c>
      <c r="C5318" s="14" t="s">
        <v>4802</v>
      </c>
      <c r="D5318" s="16">
        <v>45205</v>
      </c>
      <c r="E5318" s="16">
        <v>45327</v>
      </c>
      <c r="F5318" s="14" t="s">
        <v>13713</v>
      </c>
      <c r="G5318" s="14" t="s">
        <v>9372</v>
      </c>
      <c r="H5318" s="14" t="s">
        <v>9373</v>
      </c>
      <c r="I5318" s="15">
        <v>204</v>
      </c>
      <c r="J5318" s="77">
        <v>1</v>
      </c>
    </row>
    <row r="5319" spans="1:10" ht="69" customHeight="1" x14ac:dyDescent="0.2">
      <c r="A5319" s="14" t="s">
        <v>9073</v>
      </c>
      <c r="B5319" s="14" t="s">
        <v>13380</v>
      </c>
      <c r="C5319" s="14" t="s">
        <v>4802</v>
      </c>
      <c r="D5319" s="16">
        <v>45242</v>
      </c>
      <c r="E5319" s="16">
        <v>45327</v>
      </c>
      <c r="F5319" s="14" t="s">
        <v>13712</v>
      </c>
      <c r="G5319" s="14" t="s">
        <v>9372</v>
      </c>
      <c r="H5319" s="14" t="s">
        <v>9373</v>
      </c>
      <c r="I5319" s="15">
        <v>374.82</v>
      </c>
      <c r="J5319" s="77">
        <v>1</v>
      </c>
    </row>
    <row r="5320" spans="1:10" ht="63" customHeight="1" x14ac:dyDescent="0.2">
      <c r="A5320" s="14" t="s">
        <v>9073</v>
      </c>
      <c r="B5320" s="14" t="s">
        <v>13380</v>
      </c>
      <c r="C5320" s="14" t="s">
        <v>4802</v>
      </c>
      <c r="D5320" s="16">
        <v>45235</v>
      </c>
      <c r="E5320" s="16">
        <v>45327</v>
      </c>
      <c r="F5320" s="14" t="s">
        <v>13711</v>
      </c>
      <c r="G5320" s="14" t="s">
        <v>9372</v>
      </c>
      <c r="H5320" s="14" t="s">
        <v>9373</v>
      </c>
      <c r="I5320" s="15">
        <v>485</v>
      </c>
      <c r="J5320" s="77">
        <v>1</v>
      </c>
    </row>
    <row r="5321" spans="1:10" ht="65.400000000000006" customHeight="1" x14ac:dyDescent="0.2">
      <c r="A5321" s="14" t="s">
        <v>9073</v>
      </c>
      <c r="B5321" s="14" t="s">
        <v>13380</v>
      </c>
      <c r="C5321" s="14" t="s">
        <v>4802</v>
      </c>
      <c r="D5321" s="16">
        <v>45226</v>
      </c>
      <c r="E5321" s="16">
        <v>45327</v>
      </c>
      <c r="F5321" s="14" t="s">
        <v>13710</v>
      </c>
      <c r="G5321" s="14" t="s">
        <v>9372</v>
      </c>
      <c r="H5321" s="14" t="s">
        <v>9373</v>
      </c>
      <c r="I5321" s="15">
        <v>175</v>
      </c>
      <c r="J5321" s="77">
        <v>1</v>
      </c>
    </row>
    <row r="5322" spans="1:10" ht="68.400000000000006" customHeight="1" x14ac:dyDescent="0.2">
      <c r="A5322" s="14" t="s">
        <v>9073</v>
      </c>
      <c r="B5322" s="14" t="s">
        <v>13380</v>
      </c>
      <c r="C5322" s="14" t="s">
        <v>4802</v>
      </c>
      <c r="D5322" s="16">
        <v>45265</v>
      </c>
      <c r="E5322" s="16">
        <v>45327</v>
      </c>
      <c r="F5322" s="14" t="s">
        <v>13709</v>
      </c>
      <c r="G5322" s="14" t="s">
        <v>9372</v>
      </c>
      <c r="H5322" s="14" t="s">
        <v>9373</v>
      </c>
      <c r="I5322" s="15">
        <v>361.2</v>
      </c>
      <c r="J5322" s="77">
        <v>1</v>
      </c>
    </row>
    <row r="5323" spans="1:10" ht="66.599999999999994" customHeight="1" x14ac:dyDescent="0.2">
      <c r="A5323" s="14" t="s">
        <v>9073</v>
      </c>
      <c r="B5323" s="14" t="s">
        <v>13380</v>
      </c>
      <c r="C5323" s="14" t="s">
        <v>4802</v>
      </c>
      <c r="D5323" s="16">
        <v>45255</v>
      </c>
      <c r="E5323" s="16">
        <v>45327</v>
      </c>
      <c r="F5323" s="14" t="s">
        <v>13708</v>
      </c>
      <c r="G5323" s="14" t="s">
        <v>9372</v>
      </c>
      <c r="H5323" s="14" t="s">
        <v>9373</v>
      </c>
      <c r="I5323" s="15">
        <v>575</v>
      </c>
      <c r="J5323" s="77">
        <v>1</v>
      </c>
    </row>
    <row r="5324" spans="1:10" ht="68.400000000000006" customHeight="1" x14ac:dyDescent="0.2">
      <c r="A5324" s="14" t="s">
        <v>9073</v>
      </c>
      <c r="B5324" s="14" t="s">
        <v>13380</v>
      </c>
      <c r="C5324" s="14" t="s">
        <v>4802</v>
      </c>
      <c r="D5324" s="16">
        <v>45281</v>
      </c>
      <c r="E5324" s="16">
        <v>45327</v>
      </c>
      <c r="F5324" s="14" t="s">
        <v>13707</v>
      </c>
      <c r="G5324" s="14" t="s">
        <v>9372</v>
      </c>
      <c r="H5324" s="14" t="s">
        <v>9373</v>
      </c>
      <c r="I5324" s="15">
        <v>845</v>
      </c>
      <c r="J5324" s="77">
        <v>1</v>
      </c>
    </row>
    <row r="5325" spans="1:10" ht="57.6" customHeight="1" x14ac:dyDescent="0.2">
      <c r="A5325" s="14" t="s">
        <v>9073</v>
      </c>
      <c r="B5325" s="14" t="s">
        <v>13381</v>
      </c>
      <c r="C5325" s="14" t="s">
        <v>13382</v>
      </c>
      <c r="D5325" s="16">
        <v>44984</v>
      </c>
      <c r="E5325" s="16">
        <v>45330</v>
      </c>
      <c r="F5325" s="14" t="s">
        <v>13716</v>
      </c>
      <c r="G5325" s="14" t="s">
        <v>2332</v>
      </c>
      <c r="H5325" s="14" t="s">
        <v>2333</v>
      </c>
      <c r="I5325" s="15">
        <v>161.6</v>
      </c>
      <c r="J5325" s="77">
        <v>1</v>
      </c>
    </row>
    <row r="5326" spans="1:10" ht="57.6" customHeight="1" x14ac:dyDescent="0.2">
      <c r="A5326" s="14" t="s">
        <v>9073</v>
      </c>
      <c r="B5326" s="14" t="s">
        <v>13381</v>
      </c>
      <c r="C5326" s="14" t="s">
        <v>13382</v>
      </c>
      <c r="D5326" s="16">
        <v>44980</v>
      </c>
      <c r="E5326" s="16">
        <v>45330</v>
      </c>
      <c r="F5326" s="14" t="s">
        <v>13735</v>
      </c>
      <c r="G5326" s="14" t="s">
        <v>2332</v>
      </c>
      <c r="H5326" s="14" t="s">
        <v>2333</v>
      </c>
      <c r="I5326" s="15">
        <v>418</v>
      </c>
      <c r="J5326" s="77">
        <v>1</v>
      </c>
    </row>
    <row r="5327" spans="1:10" ht="66" customHeight="1" x14ac:dyDescent="0.2">
      <c r="A5327" s="14" t="s">
        <v>9073</v>
      </c>
      <c r="B5327" s="14" t="s">
        <v>13381</v>
      </c>
      <c r="C5327" s="14" t="s">
        <v>13382</v>
      </c>
      <c r="D5327" s="16">
        <v>45005</v>
      </c>
      <c r="E5327" s="16">
        <v>45330</v>
      </c>
      <c r="F5327" s="14" t="s">
        <v>13736</v>
      </c>
      <c r="G5327" s="14" t="s">
        <v>2332</v>
      </c>
      <c r="H5327" s="14" t="s">
        <v>2333</v>
      </c>
      <c r="I5327" s="15">
        <v>38</v>
      </c>
      <c r="J5327" s="77">
        <v>1</v>
      </c>
    </row>
    <row r="5328" spans="1:10" ht="67.95" customHeight="1" x14ac:dyDescent="0.2">
      <c r="A5328" s="14" t="s">
        <v>9073</v>
      </c>
      <c r="B5328" s="14" t="s">
        <v>13381</v>
      </c>
      <c r="C5328" s="14" t="s">
        <v>13382</v>
      </c>
      <c r="D5328" s="16">
        <v>45002</v>
      </c>
      <c r="E5328" s="16">
        <v>45330</v>
      </c>
      <c r="F5328" s="14" t="s">
        <v>13737</v>
      </c>
      <c r="G5328" s="14" t="s">
        <v>2332</v>
      </c>
      <c r="H5328" s="14" t="s">
        <v>2333</v>
      </c>
      <c r="I5328" s="15">
        <v>709.7</v>
      </c>
      <c r="J5328" s="77">
        <v>1</v>
      </c>
    </row>
    <row r="5329" spans="1:10" ht="60" customHeight="1" x14ac:dyDescent="0.2">
      <c r="A5329" s="14" t="s">
        <v>9073</v>
      </c>
      <c r="B5329" s="14" t="s">
        <v>13381</v>
      </c>
      <c r="C5329" s="14" t="s">
        <v>13382</v>
      </c>
      <c r="D5329" s="16">
        <v>45011</v>
      </c>
      <c r="E5329" s="16">
        <v>45330</v>
      </c>
      <c r="F5329" s="14" t="s">
        <v>13738</v>
      </c>
      <c r="G5329" s="14" t="s">
        <v>2332</v>
      </c>
      <c r="H5329" s="14" t="s">
        <v>2333</v>
      </c>
      <c r="I5329" s="15">
        <v>141.4</v>
      </c>
      <c r="J5329" s="77">
        <v>1</v>
      </c>
    </row>
    <row r="5330" spans="1:10" ht="70.2" customHeight="1" x14ac:dyDescent="0.2">
      <c r="A5330" s="14" t="s">
        <v>9073</v>
      </c>
      <c r="B5330" s="14" t="s">
        <v>13381</v>
      </c>
      <c r="C5330" s="14" t="s">
        <v>13382</v>
      </c>
      <c r="D5330" s="16">
        <v>45009</v>
      </c>
      <c r="E5330" s="16">
        <v>45330</v>
      </c>
      <c r="F5330" s="14" t="s">
        <v>13761</v>
      </c>
      <c r="G5330" s="14" t="s">
        <v>2332</v>
      </c>
      <c r="H5330" s="14" t="s">
        <v>2333</v>
      </c>
      <c r="I5330" s="15">
        <v>330</v>
      </c>
      <c r="J5330" s="77">
        <v>1</v>
      </c>
    </row>
    <row r="5331" spans="1:10" ht="64.2" customHeight="1" x14ac:dyDescent="0.2">
      <c r="A5331" s="14" t="s">
        <v>9073</v>
      </c>
      <c r="B5331" s="14" t="s">
        <v>13381</v>
      </c>
      <c r="C5331" s="14" t="s">
        <v>13382</v>
      </c>
      <c r="D5331" s="16">
        <v>45032</v>
      </c>
      <c r="E5331" s="16">
        <v>45330</v>
      </c>
      <c r="F5331" s="14" t="s">
        <v>13739</v>
      </c>
      <c r="G5331" s="14" t="s">
        <v>2332</v>
      </c>
      <c r="H5331" s="14" t="s">
        <v>2333</v>
      </c>
      <c r="I5331" s="15">
        <v>323.2</v>
      </c>
      <c r="J5331" s="77">
        <v>1</v>
      </c>
    </row>
    <row r="5332" spans="1:10" ht="72" customHeight="1" x14ac:dyDescent="0.2">
      <c r="A5332" s="14" t="s">
        <v>9073</v>
      </c>
      <c r="B5332" s="14" t="s">
        <v>13381</v>
      </c>
      <c r="C5332" s="14" t="s">
        <v>13382</v>
      </c>
      <c r="D5332" s="16">
        <v>45045</v>
      </c>
      <c r="E5332" s="16">
        <v>45330</v>
      </c>
      <c r="F5332" s="14" t="s">
        <v>13740</v>
      </c>
      <c r="G5332" s="14" t="s">
        <v>2332</v>
      </c>
      <c r="H5332" s="14" t="s">
        <v>2333</v>
      </c>
      <c r="I5332" s="15">
        <v>790.8</v>
      </c>
      <c r="J5332" s="77">
        <v>1</v>
      </c>
    </row>
    <row r="5333" spans="1:10" ht="66" customHeight="1" x14ac:dyDescent="0.2">
      <c r="A5333" s="14" t="s">
        <v>9073</v>
      </c>
      <c r="B5333" s="14" t="s">
        <v>13381</v>
      </c>
      <c r="C5333" s="14" t="s">
        <v>13382</v>
      </c>
      <c r="D5333" s="16">
        <v>45053</v>
      </c>
      <c r="E5333" s="16">
        <v>45330</v>
      </c>
      <c r="F5333" s="14" t="s">
        <v>13741</v>
      </c>
      <c r="G5333" s="14" t="s">
        <v>2332</v>
      </c>
      <c r="H5333" s="14" t="s">
        <v>2333</v>
      </c>
      <c r="I5333" s="15">
        <v>192</v>
      </c>
      <c r="J5333" s="77">
        <v>1</v>
      </c>
    </row>
    <row r="5334" spans="1:10" ht="63" customHeight="1" x14ac:dyDescent="0.2">
      <c r="A5334" s="14" t="s">
        <v>9073</v>
      </c>
      <c r="B5334" s="14" t="s">
        <v>13381</v>
      </c>
      <c r="C5334" s="14" t="s">
        <v>13382</v>
      </c>
      <c r="D5334" s="16">
        <v>45051</v>
      </c>
      <c r="E5334" s="16">
        <v>45330</v>
      </c>
      <c r="F5334" s="14" t="s">
        <v>13742</v>
      </c>
      <c r="G5334" s="14" t="s">
        <v>2332</v>
      </c>
      <c r="H5334" s="14" t="s">
        <v>2333</v>
      </c>
      <c r="I5334" s="15">
        <v>270</v>
      </c>
      <c r="J5334" s="77">
        <v>1</v>
      </c>
    </row>
    <row r="5335" spans="1:10" ht="63" customHeight="1" x14ac:dyDescent="0.2">
      <c r="A5335" s="14" t="s">
        <v>9073</v>
      </c>
      <c r="B5335" s="14" t="s">
        <v>13381</v>
      </c>
      <c r="C5335" s="14" t="s">
        <v>13382</v>
      </c>
      <c r="D5335" s="16">
        <v>45060</v>
      </c>
      <c r="E5335" s="16">
        <v>45330</v>
      </c>
      <c r="F5335" s="14" t="s">
        <v>13743</v>
      </c>
      <c r="G5335" s="14" t="s">
        <v>2332</v>
      </c>
      <c r="H5335" s="14" t="s">
        <v>2333</v>
      </c>
      <c r="I5335" s="15">
        <v>70.7</v>
      </c>
      <c r="J5335" s="77">
        <v>1</v>
      </c>
    </row>
    <row r="5336" spans="1:10" ht="64.2" customHeight="1" x14ac:dyDescent="0.2">
      <c r="A5336" s="14" t="s">
        <v>9073</v>
      </c>
      <c r="B5336" s="14" t="s">
        <v>13381</v>
      </c>
      <c r="C5336" s="14" t="s">
        <v>13382</v>
      </c>
      <c r="D5336" s="16">
        <v>45088</v>
      </c>
      <c r="E5336" s="16">
        <v>45330</v>
      </c>
      <c r="F5336" s="14" t="s">
        <v>13744</v>
      </c>
      <c r="G5336" s="14" t="s">
        <v>2332</v>
      </c>
      <c r="H5336" s="14" t="s">
        <v>2333</v>
      </c>
      <c r="I5336" s="15">
        <v>239.2</v>
      </c>
      <c r="J5336" s="77">
        <v>1</v>
      </c>
    </row>
    <row r="5337" spans="1:10" ht="62.4" customHeight="1" x14ac:dyDescent="0.2">
      <c r="A5337" s="14" t="s">
        <v>9073</v>
      </c>
      <c r="B5337" s="14" t="s">
        <v>13381</v>
      </c>
      <c r="C5337" s="14" t="s">
        <v>13382</v>
      </c>
      <c r="D5337" s="16">
        <v>45096</v>
      </c>
      <c r="E5337" s="16">
        <v>45330</v>
      </c>
      <c r="F5337" s="14" t="s">
        <v>13745</v>
      </c>
      <c r="G5337" s="14" t="s">
        <v>2332</v>
      </c>
      <c r="H5337" s="14" t="s">
        <v>2333</v>
      </c>
      <c r="I5337" s="15">
        <v>565.15</v>
      </c>
      <c r="J5337" s="77">
        <v>1</v>
      </c>
    </row>
    <row r="5338" spans="1:10" ht="70.2" customHeight="1" x14ac:dyDescent="0.2">
      <c r="A5338" s="14" t="s">
        <v>9073</v>
      </c>
      <c r="B5338" s="14" t="s">
        <v>13381</v>
      </c>
      <c r="C5338" s="14" t="s">
        <v>13382</v>
      </c>
      <c r="D5338" s="16">
        <v>45102</v>
      </c>
      <c r="E5338" s="16">
        <v>45330</v>
      </c>
      <c r="F5338" s="14" t="s">
        <v>13762</v>
      </c>
      <c r="G5338" s="14" t="s">
        <v>2332</v>
      </c>
      <c r="H5338" s="14" t="s">
        <v>2333</v>
      </c>
      <c r="I5338" s="15">
        <v>672.25</v>
      </c>
      <c r="J5338" s="77">
        <v>1</v>
      </c>
    </row>
    <row r="5339" spans="1:10" ht="63.6" customHeight="1" x14ac:dyDescent="0.2">
      <c r="A5339" s="14" t="s">
        <v>9073</v>
      </c>
      <c r="B5339" s="14" t="s">
        <v>13381</v>
      </c>
      <c r="C5339" s="14" t="s">
        <v>13382</v>
      </c>
      <c r="D5339" s="16">
        <v>45171</v>
      </c>
      <c r="E5339" s="16">
        <v>45330</v>
      </c>
      <c r="F5339" s="14" t="s">
        <v>13746</v>
      </c>
      <c r="G5339" s="14" t="s">
        <v>2332</v>
      </c>
      <c r="H5339" s="14" t="s">
        <v>2333</v>
      </c>
      <c r="I5339" s="15">
        <v>372.4</v>
      </c>
      <c r="J5339" s="77">
        <v>1</v>
      </c>
    </row>
    <row r="5340" spans="1:10" ht="57.6" customHeight="1" x14ac:dyDescent="0.2">
      <c r="A5340" s="14" t="s">
        <v>9073</v>
      </c>
      <c r="B5340" s="14" t="s">
        <v>13381</v>
      </c>
      <c r="C5340" s="14" t="s">
        <v>13382</v>
      </c>
      <c r="D5340" s="16">
        <v>45189</v>
      </c>
      <c r="E5340" s="16">
        <v>45330</v>
      </c>
      <c r="F5340" s="14" t="s">
        <v>13747</v>
      </c>
      <c r="G5340" s="14" t="s">
        <v>2332</v>
      </c>
      <c r="H5340" s="14" t="s">
        <v>2333</v>
      </c>
      <c r="I5340" s="15">
        <v>176.8</v>
      </c>
      <c r="J5340" s="77">
        <v>1</v>
      </c>
    </row>
    <row r="5341" spans="1:10" ht="57.6" customHeight="1" x14ac:dyDescent="0.2">
      <c r="A5341" s="14" t="s">
        <v>9073</v>
      </c>
      <c r="B5341" s="14" t="s">
        <v>13381</v>
      </c>
      <c r="C5341" s="14" t="s">
        <v>13382</v>
      </c>
      <c r="D5341" s="16">
        <v>45198</v>
      </c>
      <c r="E5341" s="16">
        <v>45330</v>
      </c>
      <c r="F5341" s="14" t="s">
        <v>13748</v>
      </c>
      <c r="G5341" s="14" t="s">
        <v>2332</v>
      </c>
      <c r="H5341" s="14" t="s">
        <v>2333</v>
      </c>
      <c r="I5341" s="15">
        <v>348</v>
      </c>
      <c r="J5341" s="77">
        <v>1</v>
      </c>
    </row>
    <row r="5342" spans="1:10" ht="69.599999999999994" customHeight="1" x14ac:dyDescent="0.2">
      <c r="A5342" s="14" t="s">
        <v>9073</v>
      </c>
      <c r="B5342" s="14" t="s">
        <v>13381</v>
      </c>
      <c r="C5342" s="14" t="s">
        <v>13382</v>
      </c>
      <c r="D5342" s="16">
        <v>45206</v>
      </c>
      <c r="E5342" s="16">
        <v>45330</v>
      </c>
      <c r="F5342" s="14" t="s">
        <v>13749</v>
      </c>
      <c r="G5342" s="14" t="s">
        <v>2332</v>
      </c>
      <c r="H5342" s="14" t="s">
        <v>2333</v>
      </c>
      <c r="I5342" s="15">
        <v>420.6</v>
      </c>
      <c r="J5342" s="77">
        <v>1</v>
      </c>
    </row>
    <row r="5343" spans="1:10" ht="64.2" customHeight="1" x14ac:dyDescent="0.2">
      <c r="A5343" s="14" t="s">
        <v>9073</v>
      </c>
      <c r="B5343" s="14" t="s">
        <v>13381</v>
      </c>
      <c r="C5343" s="14" t="s">
        <v>13382</v>
      </c>
      <c r="D5343" s="16">
        <v>45204</v>
      </c>
      <c r="E5343" s="16">
        <v>45330</v>
      </c>
      <c r="F5343" s="14" t="s">
        <v>13750</v>
      </c>
      <c r="G5343" s="14" t="s">
        <v>2332</v>
      </c>
      <c r="H5343" s="14" t="s">
        <v>2333</v>
      </c>
      <c r="I5343" s="15">
        <v>234</v>
      </c>
      <c r="J5343" s="77">
        <v>1</v>
      </c>
    </row>
    <row r="5344" spans="1:10" ht="57.6" customHeight="1" x14ac:dyDescent="0.2">
      <c r="A5344" s="14" t="s">
        <v>9073</v>
      </c>
      <c r="B5344" s="14" t="s">
        <v>13381</v>
      </c>
      <c r="C5344" s="14" t="s">
        <v>13382</v>
      </c>
      <c r="D5344" s="16">
        <v>45213</v>
      </c>
      <c r="E5344" s="16">
        <v>45330</v>
      </c>
      <c r="F5344" s="14" t="s">
        <v>13751</v>
      </c>
      <c r="G5344" s="14" t="s">
        <v>2332</v>
      </c>
      <c r="H5344" s="14" t="s">
        <v>2333</v>
      </c>
      <c r="I5344" s="15">
        <v>208.8</v>
      </c>
      <c r="J5344" s="77">
        <v>1</v>
      </c>
    </row>
    <row r="5345" spans="1:10" ht="62.4" customHeight="1" x14ac:dyDescent="0.2">
      <c r="A5345" s="14" t="s">
        <v>9073</v>
      </c>
      <c r="B5345" s="14" t="s">
        <v>13381</v>
      </c>
      <c r="C5345" s="14" t="s">
        <v>13382</v>
      </c>
      <c r="D5345" s="16">
        <v>45227</v>
      </c>
      <c r="E5345" s="16">
        <v>45330</v>
      </c>
      <c r="F5345" s="14" t="s">
        <v>13752</v>
      </c>
      <c r="G5345" s="14" t="s">
        <v>2332</v>
      </c>
      <c r="H5345" s="14" t="s">
        <v>2333</v>
      </c>
      <c r="I5345" s="15">
        <v>135.25</v>
      </c>
      <c r="J5345" s="77">
        <v>1</v>
      </c>
    </row>
    <row r="5346" spans="1:10" ht="67.2" customHeight="1" x14ac:dyDescent="0.2">
      <c r="A5346" s="14" t="s">
        <v>9073</v>
      </c>
      <c r="B5346" s="14" t="s">
        <v>13381</v>
      </c>
      <c r="C5346" s="14" t="s">
        <v>13382</v>
      </c>
      <c r="D5346" s="16">
        <v>45225</v>
      </c>
      <c r="E5346" s="16">
        <v>45330</v>
      </c>
      <c r="F5346" s="14" t="s">
        <v>13753</v>
      </c>
      <c r="G5346" s="14" t="s">
        <v>2332</v>
      </c>
      <c r="H5346" s="14" t="s">
        <v>2333</v>
      </c>
      <c r="I5346" s="15">
        <v>231</v>
      </c>
      <c r="J5346" s="77">
        <v>1</v>
      </c>
    </row>
    <row r="5347" spans="1:10" ht="62.4" customHeight="1" x14ac:dyDescent="0.2">
      <c r="A5347" s="14" t="s">
        <v>9073</v>
      </c>
      <c r="B5347" s="14" t="s">
        <v>13381</v>
      </c>
      <c r="C5347" s="14" t="s">
        <v>13382</v>
      </c>
      <c r="D5347" s="16">
        <v>45234</v>
      </c>
      <c r="E5347" s="16">
        <v>45330</v>
      </c>
      <c r="F5347" s="14" t="s">
        <v>13754</v>
      </c>
      <c r="G5347" s="14" t="s">
        <v>2332</v>
      </c>
      <c r="H5347" s="14" t="s">
        <v>2333</v>
      </c>
      <c r="I5347" s="15">
        <v>615.25</v>
      </c>
      <c r="J5347" s="77">
        <v>1</v>
      </c>
    </row>
    <row r="5348" spans="1:10" ht="70.2" customHeight="1" x14ac:dyDescent="0.2">
      <c r="A5348" s="14" t="s">
        <v>9073</v>
      </c>
      <c r="B5348" s="14" t="s">
        <v>13381</v>
      </c>
      <c r="C5348" s="14" t="s">
        <v>13382</v>
      </c>
      <c r="D5348" s="16">
        <v>45241</v>
      </c>
      <c r="E5348" s="16">
        <v>45330</v>
      </c>
      <c r="F5348" s="14" t="s">
        <v>13763</v>
      </c>
      <c r="G5348" s="14" t="s">
        <v>2332</v>
      </c>
      <c r="H5348" s="14" t="s">
        <v>2333</v>
      </c>
      <c r="I5348" s="15">
        <v>162.4</v>
      </c>
      <c r="J5348" s="77">
        <v>1</v>
      </c>
    </row>
    <row r="5349" spans="1:10" ht="66" customHeight="1" x14ac:dyDescent="0.2">
      <c r="A5349" s="14" t="s">
        <v>9073</v>
      </c>
      <c r="B5349" s="14" t="s">
        <v>13381</v>
      </c>
      <c r="C5349" s="14" t="s">
        <v>13382</v>
      </c>
      <c r="D5349" s="16">
        <v>45263</v>
      </c>
      <c r="E5349" s="16">
        <v>45330</v>
      </c>
      <c r="F5349" s="14" t="s">
        <v>13755</v>
      </c>
      <c r="G5349" s="14" t="s">
        <v>2332</v>
      </c>
      <c r="H5349" s="14" t="s">
        <v>2333</v>
      </c>
      <c r="I5349" s="15">
        <v>614.9</v>
      </c>
      <c r="J5349" s="77">
        <v>1</v>
      </c>
    </row>
    <row r="5350" spans="1:10" ht="69" customHeight="1" x14ac:dyDescent="0.2">
      <c r="A5350" s="14" t="s">
        <v>9073</v>
      </c>
      <c r="B5350" s="14" t="s">
        <v>13381</v>
      </c>
      <c r="C5350" s="14" t="s">
        <v>13382</v>
      </c>
      <c r="D5350" s="16">
        <v>45270</v>
      </c>
      <c r="E5350" s="16">
        <v>45330</v>
      </c>
      <c r="F5350" s="14" t="s">
        <v>13756</v>
      </c>
      <c r="G5350" s="14" t="s">
        <v>2332</v>
      </c>
      <c r="H5350" s="14" t="s">
        <v>2333</v>
      </c>
      <c r="I5350" s="15">
        <v>606.95000000000005</v>
      </c>
      <c r="J5350" s="77">
        <v>1</v>
      </c>
    </row>
    <row r="5351" spans="1:10" ht="63.6" customHeight="1" x14ac:dyDescent="0.2">
      <c r="A5351" s="14" t="s">
        <v>9073</v>
      </c>
      <c r="B5351" s="14" t="s">
        <v>13381</v>
      </c>
      <c r="C5351" s="14" t="s">
        <v>13382</v>
      </c>
      <c r="D5351" s="16">
        <v>45277</v>
      </c>
      <c r="E5351" s="16">
        <v>45330</v>
      </c>
      <c r="F5351" s="14" t="s">
        <v>13757</v>
      </c>
      <c r="G5351" s="14" t="s">
        <v>2332</v>
      </c>
      <c r="H5351" s="14" t="s">
        <v>2333</v>
      </c>
      <c r="I5351" s="15">
        <v>148.1</v>
      </c>
      <c r="J5351" s="77">
        <v>1</v>
      </c>
    </row>
    <row r="5352" spans="1:10" ht="66.599999999999994" customHeight="1" x14ac:dyDescent="0.2">
      <c r="A5352" s="14" t="s">
        <v>9073</v>
      </c>
      <c r="B5352" s="14" t="s">
        <v>13381</v>
      </c>
      <c r="C5352" s="14" t="s">
        <v>13382</v>
      </c>
      <c r="D5352" s="16">
        <v>45271</v>
      </c>
      <c r="E5352" s="16">
        <v>45330</v>
      </c>
      <c r="F5352" s="14" t="s">
        <v>13758</v>
      </c>
      <c r="G5352" s="14" t="s">
        <v>2332</v>
      </c>
      <c r="H5352" s="14" t="s">
        <v>2333</v>
      </c>
      <c r="I5352" s="15">
        <v>375.2</v>
      </c>
      <c r="J5352" s="77">
        <v>1</v>
      </c>
    </row>
    <row r="5353" spans="1:10" ht="57.6" customHeight="1" x14ac:dyDescent="0.2">
      <c r="A5353" s="14" t="s">
        <v>9073</v>
      </c>
      <c r="B5353" s="14" t="s">
        <v>13381</v>
      </c>
      <c r="C5353" s="14" t="s">
        <v>13382</v>
      </c>
      <c r="D5353" s="16">
        <v>45232</v>
      </c>
      <c r="E5353" s="16">
        <v>45330</v>
      </c>
      <c r="F5353" s="14" t="s">
        <v>13759</v>
      </c>
      <c r="G5353" s="14" t="s">
        <v>2332</v>
      </c>
      <c r="H5353" s="14" t="s">
        <v>2333</v>
      </c>
      <c r="I5353" s="15">
        <v>1458</v>
      </c>
      <c r="J5353" s="77">
        <v>1</v>
      </c>
    </row>
    <row r="5354" spans="1:10" ht="57.6" customHeight="1" x14ac:dyDescent="0.2">
      <c r="A5354" s="14" t="s">
        <v>9073</v>
      </c>
      <c r="B5354" s="14" t="s">
        <v>13381</v>
      </c>
      <c r="C5354" s="14" t="s">
        <v>13382</v>
      </c>
      <c r="D5354" s="16">
        <v>45281</v>
      </c>
      <c r="E5354" s="16">
        <v>45330</v>
      </c>
      <c r="F5354" s="14" t="s">
        <v>13764</v>
      </c>
      <c r="G5354" s="14" t="s">
        <v>2332</v>
      </c>
      <c r="H5354" s="14" t="s">
        <v>2333</v>
      </c>
      <c r="I5354" s="15">
        <v>550</v>
      </c>
      <c r="J5354" s="77">
        <v>1</v>
      </c>
    </row>
    <row r="5355" spans="1:10" ht="57.6" customHeight="1" x14ac:dyDescent="0.2">
      <c r="A5355" s="14" t="s">
        <v>9073</v>
      </c>
      <c r="B5355" s="14" t="s">
        <v>13381</v>
      </c>
      <c r="C5355" s="14" t="s">
        <v>13382</v>
      </c>
      <c r="D5355" s="16">
        <v>45308</v>
      </c>
      <c r="E5355" s="16">
        <v>45330</v>
      </c>
      <c r="F5355" s="14" t="s">
        <v>13765</v>
      </c>
      <c r="G5355" s="14" t="s">
        <v>2332</v>
      </c>
      <c r="H5355" s="14" t="s">
        <v>2333</v>
      </c>
      <c r="I5355" s="15">
        <v>389.97</v>
      </c>
      <c r="J5355" s="77">
        <v>1</v>
      </c>
    </row>
    <row r="5356" spans="1:10" ht="57.6" customHeight="1" x14ac:dyDescent="0.2">
      <c r="A5356" s="14" t="s">
        <v>9073</v>
      </c>
      <c r="B5356" s="14" t="s">
        <v>13381</v>
      </c>
      <c r="C5356" s="14" t="s">
        <v>13382</v>
      </c>
      <c r="D5356" s="16">
        <v>45309</v>
      </c>
      <c r="E5356" s="16">
        <v>45330</v>
      </c>
      <c r="F5356" s="14" t="s">
        <v>13760</v>
      </c>
      <c r="G5356" s="14" t="s">
        <v>2332</v>
      </c>
      <c r="H5356" s="14" t="s">
        <v>2333</v>
      </c>
      <c r="I5356" s="15">
        <v>1155.5999999999999</v>
      </c>
      <c r="J5356" s="77">
        <v>1</v>
      </c>
    </row>
    <row r="5357" spans="1:10" ht="56.4" customHeight="1" x14ac:dyDescent="0.2">
      <c r="A5357" s="14" t="s">
        <v>9073</v>
      </c>
      <c r="B5357" s="14" t="s">
        <v>13383</v>
      </c>
      <c r="C5357" s="14" t="s">
        <v>13384</v>
      </c>
      <c r="D5357" s="16">
        <v>44963</v>
      </c>
      <c r="E5357" s="16">
        <v>45330</v>
      </c>
      <c r="F5357" s="14" t="s">
        <v>13721</v>
      </c>
      <c r="G5357" s="14" t="s">
        <v>11983</v>
      </c>
      <c r="H5357" s="14" t="s">
        <v>11984</v>
      </c>
      <c r="I5357" s="15">
        <v>525</v>
      </c>
      <c r="J5357" s="77">
        <v>1</v>
      </c>
    </row>
    <row r="5358" spans="1:10" ht="56.4" customHeight="1" x14ac:dyDescent="0.2">
      <c r="A5358" s="14" t="s">
        <v>9073</v>
      </c>
      <c r="B5358" s="14" t="s">
        <v>13383</v>
      </c>
      <c r="C5358" s="14" t="s">
        <v>13384</v>
      </c>
      <c r="D5358" s="16">
        <v>44994</v>
      </c>
      <c r="E5358" s="16">
        <v>45330</v>
      </c>
      <c r="F5358" s="14" t="s">
        <v>13722</v>
      </c>
      <c r="G5358" s="14" t="s">
        <v>11983</v>
      </c>
      <c r="H5358" s="14" t="s">
        <v>11984</v>
      </c>
      <c r="I5358" s="15">
        <v>525</v>
      </c>
      <c r="J5358" s="77">
        <v>1</v>
      </c>
    </row>
    <row r="5359" spans="1:10" ht="56.4" customHeight="1" x14ac:dyDescent="0.2">
      <c r="A5359" s="14" t="s">
        <v>9073</v>
      </c>
      <c r="B5359" s="14" t="s">
        <v>13383</v>
      </c>
      <c r="C5359" s="14" t="s">
        <v>13384</v>
      </c>
      <c r="D5359" s="16">
        <v>45027</v>
      </c>
      <c r="E5359" s="16">
        <v>45330</v>
      </c>
      <c r="F5359" s="14" t="s">
        <v>13723</v>
      </c>
      <c r="G5359" s="14" t="s">
        <v>11983</v>
      </c>
      <c r="H5359" s="14" t="s">
        <v>11984</v>
      </c>
      <c r="I5359" s="15">
        <v>525</v>
      </c>
      <c r="J5359" s="77">
        <v>1</v>
      </c>
    </row>
    <row r="5360" spans="1:10" ht="56.4" customHeight="1" x14ac:dyDescent="0.2">
      <c r="A5360" s="14" t="s">
        <v>9073</v>
      </c>
      <c r="B5360" s="14" t="s">
        <v>13383</v>
      </c>
      <c r="C5360" s="14" t="s">
        <v>13384</v>
      </c>
      <c r="D5360" s="16">
        <v>45055</v>
      </c>
      <c r="E5360" s="16">
        <v>45330</v>
      </c>
      <c r="F5360" s="14" t="s">
        <v>13724</v>
      </c>
      <c r="G5360" s="14" t="s">
        <v>11983</v>
      </c>
      <c r="H5360" s="14" t="s">
        <v>11984</v>
      </c>
      <c r="I5360" s="15">
        <v>525</v>
      </c>
      <c r="J5360" s="77">
        <v>1</v>
      </c>
    </row>
    <row r="5361" spans="1:10" ht="56.4" customHeight="1" x14ac:dyDescent="0.2">
      <c r="A5361" s="14" t="s">
        <v>9073</v>
      </c>
      <c r="B5361" s="14" t="s">
        <v>13383</v>
      </c>
      <c r="C5361" s="14" t="s">
        <v>13384</v>
      </c>
      <c r="D5361" s="16">
        <v>45093</v>
      </c>
      <c r="E5361" s="16">
        <v>45330</v>
      </c>
      <c r="F5361" s="14" t="s">
        <v>13725</v>
      </c>
      <c r="G5361" s="14" t="s">
        <v>11983</v>
      </c>
      <c r="H5361" s="14" t="s">
        <v>11984</v>
      </c>
      <c r="I5361" s="15">
        <v>525</v>
      </c>
      <c r="J5361" s="77">
        <v>1</v>
      </c>
    </row>
    <row r="5362" spans="1:10" ht="56.4" customHeight="1" x14ac:dyDescent="0.2">
      <c r="A5362" s="14" t="s">
        <v>9073</v>
      </c>
      <c r="B5362" s="14" t="s">
        <v>13383</v>
      </c>
      <c r="C5362" s="14" t="s">
        <v>13384</v>
      </c>
      <c r="D5362" s="16">
        <v>45111</v>
      </c>
      <c r="E5362" s="16">
        <v>45330</v>
      </c>
      <c r="F5362" s="14" t="s">
        <v>13726</v>
      </c>
      <c r="G5362" s="14" t="s">
        <v>11983</v>
      </c>
      <c r="H5362" s="14" t="s">
        <v>11984</v>
      </c>
      <c r="I5362" s="15">
        <v>525</v>
      </c>
      <c r="J5362" s="77">
        <v>1</v>
      </c>
    </row>
    <row r="5363" spans="1:10" ht="56.4" customHeight="1" x14ac:dyDescent="0.2">
      <c r="A5363" s="14" t="s">
        <v>9073</v>
      </c>
      <c r="B5363" s="14" t="s">
        <v>13383</v>
      </c>
      <c r="C5363" s="14" t="s">
        <v>13384</v>
      </c>
      <c r="D5363" s="16">
        <v>45155</v>
      </c>
      <c r="E5363" s="16">
        <v>45330</v>
      </c>
      <c r="F5363" s="14" t="s">
        <v>13727</v>
      </c>
      <c r="G5363" s="14" t="s">
        <v>11983</v>
      </c>
      <c r="H5363" s="14" t="s">
        <v>11984</v>
      </c>
      <c r="I5363" s="15">
        <v>525</v>
      </c>
      <c r="J5363" s="77">
        <v>1</v>
      </c>
    </row>
    <row r="5364" spans="1:10" ht="56.4" customHeight="1" x14ac:dyDescent="0.2">
      <c r="A5364" s="14" t="s">
        <v>9073</v>
      </c>
      <c r="B5364" s="14" t="s">
        <v>13383</v>
      </c>
      <c r="C5364" s="14" t="s">
        <v>13384</v>
      </c>
      <c r="D5364" s="16">
        <v>45201</v>
      </c>
      <c r="E5364" s="16">
        <v>45330</v>
      </c>
      <c r="F5364" s="14" t="s">
        <v>13728</v>
      </c>
      <c r="G5364" s="14" t="s">
        <v>11983</v>
      </c>
      <c r="H5364" s="14" t="s">
        <v>11984</v>
      </c>
      <c r="I5364" s="15">
        <v>525</v>
      </c>
      <c r="J5364" s="77">
        <v>1</v>
      </c>
    </row>
    <row r="5365" spans="1:10" ht="56.4" customHeight="1" x14ac:dyDescent="0.2">
      <c r="A5365" s="14" t="s">
        <v>9073</v>
      </c>
      <c r="B5365" s="14" t="s">
        <v>13383</v>
      </c>
      <c r="C5365" s="14" t="s">
        <v>13384</v>
      </c>
      <c r="D5365" s="16">
        <v>44973</v>
      </c>
      <c r="E5365" s="16">
        <v>45330</v>
      </c>
      <c r="F5365" s="14" t="s">
        <v>13729</v>
      </c>
      <c r="G5365" s="14" t="s">
        <v>11983</v>
      </c>
      <c r="H5365" s="14" t="s">
        <v>11984</v>
      </c>
      <c r="I5365" s="15">
        <v>1725</v>
      </c>
      <c r="J5365" s="77">
        <v>1</v>
      </c>
    </row>
    <row r="5366" spans="1:10" ht="56.4" customHeight="1" x14ac:dyDescent="0.2">
      <c r="A5366" s="14" t="s">
        <v>9073</v>
      </c>
      <c r="B5366" s="14" t="s">
        <v>13383</v>
      </c>
      <c r="C5366" s="14" t="s">
        <v>13384</v>
      </c>
      <c r="D5366" s="16">
        <v>44995</v>
      </c>
      <c r="E5366" s="16">
        <v>45330</v>
      </c>
      <c r="F5366" s="14" t="s">
        <v>13717</v>
      </c>
      <c r="G5366" s="14" t="s">
        <v>11983</v>
      </c>
      <c r="H5366" s="14" t="s">
        <v>11984</v>
      </c>
      <c r="I5366" s="15">
        <v>2241</v>
      </c>
      <c r="J5366" s="77">
        <v>1</v>
      </c>
    </row>
    <row r="5367" spans="1:10" ht="56.4" customHeight="1" x14ac:dyDescent="0.2">
      <c r="A5367" s="14" t="s">
        <v>9073</v>
      </c>
      <c r="B5367" s="14" t="s">
        <v>13383</v>
      </c>
      <c r="C5367" s="14" t="s">
        <v>13384</v>
      </c>
      <c r="D5367" s="16">
        <v>45034</v>
      </c>
      <c r="E5367" s="16">
        <v>45330</v>
      </c>
      <c r="F5367" s="14" t="s">
        <v>13730</v>
      </c>
      <c r="G5367" s="14" t="s">
        <v>11983</v>
      </c>
      <c r="H5367" s="14" t="s">
        <v>11984</v>
      </c>
      <c r="I5367" s="15">
        <v>2408.5</v>
      </c>
      <c r="J5367" s="77">
        <v>1</v>
      </c>
    </row>
    <row r="5368" spans="1:10" ht="56.4" customHeight="1" x14ac:dyDescent="0.2">
      <c r="A5368" s="14" t="s">
        <v>9073</v>
      </c>
      <c r="B5368" s="14" t="s">
        <v>13383</v>
      </c>
      <c r="C5368" s="14" t="s">
        <v>13384</v>
      </c>
      <c r="D5368" s="16">
        <v>45068</v>
      </c>
      <c r="E5368" s="16">
        <v>45330</v>
      </c>
      <c r="F5368" s="14" t="s">
        <v>13731</v>
      </c>
      <c r="G5368" s="14" t="s">
        <v>11983</v>
      </c>
      <c r="H5368" s="14" t="s">
        <v>11984</v>
      </c>
      <c r="I5368" s="15">
        <v>1979</v>
      </c>
      <c r="J5368" s="77">
        <v>1</v>
      </c>
    </row>
    <row r="5369" spans="1:10" ht="56.4" customHeight="1" x14ac:dyDescent="0.2">
      <c r="A5369" s="14" t="s">
        <v>9073</v>
      </c>
      <c r="B5369" s="14" t="s">
        <v>13383</v>
      </c>
      <c r="C5369" s="14" t="s">
        <v>13384</v>
      </c>
      <c r="D5369" s="16">
        <v>45110</v>
      </c>
      <c r="E5369" s="16">
        <v>45330</v>
      </c>
      <c r="F5369" s="14" t="s">
        <v>13732</v>
      </c>
      <c r="G5369" s="14" t="s">
        <v>11983</v>
      </c>
      <c r="H5369" s="14" t="s">
        <v>11984</v>
      </c>
      <c r="I5369" s="15">
        <v>2080</v>
      </c>
      <c r="J5369" s="77">
        <v>1</v>
      </c>
    </row>
    <row r="5370" spans="1:10" ht="56.4" customHeight="1" x14ac:dyDescent="0.2">
      <c r="A5370" s="14" t="s">
        <v>9073</v>
      </c>
      <c r="B5370" s="14" t="s">
        <v>13383</v>
      </c>
      <c r="C5370" s="14" t="s">
        <v>13384</v>
      </c>
      <c r="D5370" s="16">
        <v>45121</v>
      </c>
      <c r="E5370" s="16">
        <v>45330</v>
      </c>
      <c r="F5370" s="14" t="s">
        <v>13733</v>
      </c>
      <c r="G5370" s="14" t="s">
        <v>11983</v>
      </c>
      <c r="H5370" s="14" t="s">
        <v>11984</v>
      </c>
      <c r="I5370" s="15">
        <v>1634</v>
      </c>
      <c r="J5370" s="77">
        <v>1</v>
      </c>
    </row>
    <row r="5371" spans="1:10" ht="56.4" customHeight="1" x14ac:dyDescent="0.2">
      <c r="A5371" s="14" t="s">
        <v>9073</v>
      </c>
      <c r="B5371" s="14" t="s">
        <v>13383</v>
      </c>
      <c r="C5371" s="14" t="s">
        <v>13384</v>
      </c>
      <c r="D5371" s="16">
        <v>45203</v>
      </c>
      <c r="E5371" s="16">
        <v>45330</v>
      </c>
      <c r="F5371" s="14" t="s">
        <v>13734</v>
      </c>
      <c r="G5371" s="14" t="s">
        <v>11983</v>
      </c>
      <c r="H5371" s="14" t="s">
        <v>11984</v>
      </c>
      <c r="I5371" s="15">
        <v>657.13</v>
      </c>
      <c r="J5371" s="77">
        <v>1</v>
      </c>
    </row>
    <row r="5372" spans="1:10" ht="60" customHeight="1" x14ac:dyDescent="0.2">
      <c r="A5372" s="14" t="s">
        <v>9073</v>
      </c>
      <c r="B5372" s="14" t="s">
        <v>13385</v>
      </c>
      <c r="C5372" s="14" t="s">
        <v>6655</v>
      </c>
      <c r="D5372" s="16">
        <v>45208</v>
      </c>
      <c r="E5372" s="16">
        <v>45331</v>
      </c>
      <c r="F5372" s="14" t="s">
        <v>13792</v>
      </c>
      <c r="G5372" s="14" t="s">
        <v>3713</v>
      </c>
      <c r="H5372" s="14" t="s">
        <v>3714</v>
      </c>
      <c r="I5372" s="15">
        <v>500</v>
      </c>
      <c r="J5372" s="77">
        <v>1</v>
      </c>
    </row>
    <row r="5373" spans="1:10" ht="60" customHeight="1" x14ac:dyDescent="0.2">
      <c r="A5373" s="14" t="s">
        <v>9073</v>
      </c>
      <c r="B5373" s="14" t="s">
        <v>13385</v>
      </c>
      <c r="C5373" s="14" t="s">
        <v>6655</v>
      </c>
      <c r="D5373" s="16">
        <v>45229</v>
      </c>
      <c r="E5373" s="16">
        <v>45331</v>
      </c>
      <c r="F5373" s="14" t="s">
        <v>13793</v>
      </c>
      <c r="G5373" s="14" t="s">
        <v>3713</v>
      </c>
      <c r="H5373" s="14" t="s">
        <v>3714</v>
      </c>
      <c r="I5373" s="15">
        <v>1920</v>
      </c>
      <c r="J5373" s="77">
        <v>1</v>
      </c>
    </row>
    <row r="5374" spans="1:10" ht="60" customHeight="1" x14ac:dyDescent="0.2">
      <c r="A5374" s="14" t="s">
        <v>9073</v>
      </c>
      <c r="B5374" s="14" t="s">
        <v>13385</v>
      </c>
      <c r="C5374" s="14" t="s">
        <v>6655</v>
      </c>
      <c r="D5374" s="16">
        <v>45209</v>
      </c>
      <c r="E5374" s="16">
        <v>45331</v>
      </c>
      <c r="F5374" s="14" t="s">
        <v>13794</v>
      </c>
      <c r="G5374" s="14" t="s">
        <v>3713</v>
      </c>
      <c r="H5374" s="14" t="s">
        <v>3714</v>
      </c>
      <c r="I5374" s="15">
        <v>608.29999999999995</v>
      </c>
      <c r="J5374" s="77">
        <v>1</v>
      </c>
    </row>
    <row r="5375" spans="1:10" ht="66.599999999999994" customHeight="1" x14ac:dyDescent="0.2">
      <c r="A5375" s="14" t="s">
        <v>9073</v>
      </c>
      <c r="B5375" s="14" t="s">
        <v>13385</v>
      </c>
      <c r="C5375" s="14" t="s">
        <v>6655</v>
      </c>
      <c r="D5375" s="16">
        <v>45201</v>
      </c>
      <c r="E5375" s="16">
        <v>45331</v>
      </c>
      <c r="F5375" s="14" t="s">
        <v>13803</v>
      </c>
      <c r="G5375" s="14" t="s">
        <v>3713</v>
      </c>
      <c r="H5375" s="14" t="s">
        <v>3714</v>
      </c>
      <c r="I5375" s="15">
        <v>28.66</v>
      </c>
      <c r="J5375" s="77">
        <v>1</v>
      </c>
    </row>
    <row r="5376" spans="1:10" ht="66" customHeight="1" x14ac:dyDescent="0.2">
      <c r="A5376" s="14" t="s">
        <v>9073</v>
      </c>
      <c r="B5376" s="14" t="s">
        <v>13385</v>
      </c>
      <c r="C5376" s="14" t="s">
        <v>6655</v>
      </c>
      <c r="D5376" s="16">
        <v>45229</v>
      </c>
      <c r="E5376" s="16">
        <v>45331</v>
      </c>
      <c r="F5376" s="14" t="s">
        <v>13795</v>
      </c>
      <c r="G5376" s="14" t="s">
        <v>3713</v>
      </c>
      <c r="H5376" s="14" t="s">
        <v>3714</v>
      </c>
      <c r="I5376" s="15">
        <v>891.5</v>
      </c>
      <c r="J5376" s="77">
        <v>1</v>
      </c>
    </row>
    <row r="5377" spans="1:10" ht="60" customHeight="1" x14ac:dyDescent="0.2">
      <c r="A5377" s="14" t="s">
        <v>9073</v>
      </c>
      <c r="B5377" s="14" t="s">
        <v>13385</v>
      </c>
      <c r="C5377" s="14" t="s">
        <v>6655</v>
      </c>
      <c r="D5377" s="16">
        <v>45159</v>
      </c>
      <c r="E5377" s="16">
        <v>45331</v>
      </c>
      <c r="F5377" s="14" t="s">
        <v>13796</v>
      </c>
      <c r="G5377" s="14" t="s">
        <v>3713</v>
      </c>
      <c r="H5377" s="14" t="s">
        <v>3714</v>
      </c>
      <c r="I5377" s="15">
        <v>3200</v>
      </c>
      <c r="J5377" s="77">
        <v>1</v>
      </c>
    </row>
    <row r="5378" spans="1:10" ht="60" customHeight="1" x14ac:dyDescent="0.2">
      <c r="A5378" s="14" t="s">
        <v>9073</v>
      </c>
      <c r="B5378" s="14" t="s">
        <v>13385</v>
      </c>
      <c r="C5378" s="14" t="s">
        <v>6655</v>
      </c>
      <c r="D5378" s="16">
        <v>45208</v>
      </c>
      <c r="E5378" s="16">
        <v>45331</v>
      </c>
      <c r="F5378" s="14" t="s">
        <v>13796</v>
      </c>
      <c r="G5378" s="14" t="s">
        <v>3713</v>
      </c>
      <c r="H5378" s="14" t="s">
        <v>3714</v>
      </c>
      <c r="I5378" s="15">
        <v>56</v>
      </c>
      <c r="J5378" s="77">
        <v>1</v>
      </c>
    </row>
    <row r="5379" spans="1:10" ht="63" customHeight="1" x14ac:dyDescent="0.2">
      <c r="A5379" s="14" t="s">
        <v>9073</v>
      </c>
      <c r="B5379" s="14" t="s">
        <v>13385</v>
      </c>
      <c r="C5379" s="14" t="s">
        <v>6655</v>
      </c>
      <c r="D5379" s="16">
        <v>45218</v>
      </c>
      <c r="E5379" s="16">
        <v>45331</v>
      </c>
      <c r="F5379" s="14" t="s">
        <v>13797</v>
      </c>
      <c r="G5379" s="14" t="s">
        <v>3713</v>
      </c>
      <c r="H5379" s="14" t="s">
        <v>3714</v>
      </c>
      <c r="I5379" s="15">
        <v>75.599999999999994</v>
      </c>
      <c r="J5379" s="77">
        <v>1</v>
      </c>
    </row>
    <row r="5380" spans="1:10" ht="67.95" customHeight="1" x14ac:dyDescent="0.2">
      <c r="A5380" s="14" t="s">
        <v>9073</v>
      </c>
      <c r="B5380" s="14" t="s">
        <v>13385</v>
      </c>
      <c r="C5380" s="14" t="s">
        <v>6655</v>
      </c>
      <c r="D5380" s="16">
        <v>45181</v>
      </c>
      <c r="E5380" s="16">
        <v>45331</v>
      </c>
      <c r="F5380" s="14" t="s">
        <v>13798</v>
      </c>
      <c r="G5380" s="14" t="s">
        <v>3713</v>
      </c>
      <c r="H5380" s="14" t="s">
        <v>3714</v>
      </c>
      <c r="I5380" s="15">
        <v>685.4</v>
      </c>
      <c r="J5380" s="77">
        <v>1</v>
      </c>
    </row>
    <row r="5381" spans="1:10" ht="65.400000000000006" customHeight="1" x14ac:dyDescent="0.2">
      <c r="A5381" s="14" t="s">
        <v>9073</v>
      </c>
      <c r="B5381" s="14" t="s">
        <v>13385</v>
      </c>
      <c r="C5381" s="14" t="s">
        <v>6655</v>
      </c>
      <c r="D5381" s="16">
        <v>45187</v>
      </c>
      <c r="E5381" s="16">
        <v>45331</v>
      </c>
      <c r="F5381" s="14" t="s">
        <v>13799</v>
      </c>
      <c r="G5381" s="14" t="s">
        <v>3713</v>
      </c>
      <c r="H5381" s="14" t="s">
        <v>3714</v>
      </c>
      <c r="I5381" s="15">
        <v>527.05999999999995</v>
      </c>
      <c r="J5381" s="77">
        <v>1</v>
      </c>
    </row>
    <row r="5382" spans="1:10" ht="68.400000000000006" customHeight="1" x14ac:dyDescent="0.2">
      <c r="A5382" s="14" t="s">
        <v>9073</v>
      </c>
      <c r="B5382" s="14" t="s">
        <v>13385</v>
      </c>
      <c r="C5382" s="14" t="s">
        <v>6655</v>
      </c>
      <c r="D5382" s="16">
        <v>45212</v>
      </c>
      <c r="E5382" s="16">
        <v>45331</v>
      </c>
      <c r="F5382" s="14" t="s">
        <v>13800</v>
      </c>
      <c r="G5382" s="14" t="s">
        <v>3713</v>
      </c>
      <c r="H5382" s="14" t="s">
        <v>3714</v>
      </c>
      <c r="I5382" s="15">
        <v>60</v>
      </c>
      <c r="J5382" s="77">
        <v>1</v>
      </c>
    </row>
    <row r="5383" spans="1:10" ht="56.4" customHeight="1" x14ac:dyDescent="0.2">
      <c r="A5383" s="14" t="s">
        <v>9073</v>
      </c>
      <c r="B5383" s="14" t="s">
        <v>13385</v>
      </c>
      <c r="C5383" s="14" t="s">
        <v>6655</v>
      </c>
      <c r="D5383" s="16">
        <v>45207</v>
      </c>
      <c r="E5383" s="16">
        <v>45331</v>
      </c>
      <c r="F5383" s="14" t="s">
        <v>13802</v>
      </c>
      <c r="G5383" s="14" t="s">
        <v>3713</v>
      </c>
      <c r="H5383" s="14" t="s">
        <v>3714</v>
      </c>
      <c r="I5383" s="15">
        <v>591.91999999999996</v>
      </c>
      <c r="J5383" s="77">
        <v>1</v>
      </c>
    </row>
    <row r="5384" spans="1:10" ht="56.4" customHeight="1" x14ac:dyDescent="0.2">
      <c r="A5384" s="14" t="s">
        <v>9073</v>
      </c>
      <c r="B5384" s="14" t="s">
        <v>13385</v>
      </c>
      <c r="C5384" s="14" t="s">
        <v>6655</v>
      </c>
      <c r="D5384" s="16">
        <v>45229</v>
      </c>
      <c r="E5384" s="16">
        <v>45331</v>
      </c>
      <c r="F5384" s="14" t="s">
        <v>13801</v>
      </c>
      <c r="G5384" s="14" t="s">
        <v>3713</v>
      </c>
      <c r="H5384" s="14" t="s">
        <v>3714</v>
      </c>
      <c r="I5384" s="15">
        <v>534.74</v>
      </c>
      <c r="J5384" s="77">
        <v>1</v>
      </c>
    </row>
    <row r="5385" spans="1:10" ht="57.6" customHeight="1" x14ac:dyDescent="0.2">
      <c r="A5385" s="14" t="s">
        <v>9073</v>
      </c>
      <c r="B5385" s="14" t="s">
        <v>13386</v>
      </c>
      <c r="C5385" s="14" t="s">
        <v>7433</v>
      </c>
      <c r="D5385" s="16">
        <v>45124</v>
      </c>
      <c r="E5385" s="16">
        <v>45335</v>
      </c>
      <c r="F5385" s="14" t="s">
        <v>13768</v>
      </c>
      <c r="G5385" s="14" t="s">
        <v>11596</v>
      </c>
      <c r="H5385" s="14" t="s">
        <v>11597</v>
      </c>
      <c r="I5385" s="15">
        <v>1080</v>
      </c>
      <c r="J5385" s="77">
        <v>1</v>
      </c>
    </row>
    <row r="5386" spans="1:10" ht="57.6" customHeight="1" x14ac:dyDescent="0.2">
      <c r="A5386" s="14" t="s">
        <v>9073</v>
      </c>
      <c r="B5386" s="14" t="s">
        <v>13386</v>
      </c>
      <c r="C5386" s="14" t="s">
        <v>7433</v>
      </c>
      <c r="D5386" s="16">
        <v>45217</v>
      </c>
      <c r="E5386" s="16">
        <v>45335</v>
      </c>
      <c r="F5386" s="14" t="s">
        <v>13767</v>
      </c>
      <c r="G5386" s="14" t="s">
        <v>11596</v>
      </c>
      <c r="H5386" s="14" t="s">
        <v>11597</v>
      </c>
      <c r="I5386" s="15">
        <v>2184</v>
      </c>
      <c r="J5386" s="77">
        <v>1</v>
      </c>
    </row>
    <row r="5387" spans="1:10" ht="57.6" customHeight="1" x14ac:dyDescent="0.2">
      <c r="A5387" s="14" t="s">
        <v>9073</v>
      </c>
      <c r="B5387" s="14" t="s">
        <v>13386</v>
      </c>
      <c r="C5387" s="14" t="s">
        <v>7433</v>
      </c>
      <c r="D5387" s="16">
        <v>45250</v>
      </c>
      <c r="E5387" s="16">
        <v>45335</v>
      </c>
      <c r="F5387" s="14" t="s">
        <v>13769</v>
      </c>
      <c r="G5387" s="14" t="s">
        <v>11596</v>
      </c>
      <c r="H5387" s="14" t="s">
        <v>11597</v>
      </c>
      <c r="I5387" s="15">
        <v>1908</v>
      </c>
      <c r="J5387" s="77">
        <v>1</v>
      </c>
    </row>
    <row r="5388" spans="1:10" ht="57.6" customHeight="1" x14ac:dyDescent="0.2">
      <c r="A5388" s="14" t="s">
        <v>9073</v>
      </c>
      <c r="B5388" s="14" t="s">
        <v>13386</v>
      </c>
      <c r="C5388" s="14" t="s">
        <v>7433</v>
      </c>
      <c r="D5388" s="16">
        <v>45274</v>
      </c>
      <c r="E5388" s="16">
        <v>45335</v>
      </c>
      <c r="F5388" s="14" t="s">
        <v>13766</v>
      </c>
      <c r="G5388" s="14" t="s">
        <v>11596</v>
      </c>
      <c r="H5388" s="14" t="s">
        <v>11597</v>
      </c>
      <c r="I5388" s="15">
        <v>1944</v>
      </c>
      <c r="J5388" s="77">
        <v>1</v>
      </c>
    </row>
    <row r="5389" spans="1:10" ht="57.6" customHeight="1" x14ac:dyDescent="0.2">
      <c r="A5389" s="14" t="s">
        <v>9073</v>
      </c>
      <c r="B5389" s="14" t="s">
        <v>13386</v>
      </c>
      <c r="C5389" s="14" t="s">
        <v>7433</v>
      </c>
      <c r="D5389" s="16">
        <v>44963</v>
      </c>
      <c r="E5389" s="16">
        <v>45335</v>
      </c>
      <c r="F5389" s="14" t="s">
        <v>13770</v>
      </c>
      <c r="G5389" s="14" t="s">
        <v>11596</v>
      </c>
      <c r="H5389" s="14" t="s">
        <v>11597</v>
      </c>
      <c r="I5389" s="15">
        <v>120</v>
      </c>
      <c r="J5389" s="77">
        <v>1</v>
      </c>
    </row>
    <row r="5390" spans="1:10" ht="57.6" customHeight="1" x14ac:dyDescent="0.2">
      <c r="A5390" s="14" t="s">
        <v>9073</v>
      </c>
      <c r="B5390" s="14" t="s">
        <v>13386</v>
      </c>
      <c r="C5390" s="14" t="s">
        <v>7433</v>
      </c>
      <c r="D5390" s="16">
        <v>44988</v>
      </c>
      <c r="E5390" s="16">
        <v>45335</v>
      </c>
      <c r="F5390" s="14" t="s">
        <v>13771</v>
      </c>
      <c r="G5390" s="14" t="s">
        <v>11596</v>
      </c>
      <c r="H5390" s="14" t="s">
        <v>11597</v>
      </c>
      <c r="I5390" s="15">
        <v>160</v>
      </c>
      <c r="J5390" s="77">
        <v>1</v>
      </c>
    </row>
    <row r="5391" spans="1:10" ht="57.6" customHeight="1" x14ac:dyDescent="0.2">
      <c r="A5391" s="14" t="s">
        <v>9073</v>
      </c>
      <c r="B5391" s="14" t="s">
        <v>13386</v>
      </c>
      <c r="C5391" s="14" t="s">
        <v>7433</v>
      </c>
      <c r="D5391" s="16">
        <v>45127</v>
      </c>
      <c r="E5391" s="16">
        <v>45335</v>
      </c>
      <c r="F5391" s="14" t="s">
        <v>13772</v>
      </c>
      <c r="G5391" s="14" t="s">
        <v>11596</v>
      </c>
      <c r="H5391" s="14" t="s">
        <v>11597</v>
      </c>
      <c r="I5391" s="15">
        <v>180</v>
      </c>
      <c r="J5391" s="77">
        <v>1</v>
      </c>
    </row>
    <row r="5392" spans="1:10" ht="57.6" customHeight="1" x14ac:dyDescent="0.2">
      <c r="A5392" s="14" t="s">
        <v>9073</v>
      </c>
      <c r="B5392" s="14" t="s">
        <v>13386</v>
      </c>
      <c r="C5392" s="14" t="s">
        <v>7433</v>
      </c>
      <c r="D5392" s="16">
        <v>45049</v>
      </c>
      <c r="E5392" s="16">
        <v>45335</v>
      </c>
      <c r="F5392" s="14" t="s">
        <v>13773</v>
      </c>
      <c r="G5392" s="14" t="s">
        <v>11596</v>
      </c>
      <c r="H5392" s="14" t="s">
        <v>11597</v>
      </c>
      <c r="I5392" s="15">
        <v>160</v>
      </c>
      <c r="J5392" s="77">
        <v>1</v>
      </c>
    </row>
    <row r="5393" spans="1:10" ht="57.6" customHeight="1" x14ac:dyDescent="0.2">
      <c r="A5393" s="14" t="s">
        <v>9073</v>
      </c>
      <c r="B5393" s="14" t="s">
        <v>13386</v>
      </c>
      <c r="C5393" s="14" t="s">
        <v>7433</v>
      </c>
      <c r="D5393" s="16">
        <v>45082</v>
      </c>
      <c r="E5393" s="16">
        <v>45335</v>
      </c>
      <c r="F5393" s="14" t="s">
        <v>13774</v>
      </c>
      <c r="G5393" s="14" t="s">
        <v>11596</v>
      </c>
      <c r="H5393" s="14" t="s">
        <v>11597</v>
      </c>
      <c r="I5393" s="15">
        <v>180</v>
      </c>
      <c r="J5393" s="77">
        <v>1</v>
      </c>
    </row>
    <row r="5394" spans="1:10" ht="57.6" customHeight="1" x14ac:dyDescent="0.2">
      <c r="A5394" s="14" t="s">
        <v>9073</v>
      </c>
      <c r="B5394" s="14" t="s">
        <v>13386</v>
      </c>
      <c r="C5394" s="14" t="s">
        <v>7433</v>
      </c>
      <c r="D5394" s="16">
        <v>45110</v>
      </c>
      <c r="E5394" s="16">
        <v>45335</v>
      </c>
      <c r="F5394" s="14" t="s">
        <v>13775</v>
      </c>
      <c r="G5394" s="14" t="s">
        <v>11596</v>
      </c>
      <c r="H5394" s="14" t="s">
        <v>11597</v>
      </c>
      <c r="I5394" s="15">
        <v>100</v>
      </c>
      <c r="J5394" s="77">
        <v>1</v>
      </c>
    </row>
    <row r="5395" spans="1:10" ht="57.6" customHeight="1" x14ac:dyDescent="0.2">
      <c r="A5395" s="14" t="s">
        <v>9073</v>
      </c>
      <c r="B5395" s="14" t="s">
        <v>13386</v>
      </c>
      <c r="C5395" s="14" t="s">
        <v>7433</v>
      </c>
      <c r="D5395" s="16">
        <v>45144</v>
      </c>
      <c r="E5395" s="16">
        <v>45335</v>
      </c>
      <c r="F5395" s="14" t="s">
        <v>13776</v>
      </c>
      <c r="G5395" s="14" t="s">
        <v>11596</v>
      </c>
      <c r="H5395" s="14" t="s">
        <v>11597</v>
      </c>
      <c r="I5395" s="15">
        <v>320</v>
      </c>
      <c r="J5395" s="77">
        <v>1</v>
      </c>
    </row>
    <row r="5396" spans="1:10" ht="57.6" customHeight="1" x14ac:dyDescent="0.2">
      <c r="A5396" s="14" t="s">
        <v>9073</v>
      </c>
      <c r="B5396" s="14" t="s">
        <v>13386</v>
      </c>
      <c r="C5396" s="14" t="s">
        <v>7433</v>
      </c>
      <c r="D5396" s="16">
        <v>45202</v>
      </c>
      <c r="E5396" s="16">
        <v>45335</v>
      </c>
      <c r="F5396" s="14" t="s">
        <v>13777</v>
      </c>
      <c r="G5396" s="14" t="s">
        <v>11596</v>
      </c>
      <c r="H5396" s="14" t="s">
        <v>11597</v>
      </c>
      <c r="I5396" s="15">
        <v>160</v>
      </c>
      <c r="J5396" s="77">
        <v>1</v>
      </c>
    </row>
    <row r="5397" spans="1:10" ht="57.6" customHeight="1" x14ac:dyDescent="0.2">
      <c r="A5397" s="14" t="s">
        <v>9073</v>
      </c>
      <c r="B5397" s="14" t="s">
        <v>13386</v>
      </c>
      <c r="C5397" s="14" t="s">
        <v>7433</v>
      </c>
      <c r="D5397" s="16">
        <v>45235</v>
      </c>
      <c r="E5397" s="16">
        <v>45335</v>
      </c>
      <c r="F5397" s="14" t="s">
        <v>13778</v>
      </c>
      <c r="G5397" s="14" t="s">
        <v>11596</v>
      </c>
      <c r="H5397" s="14" t="s">
        <v>11597</v>
      </c>
      <c r="I5397" s="15">
        <v>180</v>
      </c>
      <c r="J5397" s="77">
        <v>1</v>
      </c>
    </row>
    <row r="5398" spans="1:10" ht="57.6" customHeight="1" x14ac:dyDescent="0.2">
      <c r="A5398" s="14" t="s">
        <v>9073</v>
      </c>
      <c r="B5398" s="14" t="s">
        <v>13386</v>
      </c>
      <c r="C5398" s="14" t="s">
        <v>7433</v>
      </c>
      <c r="D5398" s="16">
        <v>45266</v>
      </c>
      <c r="E5398" s="16">
        <v>45335</v>
      </c>
      <c r="F5398" s="14" t="s">
        <v>13779</v>
      </c>
      <c r="G5398" s="14" t="s">
        <v>11596</v>
      </c>
      <c r="H5398" s="14" t="s">
        <v>11597</v>
      </c>
      <c r="I5398" s="15">
        <v>180</v>
      </c>
      <c r="J5398" s="77">
        <v>1</v>
      </c>
    </row>
    <row r="5399" spans="1:10" ht="63" customHeight="1" x14ac:dyDescent="0.2">
      <c r="A5399" s="14" t="s">
        <v>9073</v>
      </c>
      <c r="B5399" s="14" t="s">
        <v>13386</v>
      </c>
      <c r="C5399" s="14" t="s">
        <v>7433</v>
      </c>
      <c r="D5399" s="16">
        <v>45082</v>
      </c>
      <c r="E5399" s="16">
        <v>45335</v>
      </c>
      <c r="F5399" s="14" t="s">
        <v>13780</v>
      </c>
      <c r="G5399" s="14" t="s">
        <v>11596</v>
      </c>
      <c r="H5399" s="14" t="s">
        <v>11597</v>
      </c>
      <c r="I5399" s="15">
        <v>576</v>
      </c>
      <c r="J5399" s="77">
        <v>1</v>
      </c>
    </row>
    <row r="5400" spans="1:10" ht="65.400000000000006" customHeight="1" x14ac:dyDescent="0.2">
      <c r="A5400" s="14" t="s">
        <v>9073</v>
      </c>
      <c r="B5400" s="14" t="s">
        <v>13386</v>
      </c>
      <c r="C5400" s="14" t="s">
        <v>7433</v>
      </c>
      <c r="D5400" s="16">
        <v>45108</v>
      </c>
      <c r="E5400" s="16">
        <v>45335</v>
      </c>
      <c r="F5400" s="14" t="s">
        <v>13781</v>
      </c>
      <c r="G5400" s="14" t="s">
        <v>11596</v>
      </c>
      <c r="H5400" s="14" t="s">
        <v>11597</v>
      </c>
      <c r="I5400" s="15">
        <v>750</v>
      </c>
      <c r="J5400" s="77">
        <v>1</v>
      </c>
    </row>
    <row r="5401" spans="1:10" ht="67.2" customHeight="1" x14ac:dyDescent="0.2">
      <c r="A5401" s="14" t="s">
        <v>9073</v>
      </c>
      <c r="B5401" s="14" t="s">
        <v>13386</v>
      </c>
      <c r="C5401" s="14" t="s">
        <v>7433</v>
      </c>
      <c r="D5401" s="16">
        <v>45282</v>
      </c>
      <c r="E5401" s="16">
        <v>45335</v>
      </c>
      <c r="F5401" s="14" t="s">
        <v>13782</v>
      </c>
      <c r="G5401" s="14" t="s">
        <v>11596</v>
      </c>
      <c r="H5401" s="14" t="s">
        <v>11597</v>
      </c>
      <c r="I5401" s="15">
        <v>500</v>
      </c>
      <c r="J5401" s="77">
        <v>1</v>
      </c>
    </row>
    <row r="5402" spans="1:10" ht="63.6" customHeight="1" x14ac:dyDescent="0.2">
      <c r="A5402" s="14" t="s">
        <v>9073</v>
      </c>
      <c r="B5402" s="14" t="s">
        <v>13386</v>
      </c>
      <c r="C5402" s="14" t="s">
        <v>7433</v>
      </c>
      <c r="D5402" s="16">
        <v>45282</v>
      </c>
      <c r="E5402" s="16">
        <v>45335</v>
      </c>
      <c r="F5402" s="14" t="s">
        <v>13783</v>
      </c>
      <c r="G5402" s="14" t="s">
        <v>11596</v>
      </c>
      <c r="H5402" s="14" t="s">
        <v>11597</v>
      </c>
      <c r="I5402" s="15">
        <v>600</v>
      </c>
      <c r="J5402" s="77">
        <v>1</v>
      </c>
    </row>
    <row r="5403" spans="1:10" ht="54.6" customHeight="1" x14ac:dyDescent="0.2">
      <c r="A5403" s="14" t="s">
        <v>9073</v>
      </c>
      <c r="B5403" s="14" t="s">
        <v>13386</v>
      </c>
      <c r="C5403" s="14" t="s">
        <v>7433</v>
      </c>
      <c r="D5403" s="16">
        <v>45110</v>
      </c>
      <c r="E5403" s="16">
        <v>45335</v>
      </c>
      <c r="F5403" s="14" t="s">
        <v>13784</v>
      </c>
      <c r="G5403" s="14" t="s">
        <v>11596</v>
      </c>
      <c r="H5403" s="14" t="s">
        <v>11597</v>
      </c>
      <c r="I5403" s="15">
        <v>319.2</v>
      </c>
      <c r="J5403" s="77">
        <v>1</v>
      </c>
    </row>
    <row r="5404" spans="1:10" ht="51.6" customHeight="1" x14ac:dyDescent="0.2">
      <c r="A5404" s="14" t="s">
        <v>9073</v>
      </c>
      <c r="B5404" s="14" t="s">
        <v>13386</v>
      </c>
      <c r="C5404" s="14" t="s">
        <v>7433</v>
      </c>
      <c r="D5404" s="16">
        <v>45209</v>
      </c>
      <c r="E5404" s="16">
        <v>45335</v>
      </c>
      <c r="F5404" s="14" t="s">
        <v>13785</v>
      </c>
      <c r="G5404" s="14" t="s">
        <v>11596</v>
      </c>
      <c r="H5404" s="14" t="s">
        <v>11597</v>
      </c>
      <c r="I5404" s="15">
        <v>127.82</v>
      </c>
      <c r="J5404" s="77">
        <v>1</v>
      </c>
    </row>
    <row r="5405" spans="1:10" ht="54" customHeight="1" x14ac:dyDescent="0.2">
      <c r="A5405" s="14" t="s">
        <v>9073</v>
      </c>
      <c r="B5405" s="14" t="s">
        <v>13386</v>
      </c>
      <c r="C5405" s="14" t="s">
        <v>7433</v>
      </c>
      <c r="D5405" s="16">
        <v>45266</v>
      </c>
      <c r="E5405" s="16">
        <v>45335</v>
      </c>
      <c r="F5405" s="14" t="s">
        <v>13786</v>
      </c>
      <c r="G5405" s="14" t="s">
        <v>11596</v>
      </c>
      <c r="H5405" s="14" t="s">
        <v>11597</v>
      </c>
      <c r="I5405" s="15">
        <v>351.56</v>
      </c>
      <c r="J5405" s="77">
        <v>1</v>
      </c>
    </row>
    <row r="5406" spans="1:10" ht="54" customHeight="1" x14ac:dyDescent="0.2">
      <c r="A5406" s="14" t="s">
        <v>9073</v>
      </c>
      <c r="B5406" s="14" t="s">
        <v>13386</v>
      </c>
      <c r="C5406" s="14" t="s">
        <v>7433</v>
      </c>
      <c r="D5406" s="16">
        <v>45266</v>
      </c>
      <c r="E5406" s="16">
        <v>45335</v>
      </c>
      <c r="F5406" s="14" t="s">
        <v>13787</v>
      </c>
      <c r="G5406" s="14" t="s">
        <v>11596</v>
      </c>
      <c r="H5406" s="14" t="s">
        <v>11597</v>
      </c>
      <c r="I5406" s="15">
        <v>325.42</v>
      </c>
      <c r="J5406" s="77">
        <v>1</v>
      </c>
    </row>
    <row r="5407" spans="1:10" ht="57.6" customHeight="1" x14ac:dyDescent="0.2">
      <c r="A5407" s="14" t="s">
        <v>9073</v>
      </c>
      <c r="B5407" s="14" t="s">
        <v>13386</v>
      </c>
      <c r="C5407" s="14" t="s">
        <v>7433</v>
      </c>
      <c r="D5407" s="16">
        <v>45197</v>
      </c>
      <c r="E5407" s="16">
        <v>45335</v>
      </c>
      <c r="F5407" s="14" t="s">
        <v>13788</v>
      </c>
      <c r="G5407" s="14" t="s">
        <v>11596</v>
      </c>
      <c r="H5407" s="14" t="s">
        <v>11597</v>
      </c>
      <c r="I5407" s="15">
        <v>650</v>
      </c>
      <c r="J5407" s="77">
        <v>1</v>
      </c>
    </row>
    <row r="5408" spans="1:10" ht="54.6" customHeight="1" x14ac:dyDescent="0.2">
      <c r="A5408" s="14" t="s">
        <v>9073</v>
      </c>
      <c r="B5408" s="14" t="s">
        <v>13386</v>
      </c>
      <c r="C5408" s="14" t="s">
        <v>7433</v>
      </c>
      <c r="D5408" s="16">
        <v>45278</v>
      </c>
      <c r="E5408" s="16">
        <v>45335</v>
      </c>
      <c r="F5408" s="14" t="s">
        <v>13789</v>
      </c>
      <c r="G5408" s="14" t="s">
        <v>11596</v>
      </c>
      <c r="H5408" s="14" t="s">
        <v>11597</v>
      </c>
      <c r="I5408" s="15">
        <v>220.8</v>
      </c>
      <c r="J5408" s="77">
        <v>1</v>
      </c>
    </row>
    <row r="5409" spans="1:10" ht="68.400000000000006" customHeight="1" x14ac:dyDescent="0.2">
      <c r="A5409" s="14" t="s">
        <v>9073</v>
      </c>
      <c r="B5409" s="14" t="s">
        <v>13386</v>
      </c>
      <c r="C5409" s="14" t="s">
        <v>7433</v>
      </c>
      <c r="D5409" s="16">
        <v>44987</v>
      </c>
      <c r="E5409" s="16">
        <v>45335</v>
      </c>
      <c r="F5409" s="14" t="s">
        <v>13790</v>
      </c>
      <c r="G5409" s="14" t="s">
        <v>11596</v>
      </c>
      <c r="H5409" s="14" t="s">
        <v>11597</v>
      </c>
      <c r="I5409" s="15">
        <v>457.31</v>
      </c>
      <c r="J5409" s="77">
        <v>1</v>
      </c>
    </row>
    <row r="5410" spans="1:10" ht="57.6" customHeight="1" x14ac:dyDescent="0.2">
      <c r="A5410" s="14" t="s">
        <v>9073</v>
      </c>
      <c r="B5410" s="14" t="s">
        <v>13386</v>
      </c>
      <c r="C5410" s="14" t="s">
        <v>7433</v>
      </c>
      <c r="D5410" s="16">
        <v>45238</v>
      </c>
      <c r="E5410" s="16">
        <v>45335</v>
      </c>
      <c r="F5410" s="14" t="s">
        <v>13791</v>
      </c>
      <c r="G5410" s="14" t="s">
        <v>11596</v>
      </c>
      <c r="H5410" s="14" t="s">
        <v>11597</v>
      </c>
      <c r="I5410" s="15">
        <v>600</v>
      </c>
      <c r="J5410" s="77">
        <v>1</v>
      </c>
    </row>
    <row r="5411" spans="1:10" ht="68.400000000000006" customHeight="1" x14ac:dyDescent="0.2">
      <c r="A5411" s="14" t="s">
        <v>9073</v>
      </c>
      <c r="B5411" s="14" t="s">
        <v>13387</v>
      </c>
      <c r="C5411" s="14" t="s">
        <v>13388</v>
      </c>
      <c r="D5411" s="16">
        <v>45275</v>
      </c>
      <c r="E5411" s="16">
        <v>45335</v>
      </c>
      <c r="F5411" s="14" t="s">
        <v>13718</v>
      </c>
      <c r="G5411" s="14" t="s">
        <v>4978</v>
      </c>
      <c r="H5411" s="14" t="s">
        <v>4979</v>
      </c>
      <c r="I5411" s="15">
        <v>614</v>
      </c>
      <c r="J5411" s="77">
        <v>1</v>
      </c>
    </row>
    <row r="5412" spans="1:10" ht="68.400000000000006" customHeight="1" x14ac:dyDescent="0.2">
      <c r="A5412" s="14" t="s">
        <v>9073</v>
      </c>
      <c r="B5412" s="14" t="s">
        <v>13387</v>
      </c>
      <c r="C5412" s="14" t="s">
        <v>13388</v>
      </c>
      <c r="D5412" s="16">
        <v>45233</v>
      </c>
      <c r="E5412" s="16">
        <v>45335</v>
      </c>
      <c r="F5412" s="14" t="s">
        <v>13804</v>
      </c>
      <c r="G5412" s="14" t="s">
        <v>4978</v>
      </c>
      <c r="H5412" s="14" t="s">
        <v>4979</v>
      </c>
      <c r="I5412" s="15">
        <v>519</v>
      </c>
      <c r="J5412" s="77">
        <v>1</v>
      </c>
    </row>
    <row r="5413" spans="1:10" ht="68.400000000000006" customHeight="1" x14ac:dyDescent="0.2">
      <c r="A5413" s="14" t="s">
        <v>9073</v>
      </c>
      <c r="B5413" s="14" t="s">
        <v>13387</v>
      </c>
      <c r="C5413" s="14" t="s">
        <v>13388</v>
      </c>
      <c r="D5413" s="16">
        <v>45215</v>
      </c>
      <c r="E5413" s="16">
        <v>45335</v>
      </c>
      <c r="F5413" s="14" t="s">
        <v>13805</v>
      </c>
      <c r="G5413" s="14" t="s">
        <v>4978</v>
      </c>
      <c r="H5413" s="14" t="s">
        <v>4979</v>
      </c>
      <c r="I5413" s="15">
        <v>83</v>
      </c>
      <c r="J5413" s="77">
        <v>1</v>
      </c>
    </row>
    <row r="5414" spans="1:10" ht="57" customHeight="1" x14ac:dyDescent="0.2">
      <c r="A5414" s="14" t="s">
        <v>9073</v>
      </c>
      <c r="B5414" s="14" t="s">
        <v>13389</v>
      </c>
      <c r="C5414" s="14" t="s">
        <v>13390</v>
      </c>
      <c r="D5414" s="16">
        <v>45161</v>
      </c>
      <c r="E5414" s="16">
        <v>45335</v>
      </c>
      <c r="F5414" s="14" t="s">
        <v>13806</v>
      </c>
      <c r="G5414" s="14" t="s">
        <v>13391</v>
      </c>
      <c r="H5414" s="14" t="s">
        <v>13392</v>
      </c>
      <c r="I5414" s="15">
        <v>536.25</v>
      </c>
      <c r="J5414" s="77">
        <v>1</v>
      </c>
    </row>
    <row r="5415" spans="1:10" ht="57" customHeight="1" x14ac:dyDescent="0.2">
      <c r="A5415" s="14" t="s">
        <v>9073</v>
      </c>
      <c r="B5415" s="14" t="s">
        <v>13389</v>
      </c>
      <c r="C5415" s="14" t="s">
        <v>13390</v>
      </c>
      <c r="D5415" s="16">
        <v>45028</v>
      </c>
      <c r="E5415" s="16">
        <v>45335</v>
      </c>
      <c r="F5415" s="14" t="s">
        <v>13427</v>
      </c>
      <c r="G5415" s="14" t="s">
        <v>13391</v>
      </c>
      <c r="H5415" s="14" t="s">
        <v>13392</v>
      </c>
      <c r="I5415" s="15">
        <v>499.95</v>
      </c>
      <c r="J5415" s="77">
        <v>1</v>
      </c>
    </row>
    <row r="5416" spans="1:10" ht="69.599999999999994" customHeight="1" x14ac:dyDescent="0.2">
      <c r="A5416" s="14" t="s">
        <v>9073</v>
      </c>
      <c r="B5416" s="14" t="s">
        <v>13393</v>
      </c>
      <c r="C5416" s="14" t="s">
        <v>13394</v>
      </c>
      <c r="D5416" s="16">
        <v>45015</v>
      </c>
      <c r="E5416" s="16">
        <v>45335</v>
      </c>
      <c r="F5416" s="14" t="s">
        <v>13808</v>
      </c>
      <c r="G5416" s="14" t="s">
        <v>10503</v>
      </c>
      <c r="H5416" s="14" t="s">
        <v>10504</v>
      </c>
      <c r="I5416" s="15">
        <v>1034.8599999999999</v>
      </c>
      <c r="J5416" s="77">
        <v>1</v>
      </c>
    </row>
    <row r="5417" spans="1:10" ht="69.599999999999994" customHeight="1" x14ac:dyDescent="0.2">
      <c r="A5417" s="14" t="s">
        <v>9073</v>
      </c>
      <c r="B5417" s="14" t="s">
        <v>13393</v>
      </c>
      <c r="C5417" s="14" t="s">
        <v>13394</v>
      </c>
      <c r="D5417" s="16">
        <v>45215</v>
      </c>
      <c r="E5417" s="16">
        <v>45335</v>
      </c>
      <c r="F5417" s="14" t="s">
        <v>13809</v>
      </c>
      <c r="G5417" s="14" t="s">
        <v>10503</v>
      </c>
      <c r="H5417" s="14" t="s">
        <v>10504</v>
      </c>
      <c r="I5417" s="15">
        <v>68</v>
      </c>
      <c r="J5417" s="77">
        <v>1</v>
      </c>
    </row>
    <row r="5418" spans="1:10" ht="69.599999999999994" customHeight="1" x14ac:dyDescent="0.2">
      <c r="A5418" s="14" t="s">
        <v>9073</v>
      </c>
      <c r="B5418" s="14" t="s">
        <v>13393</v>
      </c>
      <c r="C5418" s="14" t="s">
        <v>13394</v>
      </c>
      <c r="D5418" s="16">
        <v>45217</v>
      </c>
      <c r="E5418" s="16">
        <v>45335</v>
      </c>
      <c r="F5418" s="14" t="s">
        <v>13809</v>
      </c>
      <c r="G5418" s="14" t="s">
        <v>10503</v>
      </c>
      <c r="H5418" s="14" t="s">
        <v>10504</v>
      </c>
      <c r="I5418" s="15">
        <v>44.8</v>
      </c>
      <c r="J5418" s="77">
        <v>1</v>
      </c>
    </row>
    <row r="5419" spans="1:10" ht="69.599999999999994" customHeight="1" x14ac:dyDescent="0.2">
      <c r="A5419" s="14" t="s">
        <v>9073</v>
      </c>
      <c r="B5419" s="14" t="s">
        <v>13393</v>
      </c>
      <c r="C5419" s="14" t="s">
        <v>13394</v>
      </c>
      <c r="D5419" s="16">
        <v>45218</v>
      </c>
      <c r="E5419" s="16">
        <v>45335</v>
      </c>
      <c r="F5419" s="14" t="s">
        <v>13809</v>
      </c>
      <c r="G5419" s="14" t="s">
        <v>10503</v>
      </c>
      <c r="H5419" s="14" t="s">
        <v>10504</v>
      </c>
      <c r="I5419" s="15">
        <v>39.4</v>
      </c>
      <c r="J5419" s="77">
        <v>1</v>
      </c>
    </row>
    <row r="5420" spans="1:10" ht="69.599999999999994" customHeight="1" x14ac:dyDescent="0.2">
      <c r="A5420" s="14" t="s">
        <v>9073</v>
      </c>
      <c r="B5420" s="14" t="s">
        <v>13393</v>
      </c>
      <c r="C5420" s="14" t="s">
        <v>13394</v>
      </c>
      <c r="D5420" s="16">
        <v>45219</v>
      </c>
      <c r="E5420" s="16">
        <v>45335</v>
      </c>
      <c r="F5420" s="14" t="s">
        <v>13809</v>
      </c>
      <c r="G5420" s="14" t="s">
        <v>10503</v>
      </c>
      <c r="H5420" s="14" t="s">
        <v>10504</v>
      </c>
      <c r="I5420" s="15">
        <v>20.5</v>
      </c>
      <c r="J5420" s="77">
        <v>1</v>
      </c>
    </row>
    <row r="5421" spans="1:10" ht="69.599999999999994" customHeight="1" x14ac:dyDescent="0.2">
      <c r="A5421" s="14" t="s">
        <v>9073</v>
      </c>
      <c r="B5421" s="14" t="s">
        <v>13393</v>
      </c>
      <c r="C5421" s="14" t="s">
        <v>13394</v>
      </c>
      <c r="D5421" s="16">
        <v>45222</v>
      </c>
      <c r="E5421" s="16">
        <v>45335</v>
      </c>
      <c r="F5421" s="14" t="s">
        <v>13809</v>
      </c>
      <c r="G5421" s="14" t="s">
        <v>10503</v>
      </c>
      <c r="H5421" s="14" t="s">
        <v>10504</v>
      </c>
      <c r="I5421" s="15">
        <v>66.400000000000006</v>
      </c>
      <c r="J5421" s="77">
        <v>1</v>
      </c>
    </row>
    <row r="5422" spans="1:10" ht="69.599999999999994" customHeight="1" x14ac:dyDescent="0.2">
      <c r="A5422" s="14" t="s">
        <v>9073</v>
      </c>
      <c r="B5422" s="14" t="s">
        <v>13393</v>
      </c>
      <c r="C5422" s="14" t="s">
        <v>13394</v>
      </c>
      <c r="D5422" s="16">
        <v>45224</v>
      </c>
      <c r="E5422" s="16">
        <v>45335</v>
      </c>
      <c r="F5422" s="14" t="s">
        <v>13809</v>
      </c>
      <c r="G5422" s="14" t="s">
        <v>10503</v>
      </c>
      <c r="H5422" s="14" t="s">
        <v>10504</v>
      </c>
      <c r="I5422" s="15">
        <v>56.4</v>
      </c>
      <c r="J5422" s="77">
        <v>1</v>
      </c>
    </row>
    <row r="5423" spans="1:10" ht="69.599999999999994" customHeight="1" x14ac:dyDescent="0.2">
      <c r="A5423" s="14" t="s">
        <v>9073</v>
      </c>
      <c r="B5423" s="14" t="s">
        <v>13393</v>
      </c>
      <c r="C5423" s="14" t="s">
        <v>13394</v>
      </c>
      <c r="D5423" s="16">
        <v>45225</v>
      </c>
      <c r="E5423" s="16">
        <v>45335</v>
      </c>
      <c r="F5423" s="14" t="s">
        <v>13809</v>
      </c>
      <c r="G5423" s="14" t="s">
        <v>10503</v>
      </c>
      <c r="H5423" s="14" t="s">
        <v>10504</v>
      </c>
      <c r="I5423" s="15">
        <v>25.1</v>
      </c>
      <c r="J5423" s="77">
        <v>1</v>
      </c>
    </row>
    <row r="5424" spans="1:10" ht="69.599999999999994" customHeight="1" x14ac:dyDescent="0.2">
      <c r="A5424" s="14" t="s">
        <v>9073</v>
      </c>
      <c r="B5424" s="14" t="s">
        <v>13393</v>
      </c>
      <c r="C5424" s="14" t="s">
        <v>13394</v>
      </c>
      <c r="D5424" s="16">
        <v>45226</v>
      </c>
      <c r="E5424" s="16">
        <v>45335</v>
      </c>
      <c r="F5424" s="14" t="s">
        <v>13809</v>
      </c>
      <c r="G5424" s="14" t="s">
        <v>10503</v>
      </c>
      <c r="H5424" s="14" t="s">
        <v>10504</v>
      </c>
      <c r="I5424" s="15">
        <v>30.5</v>
      </c>
      <c r="J5424" s="77">
        <v>1</v>
      </c>
    </row>
    <row r="5425" spans="1:10" ht="69.599999999999994" customHeight="1" x14ac:dyDescent="0.2">
      <c r="A5425" s="14" t="s">
        <v>9073</v>
      </c>
      <c r="B5425" s="14" t="s">
        <v>13393</v>
      </c>
      <c r="C5425" s="14" t="s">
        <v>13394</v>
      </c>
      <c r="D5425" s="16">
        <v>45237</v>
      </c>
      <c r="E5425" s="16">
        <v>45335</v>
      </c>
      <c r="F5425" s="14" t="s">
        <v>13807</v>
      </c>
      <c r="G5425" s="14" t="s">
        <v>10503</v>
      </c>
      <c r="H5425" s="14" t="s">
        <v>10504</v>
      </c>
      <c r="I5425" s="15">
        <v>52</v>
      </c>
      <c r="J5425" s="77">
        <v>1</v>
      </c>
    </row>
    <row r="5426" spans="1:10" ht="69.599999999999994" customHeight="1" x14ac:dyDescent="0.2">
      <c r="A5426" s="14" t="s">
        <v>9073</v>
      </c>
      <c r="B5426" s="14" t="s">
        <v>13393</v>
      </c>
      <c r="C5426" s="14" t="s">
        <v>13394</v>
      </c>
      <c r="D5426" s="16">
        <v>45240</v>
      </c>
      <c r="E5426" s="16">
        <v>45335</v>
      </c>
      <c r="F5426" s="14" t="s">
        <v>13807</v>
      </c>
      <c r="G5426" s="14" t="s">
        <v>10503</v>
      </c>
      <c r="H5426" s="14" t="s">
        <v>10504</v>
      </c>
      <c r="I5426" s="15">
        <v>355</v>
      </c>
      <c r="J5426" s="77">
        <v>1</v>
      </c>
    </row>
    <row r="5427" spans="1:10" ht="69.599999999999994" customHeight="1" x14ac:dyDescent="0.2">
      <c r="A5427" s="14" t="s">
        <v>9073</v>
      </c>
      <c r="B5427" s="14" t="s">
        <v>13393</v>
      </c>
      <c r="C5427" s="14" t="s">
        <v>13394</v>
      </c>
      <c r="D5427" s="16">
        <v>45243</v>
      </c>
      <c r="E5427" s="16">
        <v>45335</v>
      </c>
      <c r="F5427" s="14" t="s">
        <v>13807</v>
      </c>
      <c r="G5427" s="14" t="s">
        <v>10503</v>
      </c>
      <c r="H5427" s="14" t="s">
        <v>10504</v>
      </c>
      <c r="I5427" s="15">
        <v>22.5</v>
      </c>
      <c r="J5427" s="77">
        <v>1</v>
      </c>
    </row>
    <row r="5428" spans="1:10" ht="69.599999999999994" customHeight="1" x14ac:dyDescent="0.2">
      <c r="A5428" s="14" t="s">
        <v>9073</v>
      </c>
      <c r="B5428" s="14" t="s">
        <v>13393</v>
      </c>
      <c r="C5428" s="14" t="s">
        <v>13394</v>
      </c>
      <c r="D5428" s="16">
        <v>45244</v>
      </c>
      <c r="E5428" s="16">
        <v>45335</v>
      </c>
      <c r="F5428" s="14" t="s">
        <v>13807</v>
      </c>
      <c r="G5428" s="14" t="s">
        <v>10503</v>
      </c>
      <c r="H5428" s="14" t="s">
        <v>10504</v>
      </c>
      <c r="I5428" s="15">
        <v>32.5</v>
      </c>
      <c r="J5428" s="77">
        <v>1</v>
      </c>
    </row>
    <row r="5429" spans="1:10" ht="69.599999999999994" customHeight="1" x14ac:dyDescent="0.2">
      <c r="A5429" s="14" t="s">
        <v>9073</v>
      </c>
      <c r="B5429" s="14" t="s">
        <v>13393</v>
      </c>
      <c r="C5429" s="14" t="s">
        <v>13394</v>
      </c>
      <c r="D5429" s="16">
        <v>45245</v>
      </c>
      <c r="E5429" s="16">
        <v>45335</v>
      </c>
      <c r="F5429" s="14" t="s">
        <v>13807</v>
      </c>
      <c r="G5429" s="14" t="s">
        <v>10503</v>
      </c>
      <c r="H5429" s="14" t="s">
        <v>10504</v>
      </c>
      <c r="I5429" s="15">
        <v>42.5</v>
      </c>
      <c r="J5429" s="77">
        <v>1</v>
      </c>
    </row>
    <row r="5430" spans="1:10" ht="69.599999999999994" customHeight="1" x14ac:dyDescent="0.2">
      <c r="A5430" s="14" t="s">
        <v>9073</v>
      </c>
      <c r="B5430" s="14" t="s">
        <v>13393</v>
      </c>
      <c r="C5430" s="14" t="s">
        <v>13394</v>
      </c>
      <c r="D5430" s="16">
        <v>45246</v>
      </c>
      <c r="E5430" s="16">
        <v>45335</v>
      </c>
      <c r="F5430" s="14" t="s">
        <v>13807</v>
      </c>
      <c r="G5430" s="14" t="s">
        <v>10503</v>
      </c>
      <c r="H5430" s="14" t="s">
        <v>10504</v>
      </c>
      <c r="I5430" s="15">
        <v>62.5</v>
      </c>
      <c r="J5430" s="77">
        <v>1</v>
      </c>
    </row>
    <row r="5431" spans="1:10" ht="69.599999999999994" customHeight="1" x14ac:dyDescent="0.2">
      <c r="A5431" s="14" t="s">
        <v>9073</v>
      </c>
      <c r="B5431" s="14" t="s">
        <v>13393</v>
      </c>
      <c r="C5431" s="14" t="s">
        <v>13394</v>
      </c>
      <c r="D5431" s="16">
        <v>45251</v>
      </c>
      <c r="E5431" s="16">
        <v>45335</v>
      </c>
      <c r="F5431" s="14" t="s">
        <v>13807</v>
      </c>
      <c r="G5431" s="14" t="s">
        <v>10503</v>
      </c>
      <c r="H5431" s="14" t="s">
        <v>10504</v>
      </c>
      <c r="I5431" s="15">
        <v>22.5</v>
      </c>
      <c r="J5431" s="77">
        <v>1</v>
      </c>
    </row>
    <row r="5432" spans="1:10" ht="69.599999999999994" customHeight="1" x14ac:dyDescent="0.2">
      <c r="A5432" s="14" t="s">
        <v>9073</v>
      </c>
      <c r="B5432" s="14" t="s">
        <v>13393</v>
      </c>
      <c r="C5432" s="14" t="s">
        <v>13394</v>
      </c>
      <c r="D5432" s="16">
        <v>45253</v>
      </c>
      <c r="E5432" s="16">
        <v>45335</v>
      </c>
      <c r="F5432" s="14" t="s">
        <v>13807</v>
      </c>
      <c r="G5432" s="14" t="s">
        <v>10503</v>
      </c>
      <c r="H5432" s="14" t="s">
        <v>10504</v>
      </c>
      <c r="I5432" s="15">
        <v>120</v>
      </c>
      <c r="J5432" s="77">
        <v>1</v>
      </c>
    </row>
    <row r="5433" spans="1:10" ht="69.599999999999994" customHeight="1" x14ac:dyDescent="0.2">
      <c r="A5433" s="14" t="s">
        <v>9073</v>
      </c>
      <c r="B5433" s="14" t="s">
        <v>13393</v>
      </c>
      <c r="C5433" s="14" t="s">
        <v>13394</v>
      </c>
      <c r="D5433" s="16">
        <v>45254</v>
      </c>
      <c r="E5433" s="16">
        <v>45335</v>
      </c>
      <c r="F5433" s="14" t="s">
        <v>13807</v>
      </c>
      <c r="G5433" s="14" t="s">
        <v>10503</v>
      </c>
      <c r="H5433" s="14" t="s">
        <v>10504</v>
      </c>
      <c r="I5433" s="15">
        <v>50</v>
      </c>
      <c r="J5433" s="77">
        <v>1</v>
      </c>
    </row>
    <row r="5434" spans="1:10" ht="69.599999999999994" customHeight="1" x14ac:dyDescent="0.2">
      <c r="A5434" s="14" t="s">
        <v>9073</v>
      </c>
      <c r="B5434" s="14" t="s">
        <v>13393</v>
      </c>
      <c r="C5434" s="14" t="s">
        <v>13394</v>
      </c>
      <c r="D5434" s="16">
        <v>45260</v>
      </c>
      <c r="E5434" s="16">
        <v>45335</v>
      </c>
      <c r="F5434" s="14" t="s">
        <v>13807</v>
      </c>
      <c r="G5434" s="14" t="s">
        <v>10503</v>
      </c>
      <c r="H5434" s="14" t="s">
        <v>10504</v>
      </c>
      <c r="I5434" s="15">
        <v>115</v>
      </c>
      <c r="J5434" s="77">
        <v>1</v>
      </c>
    </row>
    <row r="5435" spans="1:10" ht="77.400000000000006" customHeight="1" x14ac:dyDescent="0.2">
      <c r="A5435" s="14" t="s">
        <v>9073</v>
      </c>
      <c r="B5435" s="14" t="s">
        <v>13395</v>
      </c>
      <c r="C5435" s="14" t="s">
        <v>13396</v>
      </c>
      <c r="D5435" s="16">
        <v>45234</v>
      </c>
      <c r="E5435" s="16">
        <v>45335</v>
      </c>
      <c r="F5435" s="14" t="s">
        <v>13720</v>
      </c>
      <c r="G5435" s="14" t="s">
        <v>11905</v>
      </c>
      <c r="H5435" s="14" t="s">
        <v>11906</v>
      </c>
      <c r="I5435" s="15">
        <v>108</v>
      </c>
      <c r="J5435" s="77">
        <v>1</v>
      </c>
    </row>
    <row r="5436" spans="1:10" ht="58.95" customHeight="1" x14ac:dyDescent="0.2">
      <c r="A5436" s="14" t="s">
        <v>9073</v>
      </c>
      <c r="B5436" s="14" t="s">
        <v>13395</v>
      </c>
      <c r="C5436" s="14" t="s">
        <v>13396</v>
      </c>
      <c r="D5436" s="16">
        <v>45237</v>
      </c>
      <c r="E5436" s="16">
        <v>45335</v>
      </c>
      <c r="F5436" s="14" t="s">
        <v>13810</v>
      </c>
      <c r="G5436" s="14" t="s">
        <v>11905</v>
      </c>
      <c r="H5436" s="14" t="s">
        <v>11906</v>
      </c>
      <c r="I5436" s="15">
        <v>27.44</v>
      </c>
      <c r="J5436" s="77">
        <v>1</v>
      </c>
    </row>
    <row r="5437" spans="1:10" ht="61.95" customHeight="1" x14ac:dyDescent="0.2">
      <c r="A5437" s="14" t="s">
        <v>9073</v>
      </c>
      <c r="B5437" s="14" t="s">
        <v>13395</v>
      </c>
      <c r="C5437" s="14" t="s">
        <v>13396</v>
      </c>
      <c r="D5437" s="16">
        <v>45240</v>
      </c>
      <c r="E5437" s="16">
        <v>45335</v>
      </c>
      <c r="F5437" s="14" t="s">
        <v>13811</v>
      </c>
      <c r="G5437" s="14" t="s">
        <v>11905</v>
      </c>
      <c r="H5437" s="14" t="s">
        <v>11906</v>
      </c>
      <c r="I5437" s="15">
        <v>236.1</v>
      </c>
      <c r="J5437" s="77">
        <v>1</v>
      </c>
    </row>
    <row r="5438" spans="1:10" ht="77.400000000000006" customHeight="1" x14ac:dyDescent="0.2">
      <c r="A5438" s="14" t="s">
        <v>9073</v>
      </c>
      <c r="B5438" s="14" t="s">
        <v>13395</v>
      </c>
      <c r="C5438" s="14" t="s">
        <v>13396</v>
      </c>
      <c r="D5438" s="16">
        <v>45117</v>
      </c>
      <c r="E5438" s="16">
        <v>45335</v>
      </c>
      <c r="F5438" s="14" t="s">
        <v>13812</v>
      </c>
      <c r="G5438" s="14" t="s">
        <v>11905</v>
      </c>
      <c r="H5438" s="14" t="s">
        <v>11906</v>
      </c>
      <c r="I5438" s="15">
        <v>95</v>
      </c>
      <c r="J5438" s="77">
        <v>1</v>
      </c>
    </row>
    <row r="5439" spans="1:10" ht="60.6" customHeight="1" x14ac:dyDescent="0.2">
      <c r="A5439" s="14" t="s">
        <v>9073</v>
      </c>
      <c r="B5439" s="14" t="s">
        <v>13397</v>
      </c>
      <c r="C5439" s="14" t="s">
        <v>6757</v>
      </c>
      <c r="D5439" s="16">
        <v>45229</v>
      </c>
      <c r="E5439" s="16">
        <v>45335</v>
      </c>
      <c r="F5439" s="14" t="s">
        <v>13813</v>
      </c>
      <c r="G5439" s="14" t="s">
        <v>3713</v>
      </c>
      <c r="H5439" s="14" t="s">
        <v>3714</v>
      </c>
      <c r="I5439" s="15">
        <v>1310</v>
      </c>
      <c r="J5439" s="77">
        <v>1</v>
      </c>
    </row>
    <row r="5440" spans="1:10" ht="63.6" customHeight="1" x14ac:dyDescent="0.2">
      <c r="A5440" s="14" t="s">
        <v>9073</v>
      </c>
      <c r="B5440" s="14" t="s">
        <v>13397</v>
      </c>
      <c r="C5440" s="14" t="s">
        <v>6757</v>
      </c>
      <c r="D5440" s="16">
        <v>45229</v>
      </c>
      <c r="E5440" s="16">
        <v>45335</v>
      </c>
      <c r="F5440" s="14" t="s">
        <v>13814</v>
      </c>
      <c r="G5440" s="14" t="s">
        <v>3713</v>
      </c>
      <c r="H5440" s="14" t="s">
        <v>3714</v>
      </c>
      <c r="I5440" s="15">
        <v>1520.14</v>
      </c>
      <c r="J5440" s="77">
        <v>1</v>
      </c>
    </row>
    <row r="5441" spans="1:10" ht="67.2" customHeight="1" x14ac:dyDescent="0.2">
      <c r="A5441" s="14" t="s">
        <v>9073</v>
      </c>
      <c r="B5441" s="14" t="s">
        <v>13398</v>
      </c>
      <c r="C5441" s="14" t="s">
        <v>5661</v>
      </c>
      <c r="D5441" s="16">
        <v>45043</v>
      </c>
      <c r="E5441" s="16">
        <v>45335</v>
      </c>
      <c r="F5441" s="14" t="s">
        <v>13719</v>
      </c>
      <c r="G5441" s="14" t="s">
        <v>11582</v>
      </c>
      <c r="H5441" s="14" t="s">
        <v>11583</v>
      </c>
      <c r="I5441" s="15">
        <v>114</v>
      </c>
      <c r="J5441" s="77">
        <v>1</v>
      </c>
    </row>
    <row r="5442" spans="1:10" ht="67.2" customHeight="1" x14ac:dyDescent="0.2">
      <c r="A5442" s="14" t="s">
        <v>9073</v>
      </c>
      <c r="B5442" s="14" t="s">
        <v>13398</v>
      </c>
      <c r="C5442" s="14" t="s">
        <v>5661</v>
      </c>
      <c r="D5442" s="16">
        <v>45045</v>
      </c>
      <c r="E5442" s="16">
        <v>45335</v>
      </c>
      <c r="F5442" s="14" t="s">
        <v>13815</v>
      </c>
      <c r="G5442" s="14" t="s">
        <v>11582</v>
      </c>
      <c r="H5442" s="14" t="s">
        <v>11583</v>
      </c>
      <c r="I5442" s="15">
        <v>311.5</v>
      </c>
      <c r="J5442" s="77">
        <v>1</v>
      </c>
    </row>
    <row r="5443" spans="1:10" ht="58.95" customHeight="1" x14ac:dyDescent="0.2">
      <c r="A5443" s="14" t="s">
        <v>9073</v>
      </c>
      <c r="B5443" s="14" t="s">
        <v>13398</v>
      </c>
      <c r="C5443" s="14" t="s">
        <v>5661</v>
      </c>
      <c r="D5443" s="16">
        <v>45145</v>
      </c>
      <c r="E5443" s="16">
        <v>45335</v>
      </c>
      <c r="F5443" s="14" t="s">
        <v>13819</v>
      </c>
      <c r="G5443" s="14" t="s">
        <v>11582</v>
      </c>
      <c r="H5443" s="14" t="s">
        <v>11583</v>
      </c>
      <c r="I5443" s="15">
        <v>100</v>
      </c>
      <c r="J5443" s="77">
        <v>1</v>
      </c>
    </row>
    <row r="5444" spans="1:10" ht="59.4" customHeight="1" x14ac:dyDescent="0.2">
      <c r="A5444" s="14" t="s">
        <v>9073</v>
      </c>
      <c r="B5444" s="14" t="s">
        <v>13398</v>
      </c>
      <c r="C5444" s="14" t="s">
        <v>5661</v>
      </c>
      <c r="D5444" s="16">
        <v>45220</v>
      </c>
      <c r="E5444" s="16">
        <v>45335</v>
      </c>
      <c r="F5444" s="14" t="s">
        <v>13820</v>
      </c>
      <c r="G5444" s="14" t="s">
        <v>11582</v>
      </c>
      <c r="H5444" s="14" t="s">
        <v>11583</v>
      </c>
      <c r="I5444" s="15">
        <v>172.5</v>
      </c>
      <c r="J5444" s="77">
        <v>1</v>
      </c>
    </row>
    <row r="5445" spans="1:10" ht="59.4" customHeight="1" x14ac:dyDescent="0.2">
      <c r="A5445" s="14" t="s">
        <v>9073</v>
      </c>
      <c r="B5445" s="14" t="s">
        <v>13398</v>
      </c>
      <c r="C5445" s="14" t="s">
        <v>5661</v>
      </c>
      <c r="D5445" s="16">
        <v>45255</v>
      </c>
      <c r="E5445" s="16">
        <v>45335</v>
      </c>
      <c r="F5445" s="14" t="s">
        <v>13818</v>
      </c>
      <c r="G5445" s="14" t="s">
        <v>11582</v>
      </c>
      <c r="H5445" s="14" t="s">
        <v>11583</v>
      </c>
      <c r="I5445" s="15">
        <v>167.5</v>
      </c>
      <c r="J5445" s="77">
        <v>1</v>
      </c>
    </row>
    <row r="5446" spans="1:10" ht="58.95" customHeight="1" x14ac:dyDescent="0.2">
      <c r="A5446" s="14" t="s">
        <v>9073</v>
      </c>
      <c r="B5446" s="14" t="s">
        <v>13398</v>
      </c>
      <c r="C5446" s="14" t="s">
        <v>5661</v>
      </c>
      <c r="D5446" s="16">
        <v>45288</v>
      </c>
      <c r="E5446" s="16">
        <v>45335</v>
      </c>
      <c r="F5446" s="14" t="s">
        <v>13817</v>
      </c>
      <c r="G5446" s="14" t="s">
        <v>11582</v>
      </c>
      <c r="H5446" s="14" t="s">
        <v>11583</v>
      </c>
      <c r="I5446" s="15">
        <v>142.5</v>
      </c>
      <c r="J5446" s="77">
        <v>1</v>
      </c>
    </row>
    <row r="5447" spans="1:10" ht="55.95" customHeight="1" x14ac:dyDescent="0.2">
      <c r="A5447" s="14" t="s">
        <v>9073</v>
      </c>
      <c r="B5447" s="14" t="s">
        <v>13398</v>
      </c>
      <c r="C5447" s="14" t="s">
        <v>5661</v>
      </c>
      <c r="D5447" s="16">
        <v>45097</v>
      </c>
      <c r="E5447" s="16">
        <v>45335</v>
      </c>
      <c r="F5447" s="14" t="s">
        <v>13816</v>
      </c>
      <c r="G5447" s="14" t="s">
        <v>11582</v>
      </c>
      <c r="H5447" s="14" t="s">
        <v>11583</v>
      </c>
      <c r="I5447" s="15">
        <v>155</v>
      </c>
      <c r="J5447" s="77">
        <v>1</v>
      </c>
    </row>
    <row r="5448" spans="1:10" ht="67.95" customHeight="1" x14ac:dyDescent="0.2">
      <c r="A5448" s="14" t="s">
        <v>9073</v>
      </c>
      <c r="B5448" s="14" t="s">
        <v>13399</v>
      </c>
      <c r="C5448" s="14" t="s">
        <v>12306</v>
      </c>
      <c r="D5448" s="16">
        <v>44945</v>
      </c>
      <c r="E5448" s="16">
        <v>45337</v>
      </c>
      <c r="F5448" s="14" t="s">
        <v>13821</v>
      </c>
      <c r="G5448" s="14" t="s">
        <v>2887</v>
      </c>
      <c r="H5448" s="14" t="s">
        <v>2888</v>
      </c>
      <c r="I5448" s="15">
        <v>1018.62</v>
      </c>
      <c r="J5448" s="77">
        <v>1</v>
      </c>
    </row>
    <row r="5449" spans="1:10" ht="59.4" customHeight="1" x14ac:dyDescent="0.2">
      <c r="A5449" s="14" t="s">
        <v>9073</v>
      </c>
      <c r="B5449" s="14" t="s">
        <v>13400</v>
      </c>
      <c r="C5449" s="14" t="s">
        <v>11962</v>
      </c>
      <c r="D5449" s="16">
        <v>44977</v>
      </c>
      <c r="E5449" s="16">
        <v>45337</v>
      </c>
      <c r="F5449" s="14" t="s">
        <v>13829</v>
      </c>
      <c r="G5449" s="14" t="s">
        <v>11596</v>
      </c>
      <c r="H5449" s="14" t="s">
        <v>11597</v>
      </c>
      <c r="I5449" s="15">
        <v>774.12</v>
      </c>
      <c r="J5449" s="77">
        <v>1</v>
      </c>
    </row>
    <row r="5450" spans="1:10" ht="59.4" customHeight="1" x14ac:dyDescent="0.2">
      <c r="A5450" s="14" t="s">
        <v>9073</v>
      </c>
      <c r="B5450" s="14" t="s">
        <v>13400</v>
      </c>
      <c r="C5450" s="14" t="s">
        <v>11962</v>
      </c>
      <c r="D5450" s="16">
        <v>45006</v>
      </c>
      <c r="E5450" s="16">
        <v>45337</v>
      </c>
      <c r="F5450" s="14" t="s">
        <v>13824</v>
      </c>
      <c r="G5450" s="14" t="s">
        <v>11596</v>
      </c>
      <c r="H5450" s="14" t="s">
        <v>11597</v>
      </c>
      <c r="I5450" s="15">
        <v>1884</v>
      </c>
      <c r="J5450" s="77">
        <v>1</v>
      </c>
    </row>
    <row r="5451" spans="1:10" ht="59.4" customHeight="1" x14ac:dyDescent="0.2">
      <c r="A5451" s="14" t="s">
        <v>9073</v>
      </c>
      <c r="B5451" s="14" t="s">
        <v>13400</v>
      </c>
      <c r="C5451" s="14" t="s">
        <v>11962</v>
      </c>
      <c r="D5451" s="16">
        <v>45037</v>
      </c>
      <c r="E5451" s="16">
        <v>45337</v>
      </c>
      <c r="F5451" s="14" t="s">
        <v>13825</v>
      </c>
      <c r="G5451" s="14" t="s">
        <v>11596</v>
      </c>
      <c r="H5451" s="14" t="s">
        <v>11597</v>
      </c>
      <c r="I5451" s="15">
        <v>2166</v>
      </c>
      <c r="J5451" s="77">
        <v>1</v>
      </c>
    </row>
    <row r="5452" spans="1:10" ht="59.4" customHeight="1" x14ac:dyDescent="0.2">
      <c r="A5452" s="14" t="s">
        <v>9073</v>
      </c>
      <c r="B5452" s="14" t="s">
        <v>13400</v>
      </c>
      <c r="C5452" s="14" t="s">
        <v>11962</v>
      </c>
      <c r="D5452" s="16">
        <v>45068</v>
      </c>
      <c r="E5452" s="16">
        <v>45337</v>
      </c>
      <c r="F5452" s="14" t="s">
        <v>13826</v>
      </c>
      <c r="G5452" s="14" t="s">
        <v>11596</v>
      </c>
      <c r="H5452" s="14" t="s">
        <v>11597</v>
      </c>
      <c r="I5452" s="15">
        <v>2070</v>
      </c>
      <c r="J5452" s="77">
        <v>1</v>
      </c>
    </row>
    <row r="5453" spans="1:10" ht="59.4" customHeight="1" x14ac:dyDescent="0.2">
      <c r="A5453" s="14" t="s">
        <v>9073</v>
      </c>
      <c r="B5453" s="14" t="s">
        <v>13400</v>
      </c>
      <c r="C5453" s="14" t="s">
        <v>11962</v>
      </c>
      <c r="D5453" s="16">
        <v>45099</v>
      </c>
      <c r="E5453" s="16">
        <v>45337</v>
      </c>
      <c r="F5453" s="14" t="s">
        <v>13827</v>
      </c>
      <c r="G5453" s="14" t="s">
        <v>11596</v>
      </c>
      <c r="H5453" s="14" t="s">
        <v>11597</v>
      </c>
      <c r="I5453" s="15">
        <v>2052</v>
      </c>
      <c r="J5453" s="77">
        <v>1</v>
      </c>
    </row>
    <row r="5454" spans="1:10" ht="57.6" customHeight="1" x14ac:dyDescent="0.2">
      <c r="A5454" s="14" t="s">
        <v>9073</v>
      </c>
      <c r="B5454" s="14" t="s">
        <v>13400</v>
      </c>
      <c r="C5454" s="14" t="s">
        <v>11962</v>
      </c>
      <c r="D5454" s="16">
        <v>45186</v>
      </c>
      <c r="E5454" s="16">
        <v>45337</v>
      </c>
      <c r="F5454" s="14" t="s">
        <v>13828</v>
      </c>
      <c r="G5454" s="14" t="s">
        <v>11596</v>
      </c>
      <c r="H5454" s="14" t="s">
        <v>11597</v>
      </c>
      <c r="I5454" s="15">
        <v>888</v>
      </c>
      <c r="J5454" s="77">
        <v>1</v>
      </c>
    </row>
    <row r="5455" spans="1:10" ht="65.400000000000006" customHeight="1" x14ac:dyDescent="0.2">
      <c r="A5455" s="14" t="s">
        <v>9073</v>
      </c>
      <c r="B5455" s="14" t="s">
        <v>13400</v>
      </c>
      <c r="C5455" s="14" t="s">
        <v>11962</v>
      </c>
      <c r="D5455" s="16">
        <v>44963</v>
      </c>
      <c r="E5455" s="16">
        <v>45337</v>
      </c>
      <c r="F5455" s="14" t="s">
        <v>13822</v>
      </c>
      <c r="G5455" s="14" t="s">
        <v>11596</v>
      </c>
      <c r="H5455" s="14" t="s">
        <v>11597</v>
      </c>
      <c r="I5455" s="15">
        <v>3500</v>
      </c>
      <c r="J5455" s="77">
        <v>1</v>
      </c>
    </row>
    <row r="5456" spans="1:10" ht="65.400000000000006" customHeight="1" x14ac:dyDescent="0.2">
      <c r="A5456" s="14" t="s">
        <v>9073</v>
      </c>
      <c r="B5456" s="14" t="s">
        <v>13400</v>
      </c>
      <c r="C5456" s="14" t="s">
        <v>11962</v>
      </c>
      <c r="D5456" s="16">
        <v>45083</v>
      </c>
      <c r="E5456" s="16">
        <v>45337</v>
      </c>
      <c r="F5456" s="14" t="s">
        <v>13823</v>
      </c>
      <c r="G5456" s="14" t="s">
        <v>11596</v>
      </c>
      <c r="H5456" s="14" t="s">
        <v>11597</v>
      </c>
      <c r="I5456" s="15">
        <v>1000</v>
      </c>
      <c r="J5456" s="77">
        <v>1</v>
      </c>
    </row>
    <row r="5457" spans="1:10" ht="70.95" customHeight="1" x14ac:dyDescent="0.2">
      <c r="A5457" s="14" t="s">
        <v>9073</v>
      </c>
      <c r="B5457" s="14" t="s">
        <v>13401</v>
      </c>
      <c r="C5457" s="14" t="s">
        <v>13402</v>
      </c>
      <c r="D5457" s="16">
        <v>45190</v>
      </c>
      <c r="E5457" s="16">
        <v>45337</v>
      </c>
      <c r="F5457" s="14" t="s">
        <v>13830</v>
      </c>
      <c r="G5457" s="14" t="s">
        <v>9360</v>
      </c>
      <c r="H5457" s="14" t="s">
        <v>9361</v>
      </c>
      <c r="I5457" s="15">
        <v>1403.71</v>
      </c>
      <c r="J5457" s="77">
        <v>1</v>
      </c>
    </row>
    <row r="5458" spans="1:10" ht="60" customHeight="1" x14ac:dyDescent="0.2">
      <c r="A5458" s="14" t="s">
        <v>9073</v>
      </c>
      <c r="B5458" s="14" t="s">
        <v>13403</v>
      </c>
      <c r="C5458" s="14" t="s">
        <v>13404</v>
      </c>
      <c r="D5458" s="16">
        <v>45238</v>
      </c>
      <c r="E5458" s="16">
        <v>45337</v>
      </c>
      <c r="F5458" s="14" t="s">
        <v>13834</v>
      </c>
      <c r="G5458" s="14" t="s">
        <v>13405</v>
      </c>
      <c r="H5458" s="14" t="s">
        <v>13406</v>
      </c>
      <c r="I5458" s="15">
        <v>172.25</v>
      </c>
      <c r="J5458" s="77">
        <v>1</v>
      </c>
    </row>
    <row r="5459" spans="1:10" ht="58.2" customHeight="1" x14ac:dyDescent="0.2">
      <c r="A5459" s="14" t="s">
        <v>9073</v>
      </c>
      <c r="B5459" s="14" t="s">
        <v>13403</v>
      </c>
      <c r="C5459" s="14" t="s">
        <v>13404</v>
      </c>
      <c r="D5459" s="16">
        <v>45257</v>
      </c>
      <c r="E5459" s="16">
        <v>45337</v>
      </c>
      <c r="F5459" s="14" t="s">
        <v>13831</v>
      </c>
      <c r="G5459" s="14" t="s">
        <v>13405</v>
      </c>
      <c r="H5459" s="14" t="s">
        <v>13406</v>
      </c>
      <c r="I5459" s="15">
        <v>371.5</v>
      </c>
      <c r="J5459" s="77">
        <v>1</v>
      </c>
    </row>
    <row r="5460" spans="1:10" ht="57" customHeight="1" x14ac:dyDescent="0.2">
      <c r="A5460" s="14" t="s">
        <v>9073</v>
      </c>
      <c r="B5460" s="14" t="s">
        <v>13403</v>
      </c>
      <c r="C5460" s="14" t="s">
        <v>13404</v>
      </c>
      <c r="D5460" s="16">
        <v>45273</v>
      </c>
      <c r="E5460" s="16">
        <v>45337</v>
      </c>
      <c r="F5460" s="14" t="s">
        <v>13832</v>
      </c>
      <c r="G5460" s="14" t="s">
        <v>13405</v>
      </c>
      <c r="H5460" s="14" t="s">
        <v>13406</v>
      </c>
      <c r="I5460" s="15">
        <v>416.25</v>
      </c>
      <c r="J5460" s="77">
        <v>1</v>
      </c>
    </row>
    <row r="5461" spans="1:10" ht="56.4" customHeight="1" x14ac:dyDescent="0.2">
      <c r="A5461" s="14" t="s">
        <v>9073</v>
      </c>
      <c r="B5461" s="14" t="s">
        <v>13403</v>
      </c>
      <c r="C5461" s="14" t="s">
        <v>13404</v>
      </c>
      <c r="D5461" s="16">
        <v>45280</v>
      </c>
      <c r="E5461" s="16">
        <v>45337</v>
      </c>
      <c r="F5461" s="14" t="s">
        <v>13833</v>
      </c>
      <c r="G5461" s="14" t="s">
        <v>13405</v>
      </c>
      <c r="H5461" s="14" t="s">
        <v>13406</v>
      </c>
      <c r="I5461" s="15">
        <v>213.25</v>
      </c>
      <c r="J5461" s="77">
        <v>1</v>
      </c>
    </row>
    <row r="5462" spans="1:10" ht="65.400000000000006" customHeight="1" x14ac:dyDescent="0.2">
      <c r="A5462" s="14" t="s">
        <v>9073</v>
      </c>
      <c r="B5462" s="14" t="s">
        <v>13403</v>
      </c>
      <c r="C5462" s="14" t="s">
        <v>13404</v>
      </c>
      <c r="D5462" s="16">
        <v>45161</v>
      </c>
      <c r="E5462" s="16">
        <v>45337</v>
      </c>
      <c r="F5462" s="14" t="s">
        <v>13853</v>
      </c>
      <c r="G5462" s="14" t="s">
        <v>13405</v>
      </c>
      <c r="H5462" s="14" t="s">
        <v>13406</v>
      </c>
      <c r="I5462" s="15">
        <v>692.17</v>
      </c>
      <c r="J5462" s="77">
        <v>1</v>
      </c>
    </row>
    <row r="5463" spans="1:10" ht="65.400000000000006" customHeight="1" x14ac:dyDescent="0.2">
      <c r="A5463" s="14" t="s">
        <v>9073</v>
      </c>
      <c r="B5463" s="14" t="s">
        <v>13403</v>
      </c>
      <c r="C5463" s="14" t="s">
        <v>13404</v>
      </c>
      <c r="D5463" s="16">
        <v>45100</v>
      </c>
      <c r="E5463" s="16">
        <v>45337</v>
      </c>
      <c r="F5463" s="14" t="s">
        <v>13852</v>
      </c>
      <c r="G5463" s="14" t="s">
        <v>13405</v>
      </c>
      <c r="H5463" s="14" t="s">
        <v>13406</v>
      </c>
      <c r="I5463" s="15">
        <v>728.6</v>
      </c>
      <c r="J5463" s="77">
        <v>1</v>
      </c>
    </row>
    <row r="5464" spans="1:10" ht="65.400000000000006" customHeight="1" x14ac:dyDescent="0.2">
      <c r="A5464" s="14" t="s">
        <v>9073</v>
      </c>
      <c r="B5464" s="14" t="s">
        <v>13403</v>
      </c>
      <c r="C5464" s="14" t="s">
        <v>13404</v>
      </c>
      <c r="D5464" s="16">
        <v>45075</v>
      </c>
      <c r="E5464" s="16">
        <v>45337</v>
      </c>
      <c r="F5464" s="14" t="s">
        <v>13851</v>
      </c>
      <c r="G5464" s="14" t="s">
        <v>13405</v>
      </c>
      <c r="H5464" s="14" t="s">
        <v>13406</v>
      </c>
      <c r="I5464" s="15">
        <v>546.45000000000005</v>
      </c>
      <c r="J5464" s="77">
        <v>1</v>
      </c>
    </row>
    <row r="5465" spans="1:10" ht="65.400000000000006" customHeight="1" x14ac:dyDescent="0.2">
      <c r="A5465" s="14" t="s">
        <v>9073</v>
      </c>
      <c r="B5465" s="14" t="s">
        <v>13403</v>
      </c>
      <c r="C5465" s="14" t="s">
        <v>13404</v>
      </c>
      <c r="D5465" s="16">
        <v>45042</v>
      </c>
      <c r="E5465" s="16">
        <v>45337</v>
      </c>
      <c r="F5465" s="14" t="s">
        <v>13849</v>
      </c>
      <c r="G5465" s="14" t="s">
        <v>13405</v>
      </c>
      <c r="H5465" s="14" t="s">
        <v>13406</v>
      </c>
      <c r="I5465" s="15">
        <v>501.39</v>
      </c>
      <c r="J5465" s="77">
        <v>1</v>
      </c>
    </row>
    <row r="5466" spans="1:10" ht="65.400000000000006" customHeight="1" x14ac:dyDescent="0.2">
      <c r="A5466" s="14" t="s">
        <v>9073</v>
      </c>
      <c r="B5466" s="14" t="s">
        <v>13403</v>
      </c>
      <c r="C5466" s="14" t="s">
        <v>13404</v>
      </c>
      <c r="D5466" s="16">
        <v>45040</v>
      </c>
      <c r="E5466" s="16">
        <v>45337</v>
      </c>
      <c r="F5466" s="14" t="s">
        <v>13848</v>
      </c>
      <c r="G5466" s="14" t="s">
        <v>13405</v>
      </c>
      <c r="H5466" s="14" t="s">
        <v>13406</v>
      </c>
      <c r="I5466" s="15">
        <v>347.15</v>
      </c>
      <c r="J5466" s="77">
        <v>1</v>
      </c>
    </row>
    <row r="5467" spans="1:10" ht="65.400000000000006" customHeight="1" x14ac:dyDescent="0.2">
      <c r="A5467" s="14" t="s">
        <v>9073</v>
      </c>
      <c r="B5467" s="14" t="s">
        <v>13403</v>
      </c>
      <c r="C5467" s="14" t="s">
        <v>13404</v>
      </c>
      <c r="D5467" s="16">
        <v>44981</v>
      </c>
      <c r="E5467" s="16">
        <v>45337</v>
      </c>
      <c r="F5467" s="14" t="s">
        <v>13847</v>
      </c>
      <c r="G5467" s="14" t="s">
        <v>13405</v>
      </c>
      <c r="H5467" s="14" t="s">
        <v>13406</v>
      </c>
      <c r="I5467" s="15">
        <v>417.82</v>
      </c>
      <c r="J5467" s="77">
        <v>1</v>
      </c>
    </row>
    <row r="5468" spans="1:10" ht="57.6" customHeight="1" x14ac:dyDescent="0.2">
      <c r="A5468" s="14" t="s">
        <v>9073</v>
      </c>
      <c r="B5468" s="14" t="s">
        <v>13403</v>
      </c>
      <c r="C5468" s="14" t="s">
        <v>13404</v>
      </c>
      <c r="D5468" s="16">
        <v>45220</v>
      </c>
      <c r="E5468" s="16">
        <v>45337</v>
      </c>
      <c r="F5468" s="14" t="s">
        <v>13835</v>
      </c>
      <c r="G5468" s="14" t="s">
        <v>13405</v>
      </c>
      <c r="H5468" s="14" t="s">
        <v>13406</v>
      </c>
      <c r="I5468" s="15">
        <v>1160</v>
      </c>
      <c r="J5468" s="77">
        <v>1</v>
      </c>
    </row>
    <row r="5469" spans="1:10" ht="56.4" customHeight="1" x14ac:dyDescent="0.2">
      <c r="A5469" s="14" t="s">
        <v>9073</v>
      </c>
      <c r="B5469" s="14" t="s">
        <v>13403</v>
      </c>
      <c r="C5469" s="14" t="s">
        <v>13404</v>
      </c>
      <c r="D5469" s="16">
        <v>44992</v>
      </c>
      <c r="E5469" s="16">
        <v>45337</v>
      </c>
      <c r="F5469" s="14" t="s">
        <v>13836</v>
      </c>
      <c r="G5469" s="14" t="s">
        <v>13405</v>
      </c>
      <c r="H5469" s="14" t="s">
        <v>13406</v>
      </c>
      <c r="I5469" s="15">
        <v>15.82</v>
      </c>
      <c r="J5469" s="77">
        <v>1</v>
      </c>
    </row>
    <row r="5470" spans="1:10" ht="56.4" customHeight="1" x14ac:dyDescent="0.2">
      <c r="A5470" s="14" t="s">
        <v>9073</v>
      </c>
      <c r="B5470" s="14" t="s">
        <v>13403</v>
      </c>
      <c r="C5470" s="14" t="s">
        <v>13404</v>
      </c>
      <c r="D5470" s="16">
        <v>44992</v>
      </c>
      <c r="E5470" s="16">
        <v>45337</v>
      </c>
      <c r="F5470" s="14" t="s">
        <v>13846</v>
      </c>
      <c r="G5470" s="14" t="s">
        <v>13405</v>
      </c>
      <c r="H5470" s="14" t="s">
        <v>13406</v>
      </c>
      <c r="I5470" s="15">
        <v>2.62</v>
      </c>
      <c r="J5470" s="77">
        <v>1</v>
      </c>
    </row>
    <row r="5471" spans="1:10" ht="69" customHeight="1" x14ac:dyDescent="0.2">
      <c r="A5471" s="14" t="s">
        <v>9073</v>
      </c>
      <c r="B5471" s="14" t="s">
        <v>13403</v>
      </c>
      <c r="C5471" s="14" t="s">
        <v>13404</v>
      </c>
      <c r="D5471" s="16">
        <v>45006</v>
      </c>
      <c r="E5471" s="16">
        <v>45337</v>
      </c>
      <c r="F5471" s="14" t="s">
        <v>13837</v>
      </c>
      <c r="G5471" s="14" t="s">
        <v>13405</v>
      </c>
      <c r="H5471" s="14" t="s">
        <v>13406</v>
      </c>
      <c r="I5471" s="15">
        <v>20</v>
      </c>
      <c r="J5471" s="77">
        <v>1</v>
      </c>
    </row>
    <row r="5472" spans="1:10" ht="66.599999999999994" customHeight="1" x14ac:dyDescent="0.2">
      <c r="A5472" s="14" t="s">
        <v>9073</v>
      </c>
      <c r="B5472" s="14" t="s">
        <v>13403</v>
      </c>
      <c r="C5472" s="14" t="s">
        <v>13404</v>
      </c>
      <c r="D5472" s="16">
        <v>45227</v>
      </c>
      <c r="E5472" s="16">
        <v>45337</v>
      </c>
      <c r="F5472" s="14" t="s">
        <v>13838</v>
      </c>
      <c r="G5472" s="14" t="s">
        <v>13405</v>
      </c>
      <c r="H5472" s="14" t="s">
        <v>13406</v>
      </c>
      <c r="I5472" s="15">
        <v>404</v>
      </c>
      <c r="J5472" s="77">
        <v>1</v>
      </c>
    </row>
    <row r="5473" spans="1:10" ht="58.2" customHeight="1" x14ac:dyDescent="0.2">
      <c r="A5473" s="14" t="s">
        <v>9073</v>
      </c>
      <c r="B5473" s="14" t="s">
        <v>13403</v>
      </c>
      <c r="C5473" s="14" t="s">
        <v>13404</v>
      </c>
      <c r="D5473" s="16">
        <v>45227</v>
      </c>
      <c r="E5473" s="16">
        <v>45337</v>
      </c>
      <c r="F5473" s="14" t="s">
        <v>13839</v>
      </c>
      <c r="G5473" s="14" t="s">
        <v>13405</v>
      </c>
      <c r="H5473" s="14" t="s">
        <v>13406</v>
      </c>
      <c r="I5473" s="15">
        <v>111.6</v>
      </c>
      <c r="J5473" s="77">
        <v>1</v>
      </c>
    </row>
    <row r="5474" spans="1:10" ht="69" customHeight="1" x14ac:dyDescent="0.2">
      <c r="A5474" s="14" t="s">
        <v>9073</v>
      </c>
      <c r="B5474" s="14" t="s">
        <v>13403</v>
      </c>
      <c r="C5474" s="14" t="s">
        <v>13404</v>
      </c>
      <c r="D5474" s="16">
        <v>45010</v>
      </c>
      <c r="E5474" s="16">
        <v>45337</v>
      </c>
      <c r="F5474" s="14" t="s">
        <v>13840</v>
      </c>
      <c r="G5474" s="14" t="s">
        <v>13405</v>
      </c>
      <c r="H5474" s="14" t="s">
        <v>13406</v>
      </c>
      <c r="I5474" s="15">
        <v>364</v>
      </c>
      <c r="J5474" s="77">
        <v>1</v>
      </c>
    </row>
    <row r="5475" spans="1:10" ht="61.2" customHeight="1" x14ac:dyDescent="0.2">
      <c r="A5475" s="14" t="s">
        <v>9073</v>
      </c>
      <c r="B5475" s="14" t="s">
        <v>13403</v>
      </c>
      <c r="C5475" s="14" t="s">
        <v>13404</v>
      </c>
      <c r="D5475" s="16">
        <v>45010</v>
      </c>
      <c r="E5475" s="16">
        <v>45337</v>
      </c>
      <c r="F5475" s="14" t="s">
        <v>13841</v>
      </c>
      <c r="G5475" s="14" t="s">
        <v>13405</v>
      </c>
      <c r="H5475" s="14" t="s">
        <v>13406</v>
      </c>
      <c r="I5475" s="15">
        <v>136.4</v>
      </c>
      <c r="J5475" s="77">
        <v>1</v>
      </c>
    </row>
    <row r="5476" spans="1:10" ht="69" customHeight="1" x14ac:dyDescent="0.2">
      <c r="A5476" s="14" t="s">
        <v>9073</v>
      </c>
      <c r="B5476" s="14" t="s">
        <v>13403</v>
      </c>
      <c r="C5476" s="14" t="s">
        <v>13404</v>
      </c>
      <c r="D5476" s="16">
        <v>45042</v>
      </c>
      <c r="E5476" s="16">
        <v>45337</v>
      </c>
      <c r="F5476" s="14" t="s">
        <v>13850</v>
      </c>
      <c r="G5476" s="14" t="s">
        <v>13405</v>
      </c>
      <c r="H5476" s="14" t="s">
        <v>13406</v>
      </c>
      <c r="I5476" s="15">
        <v>102</v>
      </c>
      <c r="J5476" s="77">
        <v>1</v>
      </c>
    </row>
    <row r="5477" spans="1:10" ht="64.95" customHeight="1" x14ac:dyDescent="0.2">
      <c r="A5477" s="14" t="s">
        <v>9073</v>
      </c>
      <c r="B5477" s="14" t="s">
        <v>13403</v>
      </c>
      <c r="C5477" s="14" t="s">
        <v>13404</v>
      </c>
      <c r="D5477" s="16">
        <v>45206</v>
      </c>
      <c r="E5477" s="16">
        <v>45337</v>
      </c>
      <c r="F5477" s="14" t="s">
        <v>13842</v>
      </c>
      <c r="G5477" s="14" t="s">
        <v>13405</v>
      </c>
      <c r="H5477" s="14" t="s">
        <v>13406</v>
      </c>
      <c r="I5477" s="15">
        <v>264</v>
      </c>
      <c r="J5477" s="77">
        <v>1</v>
      </c>
    </row>
    <row r="5478" spans="1:10" ht="63.6" customHeight="1" x14ac:dyDescent="0.2">
      <c r="A5478" s="14" t="s">
        <v>9073</v>
      </c>
      <c r="B5478" s="14" t="s">
        <v>13403</v>
      </c>
      <c r="C5478" s="14" t="s">
        <v>13404</v>
      </c>
      <c r="D5478" s="16">
        <v>45206</v>
      </c>
      <c r="E5478" s="16">
        <v>45337</v>
      </c>
      <c r="F5478" s="14" t="s">
        <v>13843</v>
      </c>
      <c r="G5478" s="14" t="s">
        <v>13405</v>
      </c>
      <c r="H5478" s="14" t="s">
        <v>13406</v>
      </c>
      <c r="I5478" s="15">
        <v>76.5</v>
      </c>
      <c r="J5478" s="77">
        <v>1</v>
      </c>
    </row>
    <row r="5479" spans="1:10" ht="58.2" customHeight="1" x14ac:dyDescent="0.2">
      <c r="A5479" s="14" t="s">
        <v>9073</v>
      </c>
      <c r="B5479" s="14" t="s">
        <v>13403</v>
      </c>
      <c r="C5479" s="14" t="s">
        <v>13404</v>
      </c>
      <c r="D5479" s="16">
        <v>45206</v>
      </c>
      <c r="E5479" s="16">
        <v>45337</v>
      </c>
      <c r="F5479" s="14" t="s">
        <v>13845</v>
      </c>
      <c r="G5479" s="14" t="s">
        <v>13405</v>
      </c>
      <c r="H5479" s="14" t="s">
        <v>13406</v>
      </c>
      <c r="I5479" s="15">
        <v>98.34</v>
      </c>
      <c r="J5479" s="77">
        <v>1</v>
      </c>
    </row>
    <row r="5480" spans="1:10" ht="58.2" customHeight="1" x14ac:dyDescent="0.2">
      <c r="A5480" s="14" t="s">
        <v>9073</v>
      </c>
      <c r="B5480" s="14" t="s">
        <v>13403</v>
      </c>
      <c r="C5480" s="14" t="s">
        <v>13404</v>
      </c>
      <c r="D5480" s="16">
        <v>45046</v>
      </c>
      <c r="E5480" s="16">
        <v>45337</v>
      </c>
      <c r="F5480" s="14" t="s">
        <v>13844</v>
      </c>
      <c r="G5480" s="14" t="s">
        <v>13405</v>
      </c>
      <c r="H5480" s="14" t="s">
        <v>13406</v>
      </c>
      <c r="I5480" s="15">
        <v>91.3</v>
      </c>
      <c r="J5480" s="77">
        <v>1</v>
      </c>
    </row>
    <row r="5481" spans="1:10" ht="57" customHeight="1" x14ac:dyDescent="0.2">
      <c r="A5481" s="14" t="s">
        <v>9073</v>
      </c>
      <c r="B5481" s="14" t="s">
        <v>13407</v>
      </c>
      <c r="C5481" s="14" t="s">
        <v>13408</v>
      </c>
      <c r="D5481" s="16">
        <v>45271</v>
      </c>
      <c r="E5481" s="16">
        <v>45341</v>
      </c>
      <c r="F5481" s="14" t="s">
        <v>13428</v>
      </c>
      <c r="G5481" s="14" t="s">
        <v>13409</v>
      </c>
      <c r="H5481" s="14" t="s">
        <v>13410</v>
      </c>
      <c r="I5481" s="15">
        <v>1071.5999999999999</v>
      </c>
      <c r="J5481" s="77">
        <v>1</v>
      </c>
    </row>
    <row r="5482" spans="1:10" ht="64.95" customHeight="1" x14ac:dyDescent="0.2">
      <c r="A5482" s="14" t="s">
        <v>9073</v>
      </c>
      <c r="B5482" s="14" t="s">
        <v>13407</v>
      </c>
      <c r="C5482" s="14" t="s">
        <v>13408</v>
      </c>
      <c r="D5482" s="16">
        <v>45280</v>
      </c>
      <c r="E5482" s="16">
        <v>45341</v>
      </c>
      <c r="F5482" s="14" t="s">
        <v>13854</v>
      </c>
      <c r="G5482" s="14" t="s">
        <v>13409</v>
      </c>
      <c r="H5482" s="14" t="s">
        <v>13410</v>
      </c>
      <c r="I5482" s="15">
        <v>1140</v>
      </c>
      <c r="J5482" s="77">
        <v>1</v>
      </c>
    </row>
    <row r="5483" spans="1:10" ht="63" customHeight="1" x14ac:dyDescent="0.2">
      <c r="A5483" s="14" t="s">
        <v>9073</v>
      </c>
      <c r="B5483" s="14" t="s">
        <v>13407</v>
      </c>
      <c r="C5483" s="14" t="s">
        <v>13408</v>
      </c>
      <c r="D5483" s="16">
        <v>45280</v>
      </c>
      <c r="E5483" s="16">
        <v>45341</v>
      </c>
      <c r="F5483" s="14" t="s">
        <v>13854</v>
      </c>
      <c r="G5483" s="14" t="s">
        <v>13409</v>
      </c>
      <c r="H5483" s="14" t="s">
        <v>13410</v>
      </c>
      <c r="I5483" s="15">
        <v>1104</v>
      </c>
      <c r="J5483" s="77">
        <v>1</v>
      </c>
    </row>
    <row r="5484" spans="1:10" ht="63.6" customHeight="1" x14ac:dyDescent="0.2">
      <c r="A5484" s="14" t="s">
        <v>9073</v>
      </c>
      <c r="B5484" s="14" t="s">
        <v>13407</v>
      </c>
      <c r="C5484" s="14" t="s">
        <v>13408</v>
      </c>
      <c r="D5484" s="16">
        <v>45237</v>
      </c>
      <c r="E5484" s="16">
        <v>45341</v>
      </c>
      <c r="F5484" s="14" t="s">
        <v>13855</v>
      </c>
      <c r="G5484" s="14" t="s">
        <v>13409</v>
      </c>
      <c r="H5484" s="14" t="s">
        <v>13410</v>
      </c>
      <c r="I5484" s="15">
        <v>10</v>
      </c>
      <c r="J5484" s="77">
        <v>1</v>
      </c>
    </row>
    <row r="5485" spans="1:10" ht="66" customHeight="1" x14ac:dyDescent="0.2">
      <c r="A5485" s="14" t="s">
        <v>9073</v>
      </c>
      <c r="B5485" s="14" t="s">
        <v>13407</v>
      </c>
      <c r="C5485" s="14" t="s">
        <v>13408</v>
      </c>
      <c r="D5485" s="16">
        <v>45237</v>
      </c>
      <c r="E5485" s="16">
        <v>45341</v>
      </c>
      <c r="F5485" s="14" t="s">
        <v>13855</v>
      </c>
      <c r="G5485" s="14" t="s">
        <v>13409</v>
      </c>
      <c r="H5485" s="14" t="s">
        <v>13410</v>
      </c>
      <c r="I5485" s="15">
        <v>740</v>
      </c>
      <c r="J5485" s="77">
        <v>1</v>
      </c>
    </row>
    <row r="5486" spans="1:10" ht="55.2" customHeight="1" x14ac:dyDescent="0.2">
      <c r="A5486" s="14" t="s">
        <v>9073</v>
      </c>
      <c r="B5486" s="14" t="s">
        <v>13407</v>
      </c>
      <c r="C5486" s="14" t="s">
        <v>13408</v>
      </c>
      <c r="D5486" s="16">
        <v>45282</v>
      </c>
      <c r="E5486" s="16">
        <v>45341</v>
      </c>
      <c r="F5486" s="14" t="s">
        <v>13856</v>
      </c>
      <c r="G5486" s="14" t="s">
        <v>13409</v>
      </c>
      <c r="H5486" s="14" t="s">
        <v>13410</v>
      </c>
      <c r="I5486" s="15">
        <v>770.01</v>
      </c>
      <c r="J5486" s="77">
        <v>1</v>
      </c>
    </row>
    <row r="5487" spans="1:10" ht="57.6" customHeight="1" x14ac:dyDescent="0.2">
      <c r="A5487" s="14" t="s">
        <v>9073</v>
      </c>
      <c r="B5487" s="14" t="s">
        <v>13411</v>
      </c>
      <c r="C5487" s="14" t="s">
        <v>9408</v>
      </c>
      <c r="D5487" s="16">
        <v>45267</v>
      </c>
      <c r="E5487" s="16">
        <v>45343</v>
      </c>
      <c r="F5487" s="14" t="s">
        <v>13858</v>
      </c>
      <c r="G5487" s="14" t="s">
        <v>13412</v>
      </c>
      <c r="H5487" s="14" t="s">
        <v>13413</v>
      </c>
      <c r="I5487" s="15">
        <v>2200</v>
      </c>
      <c r="J5487" s="77">
        <v>1</v>
      </c>
    </row>
    <row r="5488" spans="1:10" ht="57.6" customHeight="1" x14ac:dyDescent="0.2">
      <c r="A5488" s="14" t="s">
        <v>9073</v>
      </c>
      <c r="B5488" s="14" t="s">
        <v>13411</v>
      </c>
      <c r="C5488" s="14" t="s">
        <v>9408</v>
      </c>
      <c r="D5488" s="16">
        <v>45258</v>
      </c>
      <c r="E5488" s="16">
        <v>45343</v>
      </c>
      <c r="F5488" s="14" t="s">
        <v>13857</v>
      </c>
      <c r="G5488" s="14" t="s">
        <v>13412</v>
      </c>
      <c r="H5488" s="14" t="s">
        <v>13413</v>
      </c>
      <c r="I5488" s="15">
        <v>3800</v>
      </c>
      <c r="J5488" s="77">
        <v>1</v>
      </c>
    </row>
    <row r="5489" spans="1:10" ht="57.6" customHeight="1" x14ac:dyDescent="0.2">
      <c r="A5489" s="14" t="s">
        <v>9073</v>
      </c>
      <c r="B5489" s="14" t="s">
        <v>13411</v>
      </c>
      <c r="C5489" s="14" t="s">
        <v>9408</v>
      </c>
      <c r="D5489" s="16">
        <v>45264</v>
      </c>
      <c r="E5489" s="16">
        <v>45343</v>
      </c>
      <c r="F5489" s="14" t="s">
        <v>13859</v>
      </c>
      <c r="G5489" s="14" t="s">
        <v>13412</v>
      </c>
      <c r="H5489" s="14" t="s">
        <v>13413</v>
      </c>
      <c r="I5489" s="15">
        <v>1200</v>
      </c>
      <c r="J5489" s="77">
        <v>1</v>
      </c>
    </row>
    <row r="5490" spans="1:10" ht="57.6" customHeight="1" x14ac:dyDescent="0.2">
      <c r="A5490" s="14" t="s">
        <v>9073</v>
      </c>
      <c r="B5490" s="14" t="s">
        <v>13411</v>
      </c>
      <c r="C5490" s="14" t="s">
        <v>9408</v>
      </c>
      <c r="D5490" s="16">
        <v>45267</v>
      </c>
      <c r="E5490" s="16">
        <v>45343</v>
      </c>
      <c r="F5490" s="14" t="s">
        <v>13860</v>
      </c>
      <c r="G5490" s="14" t="s">
        <v>13412</v>
      </c>
      <c r="H5490" s="14" t="s">
        <v>13413</v>
      </c>
      <c r="I5490" s="15">
        <v>1000</v>
      </c>
      <c r="J5490" s="77">
        <v>1</v>
      </c>
    </row>
    <row r="5491" spans="1:10" ht="57.6" customHeight="1" x14ac:dyDescent="0.2">
      <c r="A5491" s="14" t="s">
        <v>9073</v>
      </c>
      <c r="B5491" s="14" t="s">
        <v>13411</v>
      </c>
      <c r="C5491" s="14" t="s">
        <v>9408</v>
      </c>
      <c r="D5491" s="16">
        <v>45203</v>
      </c>
      <c r="E5491" s="16">
        <v>45343</v>
      </c>
      <c r="F5491" s="14" t="s">
        <v>13861</v>
      </c>
      <c r="G5491" s="14" t="s">
        <v>13412</v>
      </c>
      <c r="H5491" s="14" t="s">
        <v>13413</v>
      </c>
      <c r="I5491" s="15">
        <v>89.61</v>
      </c>
      <c r="J5491" s="77">
        <v>1</v>
      </c>
    </row>
    <row r="5492" spans="1:10" ht="56.4" customHeight="1" x14ac:dyDescent="0.2">
      <c r="A5492" s="14" t="s">
        <v>9073</v>
      </c>
      <c r="B5492" s="14" t="s">
        <v>13414</v>
      </c>
      <c r="C5492" s="14" t="s">
        <v>4742</v>
      </c>
      <c r="D5492" s="16">
        <v>45291</v>
      </c>
      <c r="E5492" s="16">
        <v>45349</v>
      </c>
      <c r="F5492" s="14" t="s">
        <v>13429</v>
      </c>
      <c r="G5492" s="14" t="s">
        <v>11284</v>
      </c>
      <c r="H5492" s="14" t="s">
        <v>11285</v>
      </c>
      <c r="I5492" s="15">
        <v>144</v>
      </c>
      <c r="J5492" s="77">
        <v>1</v>
      </c>
    </row>
    <row r="5493" spans="1:10" ht="55.2" customHeight="1" x14ac:dyDescent="0.2">
      <c r="A5493" s="14" t="s">
        <v>9073</v>
      </c>
      <c r="B5493" s="14" t="s">
        <v>13415</v>
      </c>
      <c r="C5493" s="14" t="s">
        <v>13416</v>
      </c>
      <c r="D5493" s="16">
        <v>45290</v>
      </c>
      <c r="E5493" s="16">
        <v>45349</v>
      </c>
      <c r="F5493" s="14" t="s">
        <v>13430</v>
      </c>
      <c r="G5493" s="14" t="s">
        <v>13417</v>
      </c>
      <c r="H5493" s="14" t="s">
        <v>13418</v>
      </c>
      <c r="I5493" s="15">
        <v>955</v>
      </c>
      <c r="J5493" s="77">
        <v>1</v>
      </c>
    </row>
    <row r="5494" spans="1:10" ht="64.95" customHeight="1" x14ac:dyDescent="0.2">
      <c r="A5494" s="14" t="s">
        <v>9073</v>
      </c>
      <c r="B5494" s="14" t="s">
        <v>13415</v>
      </c>
      <c r="C5494" s="14" t="s">
        <v>13416</v>
      </c>
      <c r="D5494" s="16">
        <v>45261</v>
      </c>
      <c r="E5494" s="16">
        <v>45349</v>
      </c>
      <c r="F5494" s="14" t="s">
        <v>13862</v>
      </c>
      <c r="G5494" s="14" t="s">
        <v>13417</v>
      </c>
      <c r="H5494" s="14" t="s">
        <v>13418</v>
      </c>
      <c r="I5494" s="15">
        <v>605</v>
      </c>
      <c r="J5494" s="77">
        <v>1</v>
      </c>
    </row>
    <row r="5495" spans="1:10" ht="67.95" customHeight="1" x14ac:dyDescent="0.2">
      <c r="A5495" s="14" t="s">
        <v>9073</v>
      </c>
      <c r="B5495" s="14" t="s">
        <v>13415</v>
      </c>
      <c r="C5495" s="14" t="s">
        <v>13416</v>
      </c>
      <c r="D5495" s="16">
        <v>45255</v>
      </c>
      <c r="E5495" s="16">
        <v>45349</v>
      </c>
      <c r="F5495" s="14" t="s">
        <v>13863</v>
      </c>
      <c r="G5495" s="14" t="s">
        <v>13417</v>
      </c>
      <c r="H5495" s="14" t="s">
        <v>13418</v>
      </c>
      <c r="I5495" s="15">
        <v>1027.5</v>
      </c>
      <c r="J5495" s="77">
        <v>1</v>
      </c>
    </row>
    <row r="5496" spans="1:10" ht="67.95" customHeight="1" x14ac:dyDescent="0.2">
      <c r="A5496" s="14" t="s">
        <v>9073</v>
      </c>
      <c r="B5496" s="14" t="s">
        <v>13415</v>
      </c>
      <c r="C5496" s="14" t="s">
        <v>13416</v>
      </c>
      <c r="D5496" s="16">
        <v>45276</v>
      </c>
      <c r="E5496" s="16">
        <v>45349</v>
      </c>
      <c r="F5496" s="14" t="s">
        <v>13869</v>
      </c>
      <c r="G5496" s="14" t="s">
        <v>13417</v>
      </c>
      <c r="H5496" s="14" t="s">
        <v>13418</v>
      </c>
      <c r="I5496" s="15">
        <v>264.5</v>
      </c>
      <c r="J5496" s="77">
        <v>1</v>
      </c>
    </row>
    <row r="5497" spans="1:10" ht="63" customHeight="1" x14ac:dyDescent="0.2">
      <c r="A5497" s="14" t="s">
        <v>9073</v>
      </c>
      <c r="B5497" s="14" t="s">
        <v>13415</v>
      </c>
      <c r="C5497" s="14" t="s">
        <v>13416</v>
      </c>
      <c r="D5497" s="16">
        <v>45270</v>
      </c>
      <c r="E5497" s="16">
        <v>45349</v>
      </c>
      <c r="F5497" s="14" t="s">
        <v>13864</v>
      </c>
      <c r="G5497" s="14" t="s">
        <v>13417</v>
      </c>
      <c r="H5497" s="14" t="s">
        <v>13418</v>
      </c>
      <c r="I5497" s="15">
        <v>308</v>
      </c>
      <c r="J5497" s="77">
        <v>1</v>
      </c>
    </row>
    <row r="5498" spans="1:10" ht="65.400000000000006" customHeight="1" x14ac:dyDescent="0.2">
      <c r="A5498" s="14" t="s">
        <v>9073</v>
      </c>
      <c r="B5498" s="14" t="s">
        <v>13415</v>
      </c>
      <c r="C5498" s="14" t="s">
        <v>13416</v>
      </c>
      <c r="D5498" s="16">
        <v>45281</v>
      </c>
      <c r="E5498" s="16">
        <v>45349</v>
      </c>
      <c r="F5498" s="14" t="s">
        <v>13865</v>
      </c>
      <c r="G5498" s="14" t="s">
        <v>13417</v>
      </c>
      <c r="H5498" s="14" t="s">
        <v>13418</v>
      </c>
      <c r="I5498" s="15">
        <v>814</v>
      </c>
      <c r="J5498" s="77">
        <v>1</v>
      </c>
    </row>
    <row r="5499" spans="1:10" ht="55.2" customHeight="1" x14ac:dyDescent="0.2">
      <c r="A5499" s="14" t="s">
        <v>9073</v>
      </c>
      <c r="B5499" s="14" t="s">
        <v>13415</v>
      </c>
      <c r="C5499" s="14" t="s">
        <v>13416</v>
      </c>
      <c r="D5499" s="16">
        <v>45227</v>
      </c>
      <c r="E5499" s="16">
        <v>45349</v>
      </c>
      <c r="F5499" s="14" t="s">
        <v>13870</v>
      </c>
      <c r="G5499" s="14" t="s">
        <v>13417</v>
      </c>
      <c r="H5499" s="14" t="s">
        <v>13418</v>
      </c>
      <c r="I5499" s="15">
        <v>161.5</v>
      </c>
      <c r="J5499" s="77">
        <v>1</v>
      </c>
    </row>
    <row r="5500" spans="1:10" ht="66" customHeight="1" x14ac:dyDescent="0.2">
      <c r="A5500" s="14" t="s">
        <v>9073</v>
      </c>
      <c r="B5500" s="14" t="s">
        <v>13415</v>
      </c>
      <c r="C5500" s="14" t="s">
        <v>13416</v>
      </c>
      <c r="D5500" s="16">
        <v>45226</v>
      </c>
      <c r="E5500" s="16">
        <v>45349</v>
      </c>
      <c r="F5500" s="14" t="s">
        <v>13866</v>
      </c>
      <c r="G5500" s="14" t="s">
        <v>13417</v>
      </c>
      <c r="H5500" s="14" t="s">
        <v>13418</v>
      </c>
      <c r="I5500" s="15">
        <v>376</v>
      </c>
      <c r="J5500" s="77">
        <v>1</v>
      </c>
    </row>
    <row r="5501" spans="1:10" ht="65.400000000000006" customHeight="1" x14ac:dyDescent="0.2">
      <c r="A5501" s="14" t="s">
        <v>9073</v>
      </c>
      <c r="B5501" s="14" t="s">
        <v>13415</v>
      </c>
      <c r="C5501" s="14" t="s">
        <v>13416</v>
      </c>
      <c r="D5501" s="16">
        <v>45240</v>
      </c>
      <c r="E5501" s="16">
        <v>45349</v>
      </c>
      <c r="F5501" s="14" t="s">
        <v>13867</v>
      </c>
      <c r="G5501" s="14" t="s">
        <v>13417</v>
      </c>
      <c r="H5501" s="14" t="s">
        <v>13418</v>
      </c>
      <c r="I5501" s="15">
        <v>530</v>
      </c>
      <c r="J5501" s="77">
        <v>1</v>
      </c>
    </row>
    <row r="5502" spans="1:10" ht="65.400000000000006" customHeight="1" x14ac:dyDescent="0.2">
      <c r="A5502" s="14" t="s">
        <v>9073</v>
      </c>
      <c r="B5502" s="14" t="s">
        <v>13415</v>
      </c>
      <c r="C5502" s="14" t="s">
        <v>13416</v>
      </c>
      <c r="D5502" s="16">
        <v>45227</v>
      </c>
      <c r="E5502" s="16">
        <v>45349</v>
      </c>
      <c r="F5502" s="14" t="s">
        <v>13868</v>
      </c>
      <c r="G5502" s="14" t="s">
        <v>13417</v>
      </c>
      <c r="H5502" s="14" t="s">
        <v>13418</v>
      </c>
      <c r="I5502" s="15">
        <v>50.98</v>
      </c>
      <c r="J5502" s="77">
        <v>1</v>
      </c>
    </row>
    <row r="5503" spans="1:10" ht="79.95" customHeight="1" x14ac:dyDescent="0.2">
      <c r="A5503" s="14" t="s">
        <v>9073</v>
      </c>
      <c r="B5503" s="14" t="s">
        <v>13419</v>
      </c>
      <c r="C5503" s="14" t="s">
        <v>4540</v>
      </c>
      <c r="D5503" s="16">
        <v>45010</v>
      </c>
      <c r="E5503" s="16">
        <v>45351</v>
      </c>
      <c r="F5503" s="14" t="s">
        <v>13431</v>
      </c>
      <c r="G5503" s="14" t="s">
        <v>11284</v>
      </c>
      <c r="H5503" s="14" t="s">
        <v>11285</v>
      </c>
      <c r="I5503" s="15">
        <v>232</v>
      </c>
      <c r="J5503" s="77">
        <v>1</v>
      </c>
    </row>
    <row r="5504" spans="1:10" ht="67.95" customHeight="1" x14ac:dyDescent="0.2">
      <c r="A5504" s="14" t="s">
        <v>9073</v>
      </c>
      <c r="B5504" s="14" t="s">
        <v>13419</v>
      </c>
      <c r="C5504" s="14" t="s">
        <v>4540</v>
      </c>
      <c r="D5504" s="16">
        <v>45171</v>
      </c>
      <c r="E5504" s="16">
        <v>45351</v>
      </c>
      <c r="F5504" s="14" t="s">
        <v>13871</v>
      </c>
      <c r="G5504" s="14" t="s">
        <v>11284</v>
      </c>
      <c r="H5504" s="14" t="s">
        <v>11285</v>
      </c>
      <c r="I5504" s="15">
        <v>55</v>
      </c>
      <c r="J5504" s="77">
        <v>1</v>
      </c>
    </row>
    <row r="5505" spans="1:10" ht="79.95" customHeight="1" x14ac:dyDescent="0.2">
      <c r="A5505" s="14" t="s">
        <v>9073</v>
      </c>
      <c r="B5505" s="14" t="s">
        <v>13419</v>
      </c>
      <c r="C5505" s="14" t="s">
        <v>4540</v>
      </c>
      <c r="D5505" s="16">
        <v>45234</v>
      </c>
      <c r="E5505" s="16">
        <v>45351</v>
      </c>
      <c r="F5505" s="14" t="s">
        <v>13872</v>
      </c>
      <c r="G5505" s="14" t="s">
        <v>11284</v>
      </c>
      <c r="H5505" s="14" t="s">
        <v>11285</v>
      </c>
      <c r="I5505" s="15">
        <v>244</v>
      </c>
      <c r="J5505" s="77">
        <v>1</v>
      </c>
    </row>
    <row r="5506" spans="1:10" ht="68.400000000000006" customHeight="1" x14ac:dyDescent="0.2">
      <c r="A5506" s="14" t="s">
        <v>9073</v>
      </c>
      <c r="B5506" s="14" t="s">
        <v>13419</v>
      </c>
      <c r="C5506" s="14" t="s">
        <v>4540</v>
      </c>
      <c r="D5506" s="16">
        <v>45040</v>
      </c>
      <c r="E5506" s="16">
        <v>45351</v>
      </c>
      <c r="F5506" s="14" t="s">
        <v>13876</v>
      </c>
      <c r="G5506" s="14" t="s">
        <v>11284</v>
      </c>
      <c r="H5506" s="14" t="s">
        <v>11285</v>
      </c>
      <c r="I5506" s="15">
        <v>92</v>
      </c>
      <c r="J5506" s="77">
        <v>1</v>
      </c>
    </row>
    <row r="5507" spans="1:10" ht="69" customHeight="1" x14ac:dyDescent="0.2">
      <c r="A5507" s="14" t="s">
        <v>9073</v>
      </c>
      <c r="B5507" s="14" t="s">
        <v>13419</v>
      </c>
      <c r="C5507" s="14" t="s">
        <v>4540</v>
      </c>
      <c r="D5507" s="16">
        <v>45206</v>
      </c>
      <c r="E5507" s="16">
        <v>45351</v>
      </c>
      <c r="F5507" s="14" t="s">
        <v>13873</v>
      </c>
      <c r="G5507" s="14" t="s">
        <v>11284</v>
      </c>
      <c r="H5507" s="14" t="s">
        <v>11285</v>
      </c>
      <c r="I5507" s="15">
        <v>184</v>
      </c>
      <c r="J5507" s="77">
        <v>1</v>
      </c>
    </row>
    <row r="5508" spans="1:10" ht="67.2" customHeight="1" x14ac:dyDescent="0.2">
      <c r="A5508" s="14" t="s">
        <v>9073</v>
      </c>
      <c r="B5508" s="14" t="s">
        <v>13419</v>
      </c>
      <c r="C5508" s="14" t="s">
        <v>4540</v>
      </c>
      <c r="D5508" s="16">
        <v>45038</v>
      </c>
      <c r="E5508" s="16">
        <v>45351</v>
      </c>
      <c r="F5508" s="14" t="s">
        <v>13874</v>
      </c>
      <c r="G5508" s="14" t="s">
        <v>11284</v>
      </c>
      <c r="H5508" s="14" t="s">
        <v>11285</v>
      </c>
      <c r="I5508" s="15">
        <v>192</v>
      </c>
      <c r="J5508" s="77">
        <v>1</v>
      </c>
    </row>
    <row r="5509" spans="1:10" ht="79.95" customHeight="1" x14ac:dyDescent="0.2">
      <c r="A5509" s="14" t="s">
        <v>9073</v>
      </c>
      <c r="B5509" s="14" t="s">
        <v>13419</v>
      </c>
      <c r="C5509" s="14" t="s">
        <v>4540</v>
      </c>
      <c r="D5509" s="16">
        <v>44987</v>
      </c>
      <c r="E5509" s="16">
        <v>45351</v>
      </c>
      <c r="F5509" s="14" t="s">
        <v>13875</v>
      </c>
      <c r="G5509" s="14" t="s">
        <v>11284</v>
      </c>
      <c r="H5509" s="14" t="s">
        <v>11285</v>
      </c>
      <c r="I5509" s="15">
        <v>189</v>
      </c>
      <c r="J5509" s="77">
        <v>1</v>
      </c>
    </row>
    <row r="5510" spans="1:10" ht="70.95" customHeight="1" x14ac:dyDescent="0.2">
      <c r="A5510" s="14" t="s">
        <v>9073</v>
      </c>
      <c r="B5510" s="14" t="s">
        <v>13419</v>
      </c>
      <c r="C5510" s="14" t="s">
        <v>4540</v>
      </c>
      <c r="D5510" s="16">
        <v>44975</v>
      </c>
      <c r="E5510" s="16">
        <v>45351</v>
      </c>
      <c r="F5510" s="14" t="s">
        <v>13877</v>
      </c>
      <c r="G5510" s="14" t="s">
        <v>11284</v>
      </c>
      <c r="H5510" s="14" t="s">
        <v>11285</v>
      </c>
      <c r="I5510" s="15">
        <v>340</v>
      </c>
      <c r="J5510" s="77">
        <v>1</v>
      </c>
    </row>
    <row r="5511" spans="1:10" ht="56.4" customHeight="1" x14ac:dyDescent="0.2">
      <c r="A5511" s="14" t="s">
        <v>9073</v>
      </c>
      <c r="B5511" s="14" t="s">
        <v>13420</v>
      </c>
      <c r="C5511" s="14" t="s">
        <v>2392</v>
      </c>
      <c r="D5511" s="16">
        <v>45125</v>
      </c>
      <c r="E5511" s="16">
        <v>45351</v>
      </c>
      <c r="F5511" s="14" t="s">
        <v>13878</v>
      </c>
      <c r="G5511" s="14" t="s">
        <v>13421</v>
      </c>
      <c r="H5511" s="14" t="s">
        <v>13422</v>
      </c>
      <c r="I5511" s="15">
        <v>4812</v>
      </c>
      <c r="J5511" s="77">
        <v>1</v>
      </c>
    </row>
    <row r="5512" spans="1:10" ht="56.4" customHeight="1" x14ac:dyDescent="0.2">
      <c r="A5512" s="14" t="s">
        <v>9073</v>
      </c>
      <c r="B5512" s="14" t="s">
        <v>13420</v>
      </c>
      <c r="C5512" s="14" t="s">
        <v>2392</v>
      </c>
      <c r="D5512" s="16">
        <v>45210</v>
      </c>
      <c r="E5512" s="16">
        <v>45351</v>
      </c>
      <c r="F5512" s="14" t="s">
        <v>13879</v>
      </c>
      <c r="G5512" s="14" t="s">
        <v>13421</v>
      </c>
      <c r="H5512" s="14" t="s">
        <v>13422</v>
      </c>
      <c r="I5512" s="15">
        <v>5028</v>
      </c>
      <c r="J5512" s="77">
        <v>1</v>
      </c>
    </row>
    <row r="5513" spans="1:10" ht="56.4" customHeight="1" x14ac:dyDescent="0.2">
      <c r="A5513" s="14" t="s">
        <v>9073</v>
      </c>
      <c r="B5513" s="14" t="s">
        <v>13420</v>
      </c>
      <c r="C5513" s="14" t="s">
        <v>2392</v>
      </c>
      <c r="D5513" s="16">
        <v>45279</v>
      </c>
      <c r="E5513" s="16">
        <v>45351</v>
      </c>
      <c r="F5513" s="14" t="s">
        <v>13880</v>
      </c>
      <c r="G5513" s="14" t="s">
        <v>13421</v>
      </c>
      <c r="H5513" s="14" t="s">
        <v>13422</v>
      </c>
      <c r="I5513" s="15">
        <v>4321.42</v>
      </c>
      <c r="J5513" s="77">
        <v>1</v>
      </c>
    </row>
    <row r="5514" spans="1:10" ht="67.95" customHeight="1" x14ac:dyDescent="0.2">
      <c r="A5514" s="14" t="s">
        <v>9073</v>
      </c>
      <c r="B5514" s="14" t="s">
        <v>13423</v>
      </c>
      <c r="C5514" s="14" t="s">
        <v>13424</v>
      </c>
      <c r="D5514" s="16">
        <v>45205</v>
      </c>
      <c r="E5514" s="16">
        <v>45351</v>
      </c>
      <c r="F5514" s="14" t="s">
        <v>13432</v>
      </c>
      <c r="G5514" s="14" t="s">
        <v>6109</v>
      </c>
      <c r="H5514" s="14" t="s">
        <v>6110</v>
      </c>
      <c r="I5514" s="15">
        <v>1008</v>
      </c>
      <c r="J5514" s="77">
        <v>1</v>
      </c>
    </row>
    <row r="5515" spans="1:10" ht="48" customHeight="1" x14ac:dyDescent="0.2">
      <c r="A5515" s="14" t="s">
        <v>9073</v>
      </c>
      <c r="B5515" s="14" t="s">
        <v>13423</v>
      </c>
      <c r="C5515" s="14" t="s">
        <v>13424</v>
      </c>
      <c r="D5515" s="16">
        <v>45016</v>
      </c>
      <c r="E5515" s="16">
        <v>45351</v>
      </c>
      <c r="F5515" s="14" t="s">
        <v>13881</v>
      </c>
      <c r="G5515" s="14" t="s">
        <v>6109</v>
      </c>
      <c r="H5515" s="14" t="s">
        <v>6110</v>
      </c>
      <c r="I5515" s="15">
        <v>3310.61</v>
      </c>
      <c r="J5515" s="77">
        <v>1</v>
      </c>
    </row>
    <row r="5516" spans="1:10" ht="68.400000000000006" customHeight="1" x14ac:dyDescent="0.2">
      <c r="A5516" s="14" t="s">
        <v>1906</v>
      </c>
      <c r="B5516" s="14" t="s">
        <v>13461</v>
      </c>
      <c r="C5516" s="14" t="s">
        <v>13462</v>
      </c>
      <c r="D5516" s="16">
        <v>45045</v>
      </c>
      <c r="E5516" s="302">
        <v>45323</v>
      </c>
      <c r="F5516" s="14" t="s">
        <v>13463</v>
      </c>
      <c r="G5516" s="307" t="s">
        <v>11596</v>
      </c>
      <c r="H5516" s="307" t="s">
        <v>11597</v>
      </c>
      <c r="I5516" s="303">
        <v>1144</v>
      </c>
      <c r="J5516" s="304">
        <v>2</v>
      </c>
    </row>
    <row r="5517" spans="1:10" ht="66.599999999999994" customHeight="1" x14ac:dyDescent="0.2">
      <c r="A5517" s="14" t="s">
        <v>1906</v>
      </c>
      <c r="B5517" s="14" t="s">
        <v>13461</v>
      </c>
      <c r="C5517" s="14" t="s">
        <v>13462</v>
      </c>
      <c r="D5517" s="16">
        <v>45210</v>
      </c>
      <c r="E5517" s="302">
        <v>45323</v>
      </c>
      <c r="F5517" s="14" t="s">
        <v>13891</v>
      </c>
      <c r="G5517" s="307" t="s">
        <v>11596</v>
      </c>
      <c r="H5517" s="307" t="s">
        <v>11597</v>
      </c>
      <c r="I5517" s="303">
        <v>42.5</v>
      </c>
      <c r="J5517" s="304">
        <v>2</v>
      </c>
    </row>
    <row r="5518" spans="1:10" ht="68.400000000000006" customHeight="1" x14ac:dyDescent="0.2">
      <c r="A5518" s="14" t="s">
        <v>1906</v>
      </c>
      <c r="B5518" s="14" t="s">
        <v>13461</v>
      </c>
      <c r="C5518" s="14" t="s">
        <v>13462</v>
      </c>
      <c r="D5518" s="16">
        <v>45238</v>
      </c>
      <c r="E5518" s="302">
        <v>45323</v>
      </c>
      <c r="F5518" s="14" t="s">
        <v>13890</v>
      </c>
      <c r="G5518" s="307" t="s">
        <v>11596</v>
      </c>
      <c r="H5518" s="307" t="s">
        <v>11597</v>
      </c>
      <c r="I5518" s="303">
        <v>85</v>
      </c>
      <c r="J5518" s="304">
        <v>2</v>
      </c>
    </row>
    <row r="5519" spans="1:10" ht="68.400000000000006" customHeight="1" x14ac:dyDescent="0.2">
      <c r="A5519" s="14" t="s">
        <v>1906</v>
      </c>
      <c r="B5519" s="14" t="s">
        <v>13461</v>
      </c>
      <c r="C5519" s="14" t="s">
        <v>13462</v>
      </c>
      <c r="D5519" s="16">
        <v>45274</v>
      </c>
      <c r="E5519" s="302">
        <v>45323</v>
      </c>
      <c r="F5519" s="14" t="s">
        <v>13889</v>
      </c>
      <c r="G5519" s="307" t="s">
        <v>11596</v>
      </c>
      <c r="H5519" s="307" t="s">
        <v>11597</v>
      </c>
      <c r="I5519" s="303">
        <v>85</v>
      </c>
      <c r="J5519" s="304">
        <v>2</v>
      </c>
    </row>
    <row r="5520" spans="1:10" ht="64.2" customHeight="1" x14ac:dyDescent="0.2">
      <c r="A5520" s="14" t="s">
        <v>1906</v>
      </c>
      <c r="B5520" s="14" t="s">
        <v>13461</v>
      </c>
      <c r="C5520" s="14" t="s">
        <v>13462</v>
      </c>
      <c r="D5520" s="16">
        <v>45124</v>
      </c>
      <c r="E5520" s="302">
        <v>45323</v>
      </c>
      <c r="F5520" s="14" t="s">
        <v>13892</v>
      </c>
      <c r="G5520" s="307" t="s">
        <v>11596</v>
      </c>
      <c r="H5520" s="307" t="s">
        <v>11597</v>
      </c>
      <c r="I5520" s="303">
        <v>840</v>
      </c>
      <c r="J5520" s="304">
        <v>2</v>
      </c>
    </row>
    <row r="5521" spans="1:10" ht="68.400000000000006" customHeight="1" x14ac:dyDescent="0.2">
      <c r="A5521" s="14" t="s">
        <v>1906</v>
      </c>
      <c r="B5521" s="14" t="s">
        <v>13461</v>
      </c>
      <c r="C5521" s="14" t="s">
        <v>13462</v>
      </c>
      <c r="D5521" s="16">
        <v>44974</v>
      </c>
      <c r="E5521" s="302">
        <v>45323</v>
      </c>
      <c r="F5521" s="14" t="s">
        <v>13888</v>
      </c>
      <c r="G5521" s="307" t="s">
        <v>11596</v>
      </c>
      <c r="H5521" s="307" t="s">
        <v>11597</v>
      </c>
      <c r="I5521" s="303">
        <v>52</v>
      </c>
      <c r="J5521" s="304">
        <v>2</v>
      </c>
    </row>
    <row r="5522" spans="1:10" ht="68.400000000000006" customHeight="1" x14ac:dyDescent="0.2">
      <c r="A5522" s="14" t="s">
        <v>1906</v>
      </c>
      <c r="B5522" s="14" t="s">
        <v>13461</v>
      </c>
      <c r="C5522" s="14" t="s">
        <v>13462</v>
      </c>
      <c r="D5522" s="16">
        <v>44988</v>
      </c>
      <c r="E5522" s="302">
        <v>45323</v>
      </c>
      <c r="F5522" s="14" t="s">
        <v>13887</v>
      </c>
      <c r="G5522" s="307" t="s">
        <v>11596</v>
      </c>
      <c r="H5522" s="307" t="s">
        <v>11597</v>
      </c>
      <c r="I5522" s="303">
        <v>52</v>
      </c>
      <c r="J5522" s="304">
        <v>2</v>
      </c>
    </row>
    <row r="5523" spans="1:10" ht="68.400000000000006" customHeight="1" x14ac:dyDescent="0.2">
      <c r="A5523" s="14" t="s">
        <v>1906</v>
      </c>
      <c r="B5523" s="14" t="s">
        <v>13461</v>
      </c>
      <c r="C5523" s="14" t="s">
        <v>13462</v>
      </c>
      <c r="D5523" s="16">
        <v>45043</v>
      </c>
      <c r="E5523" s="302">
        <v>45323</v>
      </c>
      <c r="F5523" s="14" t="s">
        <v>13886</v>
      </c>
      <c r="G5523" s="307" t="s">
        <v>11596</v>
      </c>
      <c r="H5523" s="307" t="s">
        <v>11597</v>
      </c>
      <c r="I5523" s="303">
        <v>104</v>
      </c>
      <c r="J5523" s="304">
        <v>2</v>
      </c>
    </row>
    <row r="5524" spans="1:10" ht="68.400000000000006" customHeight="1" x14ac:dyDescent="0.2">
      <c r="A5524" s="14" t="s">
        <v>1906</v>
      </c>
      <c r="B5524" s="14" t="s">
        <v>13461</v>
      </c>
      <c r="C5524" s="14" t="s">
        <v>13462</v>
      </c>
      <c r="D5524" s="16">
        <v>45054</v>
      </c>
      <c r="E5524" s="302">
        <v>45323</v>
      </c>
      <c r="F5524" s="14" t="s">
        <v>13885</v>
      </c>
      <c r="G5524" s="307" t="s">
        <v>11596</v>
      </c>
      <c r="H5524" s="307" t="s">
        <v>11597</v>
      </c>
      <c r="I5524" s="303">
        <v>65</v>
      </c>
      <c r="J5524" s="304">
        <v>2</v>
      </c>
    </row>
    <row r="5525" spans="1:10" ht="68.400000000000006" customHeight="1" x14ac:dyDescent="0.2">
      <c r="A5525" s="14" t="s">
        <v>1906</v>
      </c>
      <c r="B5525" s="14" t="s">
        <v>13461</v>
      </c>
      <c r="C5525" s="14" t="s">
        <v>13462</v>
      </c>
      <c r="D5525" s="16">
        <v>45204</v>
      </c>
      <c r="E5525" s="302">
        <v>45323</v>
      </c>
      <c r="F5525" s="14" t="s">
        <v>13884</v>
      </c>
      <c r="G5525" s="307" t="s">
        <v>11596</v>
      </c>
      <c r="H5525" s="307" t="s">
        <v>11597</v>
      </c>
      <c r="I5525" s="303">
        <v>26</v>
      </c>
      <c r="J5525" s="304">
        <v>2</v>
      </c>
    </row>
    <row r="5526" spans="1:10" ht="68.400000000000006" customHeight="1" x14ac:dyDescent="0.2">
      <c r="A5526" s="14" t="s">
        <v>1906</v>
      </c>
      <c r="B5526" s="14" t="s">
        <v>13461</v>
      </c>
      <c r="C5526" s="14" t="s">
        <v>13462</v>
      </c>
      <c r="D5526" s="16">
        <v>45259</v>
      </c>
      <c r="E5526" s="302">
        <v>45323</v>
      </c>
      <c r="F5526" s="14" t="s">
        <v>13883</v>
      </c>
      <c r="G5526" s="307" t="s">
        <v>11596</v>
      </c>
      <c r="H5526" s="307" t="s">
        <v>11597</v>
      </c>
      <c r="I5526" s="303">
        <v>39</v>
      </c>
      <c r="J5526" s="304">
        <v>2</v>
      </c>
    </row>
    <row r="5527" spans="1:10" ht="68.400000000000006" customHeight="1" x14ac:dyDescent="0.2">
      <c r="A5527" s="14" t="s">
        <v>1906</v>
      </c>
      <c r="B5527" s="14" t="s">
        <v>13461</v>
      </c>
      <c r="C5527" s="14" t="s">
        <v>13462</v>
      </c>
      <c r="D5527" s="16">
        <v>45274</v>
      </c>
      <c r="E5527" s="302">
        <v>45323</v>
      </c>
      <c r="F5527" s="14" t="s">
        <v>13882</v>
      </c>
      <c r="G5527" s="307" t="s">
        <v>11596</v>
      </c>
      <c r="H5527" s="307" t="s">
        <v>11597</v>
      </c>
      <c r="I5527" s="303">
        <v>78</v>
      </c>
      <c r="J5527" s="304">
        <v>2</v>
      </c>
    </row>
    <row r="5528" spans="1:10" ht="68.400000000000006" customHeight="1" x14ac:dyDescent="0.2">
      <c r="A5528" s="14" t="s">
        <v>1906</v>
      </c>
      <c r="B5528" s="14" t="s">
        <v>13461</v>
      </c>
      <c r="C5528" s="14" t="s">
        <v>13462</v>
      </c>
      <c r="D5528" s="16">
        <v>45173</v>
      </c>
      <c r="E5528" s="302">
        <v>45323</v>
      </c>
      <c r="F5528" s="14" t="s">
        <v>13893</v>
      </c>
      <c r="G5528" s="307" t="s">
        <v>11596</v>
      </c>
      <c r="H5528" s="307" t="s">
        <v>11597</v>
      </c>
      <c r="I5528" s="303">
        <v>141.49</v>
      </c>
      <c r="J5528" s="304">
        <v>2</v>
      </c>
    </row>
    <row r="5529" spans="1:10" ht="68.400000000000006" customHeight="1" x14ac:dyDescent="0.2">
      <c r="A5529" s="14" t="s">
        <v>1906</v>
      </c>
      <c r="B5529" s="14" t="s">
        <v>13461</v>
      </c>
      <c r="C5529" s="14" t="s">
        <v>13462</v>
      </c>
      <c r="D5529" s="16">
        <v>45204</v>
      </c>
      <c r="E5529" s="302">
        <v>45323</v>
      </c>
      <c r="F5529" s="14" t="s">
        <v>13894</v>
      </c>
      <c r="G5529" s="307" t="s">
        <v>11596</v>
      </c>
      <c r="H5529" s="307" t="s">
        <v>11597</v>
      </c>
      <c r="I5529" s="303">
        <v>363.83</v>
      </c>
      <c r="J5529" s="304">
        <v>2</v>
      </c>
    </row>
    <row r="5530" spans="1:10" ht="68.400000000000006" customHeight="1" x14ac:dyDescent="0.2">
      <c r="A5530" s="14" t="s">
        <v>1906</v>
      </c>
      <c r="B5530" s="14" t="s">
        <v>13461</v>
      </c>
      <c r="C5530" s="14" t="s">
        <v>13462</v>
      </c>
      <c r="D5530" s="16">
        <v>45238</v>
      </c>
      <c r="E5530" s="302">
        <v>45323</v>
      </c>
      <c r="F5530" s="14" t="s">
        <v>13895</v>
      </c>
      <c r="G5530" s="307" t="s">
        <v>11596</v>
      </c>
      <c r="H5530" s="307" t="s">
        <v>11597</v>
      </c>
      <c r="I5530" s="303">
        <v>763.74</v>
      </c>
      <c r="J5530" s="304">
        <v>2</v>
      </c>
    </row>
    <row r="5531" spans="1:10" ht="68.400000000000006" customHeight="1" x14ac:dyDescent="0.2">
      <c r="A5531" s="14" t="s">
        <v>1906</v>
      </c>
      <c r="B5531" s="14" t="s">
        <v>13461</v>
      </c>
      <c r="C5531" s="14" t="s">
        <v>13462</v>
      </c>
      <c r="D5531" s="16">
        <v>45266</v>
      </c>
      <c r="E5531" s="302">
        <v>45323</v>
      </c>
      <c r="F5531" s="14" t="s">
        <v>13896</v>
      </c>
      <c r="G5531" s="307" t="s">
        <v>11596</v>
      </c>
      <c r="H5531" s="307" t="s">
        <v>11597</v>
      </c>
      <c r="I5531" s="303">
        <v>554.4</v>
      </c>
      <c r="J5531" s="304">
        <v>2</v>
      </c>
    </row>
    <row r="5532" spans="1:10" ht="68.400000000000006" customHeight="1" x14ac:dyDescent="0.2">
      <c r="A5532" s="14" t="s">
        <v>1906</v>
      </c>
      <c r="B5532" s="14" t="s">
        <v>13461</v>
      </c>
      <c r="C5532" s="14" t="s">
        <v>13462</v>
      </c>
      <c r="D5532" s="16">
        <v>44970</v>
      </c>
      <c r="E5532" s="302">
        <v>45323</v>
      </c>
      <c r="F5532" s="14" t="s">
        <v>13898</v>
      </c>
      <c r="G5532" s="307" t="s">
        <v>11596</v>
      </c>
      <c r="H5532" s="307" t="s">
        <v>11597</v>
      </c>
      <c r="I5532" s="303">
        <v>228.67</v>
      </c>
      <c r="J5532" s="304">
        <v>2</v>
      </c>
    </row>
    <row r="5533" spans="1:10" ht="68.400000000000006" customHeight="1" x14ac:dyDescent="0.2">
      <c r="A5533" s="14" t="s">
        <v>1906</v>
      </c>
      <c r="B5533" s="14" t="s">
        <v>13461</v>
      </c>
      <c r="C5533" s="14" t="s">
        <v>13462</v>
      </c>
      <c r="D5533" s="16">
        <v>44988</v>
      </c>
      <c r="E5533" s="302">
        <v>45323</v>
      </c>
      <c r="F5533" s="14" t="s">
        <v>13897</v>
      </c>
      <c r="G5533" s="307" t="s">
        <v>11596</v>
      </c>
      <c r="H5533" s="307" t="s">
        <v>11597</v>
      </c>
      <c r="I5533" s="303">
        <v>168</v>
      </c>
      <c r="J5533" s="304">
        <v>2</v>
      </c>
    </row>
    <row r="5534" spans="1:10" ht="68.400000000000006" customHeight="1" x14ac:dyDescent="0.2">
      <c r="A5534" s="14" t="s">
        <v>1906</v>
      </c>
      <c r="B5534" s="14" t="s">
        <v>13461</v>
      </c>
      <c r="C5534" s="14" t="s">
        <v>13462</v>
      </c>
      <c r="D5534" s="16">
        <v>45019</v>
      </c>
      <c r="E5534" s="302">
        <v>45323</v>
      </c>
      <c r="F5534" s="14" t="s">
        <v>13899</v>
      </c>
      <c r="G5534" s="307" t="s">
        <v>11596</v>
      </c>
      <c r="H5534" s="307" t="s">
        <v>11597</v>
      </c>
      <c r="I5534" s="303">
        <v>216.22</v>
      </c>
      <c r="J5534" s="304">
        <v>2</v>
      </c>
    </row>
    <row r="5535" spans="1:10" ht="68.400000000000006" customHeight="1" x14ac:dyDescent="0.2">
      <c r="A5535" s="14" t="s">
        <v>1906</v>
      </c>
      <c r="B5535" s="14" t="s">
        <v>13461</v>
      </c>
      <c r="C5535" s="14" t="s">
        <v>13462</v>
      </c>
      <c r="D5535" s="16">
        <v>45063</v>
      </c>
      <c r="E5535" s="302">
        <v>45323</v>
      </c>
      <c r="F5535" s="14" t="s">
        <v>13900</v>
      </c>
      <c r="G5535" s="307" t="s">
        <v>11596</v>
      </c>
      <c r="H5535" s="307" t="s">
        <v>11597</v>
      </c>
      <c r="I5535" s="303">
        <v>231</v>
      </c>
      <c r="J5535" s="304">
        <v>2</v>
      </c>
    </row>
    <row r="5536" spans="1:10" ht="68.400000000000006" customHeight="1" x14ac:dyDescent="0.2">
      <c r="A5536" s="14" t="s">
        <v>1906</v>
      </c>
      <c r="B5536" s="14" t="s">
        <v>13461</v>
      </c>
      <c r="C5536" s="14" t="s">
        <v>13462</v>
      </c>
      <c r="D5536" s="16">
        <v>45084</v>
      </c>
      <c r="E5536" s="302">
        <v>45323</v>
      </c>
      <c r="F5536" s="14" t="s">
        <v>13901</v>
      </c>
      <c r="G5536" s="307" t="s">
        <v>11596</v>
      </c>
      <c r="H5536" s="307" t="s">
        <v>11597</v>
      </c>
      <c r="I5536" s="303">
        <v>242.67</v>
      </c>
      <c r="J5536" s="304">
        <v>2</v>
      </c>
    </row>
    <row r="5537" spans="1:10" ht="68.400000000000006" customHeight="1" x14ac:dyDescent="0.2">
      <c r="A5537" s="14" t="s">
        <v>1906</v>
      </c>
      <c r="B5537" s="14" t="s">
        <v>13461</v>
      </c>
      <c r="C5537" s="14" t="s">
        <v>13462</v>
      </c>
      <c r="D5537" s="16">
        <v>45110</v>
      </c>
      <c r="E5537" s="302">
        <v>45323</v>
      </c>
      <c r="F5537" s="14" t="s">
        <v>13902</v>
      </c>
      <c r="G5537" s="307" t="s">
        <v>11596</v>
      </c>
      <c r="H5537" s="307" t="s">
        <v>11597</v>
      </c>
      <c r="I5537" s="303">
        <v>399</v>
      </c>
      <c r="J5537" s="304">
        <v>2</v>
      </c>
    </row>
    <row r="5538" spans="1:10" ht="68.400000000000006" customHeight="1" x14ac:dyDescent="0.2">
      <c r="A5538" s="14" t="s">
        <v>1906</v>
      </c>
      <c r="B5538" s="14" t="s">
        <v>13461</v>
      </c>
      <c r="C5538" s="14" t="s">
        <v>13462</v>
      </c>
      <c r="D5538" s="16">
        <v>45209</v>
      </c>
      <c r="E5538" s="302">
        <v>45323</v>
      </c>
      <c r="F5538" s="14" t="s">
        <v>13903</v>
      </c>
      <c r="G5538" s="307" t="s">
        <v>11596</v>
      </c>
      <c r="H5538" s="307" t="s">
        <v>11597</v>
      </c>
      <c r="I5538" s="303">
        <v>159.79</v>
      </c>
      <c r="J5538" s="304">
        <v>2</v>
      </c>
    </row>
    <row r="5539" spans="1:10" ht="68.400000000000006" customHeight="1" x14ac:dyDescent="0.2">
      <c r="A5539" s="14" t="s">
        <v>1906</v>
      </c>
      <c r="B5539" s="14" t="s">
        <v>13461</v>
      </c>
      <c r="C5539" s="14" t="s">
        <v>13462</v>
      </c>
      <c r="D5539" s="16">
        <v>45266</v>
      </c>
      <c r="E5539" s="302">
        <v>45323</v>
      </c>
      <c r="F5539" s="14" t="s">
        <v>13904</v>
      </c>
      <c r="G5539" s="307" t="s">
        <v>11596</v>
      </c>
      <c r="H5539" s="307" t="s">
        <v>11597</v>
      </c>
      <c r="I5539" s="303">
        <v>439.44</v>
      </c>
      <c r="J5539" s="304">
        <v>2</v>
      </c>
    </row>
    <row r="5540" spans="1:10" ht="68.400000000000006" customHeight="1" x14ac:dyDescent="0.2">
      <c r="A5540" s="14" t="s">
        <v>1906</v>
      </c>
      <c r="B5540" s="14" t="s">
        <v>13461</v>
      </c>
      <c r="C5540" s="14" t="s">
        <v>13462</v>
      </c>
      <c r="D5540" s="16">
        <v>45266</v>
      </c>
      <c r="E5540" s="302">
        <v>45323</v>
      </c>
      <c r="F5540" s="14" t="s">
        <v>13905</v>
      </c>
      <c r="G5540" s="307" t="s">
        <v>11596</v>
      </c>
      <c r="H5540" s="307" t="s">
        <v>11597</v>
      </c>
      <c r="I5540" s="303">
        <v>214.1</v>
      </c>
      <c r="J5540" s="304">
        <v>2</v>
      </c>
    </row>
    <row r="5541" spans="1:10" ht="76.95" customHeight="1" x14ac:dyDescent="0.2">
      <c r="A5541" s="14" t="s">
        <v>1906</v>
      </c>
      <c r="B5541" s="14" t="s">
        <v>13464</v>
      </c>
      <c r="C5541" s="14" t="s">
        <v>13465</v>
      </c>
      <c r="D5541" s="16">
        <v>45051</v>
      </c>
      <c r="E5541" s="302">
        <v>45327</v>
      </c>
      <c r="F5541" s="14" t="s">
        <v>13919</v>
      </c>
      <c r="G5541" s="307" t="s">
        <v>2332</v>
      </c>
      <c r="H5541" s="307" t="s">
        <v>2333</v>
      </c>
      <c r="I5541" s="15">
        <v>160</v>
      </c>
      <c r="J5541" s="304">
        <v>2</v>
      </c>
    </row>
    <row r="5542" spans="1:10" ht="70.95" customHeight="1" x14ac:dyDescent="0.2">
      <c r="A5542" s="14" t="s">
        <v>1906</v>
      </c>
      <c r="B5542" s="14" t="s">
        <v>13464</v>
      </c>
      <c r="C5542" s="14" t="s">
        <v>13465</v>
      </c>
      <c r="D5542" s="16">
        <v>44980</v>
      </c>
      <c r="E5542" s="302">
        <v>45327</v>
      </c>
      <c r="F5542" s="14" t="s">
        <v>13908</v>
      </c>
      <c r="G5542" s="307" t="s">
        <v>2332</v>
      </c>
      <c r="H5542" s="307" t="s">
        <v>2333</v>
      </c>
      <c r="I5542" s="15">
        <v>270.39999999999998</v>
      </c>
      <c r="J5542" s="304">
        <v>2</v>
      </c>
    </row>
    <row r="5543" spans="1:10" ht="70.95" customHeight="1" x14ac:dyDescent="0.2">
      <c r="A5543" s="14" t="s">
        <v>1906</v>
      </c>
      <c r="B5543" s="14" t="s">
        <v>13464</v>
      </c>
      <c r="C5543" s="14" t="s">
        <v>13465</v>
      </c>
      <c r="D5543" s="16">
        <v>45005</v>
      </c>
      <c r="E5543" s="302">
        <v>45327</v>
      </c>
      <c r="F5543" s="14" t="s">
        <v>13909</v>
      </c>
      <c r="G5543" s="307" t="s">
        <v>2332</v>
      </c>
      <c r="H5543" s="307" t="s">
        <v>2333</v>
      </c>
      <c r="I5543" s="15">
        <v>270.39999999999998</v>
      </c>
      <c r="J5543" s="304">
        <v>2</v>
      </c>
    </row>
    <row r="5544" spans="1:10" ht="70.95" customHeight="1" x14ac:dyDescent="0.2">
      <c r="A5544" s="14" t="s">
        <v>1906</v>
      </c>
      <c r="B5544" s="14" t="s">
        <v>13464</v>
      </c>
      <c r="C5544" s="14" t="s">
        <v>13465</v>
      </c>
      <c r="D5544" s="16">
        <v>45036</v>
      </c>
      <c r="E5544" s="302">
        <v>45327</v>
      </c>
      <c r="F5544" s="14" t="s">
        <v>13910</v>
      </c>
      <c r="G5544" s="307" t="s">
        <v>2332</v>
      </c>
      <c r="H5544" s="307" t="s">
        <v>2333</v>
      </c>
      <c r="I5544" s="15">
        <v>270.39999999999998</v>
      </c>
      <c r="J5544" s="304">
        <v>2</v>
      </c>
    </row>
    <row r="5545" spans="1:10" ht="70.95" customHeight="1" x14ac:dyDescent="0.2">
      <c r="A5545" s="14" t="s">
        <v>1906</v>
      </c>
      <c r="B5545" s="14" t="s">
        <v>13464</v>
      </c>
      <c r="C5545" s="14" t="s">
        <v>13465</v>
      </c>
      <c r="D5545" s="16">
        <v>45076</v>
      </c>
      <c r="E5545" s="302">
        <v>45327</v>
      </c>
      <c r="F5545" s="14" t="s">
        <v>13911</v>
      </c>
      <c r="G5545" s="307" t="s">
        <v>2332</v>
      </c>
      <c r="H5545" s="307" t="s">
        <v>2333</v>
      </c>
      <c r="I5545" s="15">
        <v>270.39999999999998</v>
      </c>
      <c r="J5545" s="304">
        <v>2</v>
      </c>
    </row>
    <row r="5546" spans="1:10" ht="70.95" customHeight="1" x14ac:dyDescent="0.2">
      <c r="A5546" s="14" t="s">
        <v>1906</v>
      </c>
      <c r="B5546" s="14" t="s">
        <v>13464</v>
      </c>
      <c r="C5546" s="14" t="s">
        <v>13465</v>
      </c>
      <c r="D5546" s="16">
        <v>45089</v>
      </c>
      <c r="E5546" s="302">
        <v>45327</v>
      </c>
      <c r="F5546" s="14" t="s">
        <v>13912</v>
      </c>
      <c r="G5546" s="307" t="s">
        <v>2332</v>
      </c>
      <c r="H5546" s="307" t="s">
        <v>2333</v>
      </c>
      <c r="I5546" s="15">
        <v>270.39999999999998</v>
      </c>
      <c r="J5546" s="304">
        <v>2</v>
      </c>
    </row>
    <row r="5547" spans="1:10" ht="70.95" customHeight="1" x14ac:dyDescent="0.2">
      <c r="A5547" s="14" t="s">
        <v>1906</v>
      </c>
      <c r="B5547" s="14" t="s">
        <v>13464</v>
      </c>
      <c r="C5547" s="14" t="s">
        <v>13465</v>
      </c>
      <c r="D5547" s="16">
        <v>45120</v>
      </c>
      <c r="E5547" s="302">
        <v>45327</v>
      </c>
      <c r="F5547" s="14" t="s">
        <v>13913</v>
      </c>
      <c r="G5547" s="307" t="s">
        <v>2332</v>
      </c>
      <c r="H5547" s="307" t="s">
        <v>2333</v>
      </c>
      <c r="I5547" s="15">
        <v>270.39999999999998</v>
      </c>
      <c r="J5547" s="304">
        <v>2</v>
      </c>
    </row>
    <row r="5548" spans="1:10" ht="70.95" customHeight="1" x14ac:dyDescent="0.2">
      <c r="A5548" s="14" t="s">
        <v>1906</v>
      </c>
      <c r="B5548" s="14" t="s">
        <v>13464</v>
      </c>
      <c r="C5548" s="14" t="s">
        <v>13465</v>
      </c>
      <c r="D5548" s="16">
        <v>45162</v>
      </c>
      <c r="E5548" s="302">
        <v>45327</v>
      </c>
      <c r="F5548" s="14" t="s">
        <v>13914</v>
      </c>
      <c r="G5548" s="307" t="s">
        <v>2332</v>
      </c>
      <c r="H5548" s="307" t="s">
        <v>2333</v>
      </c>
      <c r="I5548" s="15">
        <v>270.39999999999998</v>
      </c>
      <c r="J5548" s="304">
        <v>2</v>
      </c>
    </row>
    <row r="5549" spans="1:10" ht="70.95" customHeight="1" x14ac:dyDescent="0.2">
      <c r="A5549" s="14" t="s">
        <v>1906</v>
      </c>
      <c r="B5549" s="14" t="s">
        <v>13464</v>
      </c>
      <c r="C5549" s="14" t="s">
        <v>13465</v>
      </c>
      <c r="D5549" s="16">
        <v>45190</v>
      </c>
      <c r="E5549" s="302">
        <v>45327</v>
      </c>
      <c r="F5549" s="14" t="s">
        <v>13915</v>
      </c>
      <c r="G5549" s="307" t="s">
        <v>2332</v>
      </c>
      <c r="H5549" s="307" t="s">
        <v>2333</v>
      </c>
      <c r="I5549" s="15">
        <v>270.39999999999998</v>
      </c>
      <c r="J5549" s="304">
        <v>2</v>
      </c>
    </row>
    <row r="5550" spans="1:10" ht="70.95" customHeight="1" x14ac:dyDescent="0.2">
      <c r="A5550" s="14" t="s">
        <v>1906</v>
      </c>
      <c r="B5550" s="14" t="s">
        <v>13464</v>
      </c>
      <c r="C5550" s="14" t="s">
        <v>13465</v>
      </c>
      <c r="D5550" s="16">
        <v>45211</v>
      </c>
      <c r="E5550" s="302">
        <v>45327</v>
      </c>
      <c r="F5550" s="14" t="s">
        <v>13916</v>
      </c>
      <c r="G5550" s="307" t="s">
        <v>2332</v>
      </c>
      <c r="H5550" s="307" t="s">
        <v>2333</v>
      </c>
      <c r="I5550" s="15">
        <v>270.39999999999998</v>
      </c>
      <c r="J5550" s="304">
        <v>2</v>
      </c>
    </row>
    <row r="5551" spans="1:10" ht="70.95" customHeight="1" x14ac:dyDescent="0.2">
      <c r="A5551" s="14" t="s">
        <v>1906</v>
      </c>
      <c r="B5551" s="14" t="s">
        <v>13464</v>
      </c>
      <c r="C5551" s="14" t="s">
        <v>13465</v>
      </c>
      <c r="D5551" s="16">
        <v>45245</v>
      </c>
      <c r="E5551" s="302">
        <v>45327</v>
      </c>
      <c r="F5551" s="14" t="s">
        <v>13917</v>
      </c>
      <c r="G5551" s="307" t="s">
        <v>2332</v>
      </c>
      <c r="H5551" s="307" t="s">
        <v>2333</v>
      </c>
      <c r="I5551" s="15">
        <v>270.39999999999998</v>
      </c>
      <c r="J5551" s="304">
        <v>2</v>
      </c>
    </row>
    <row r="5552" spans="1:10" ht="70.95" customHeight="1" x14ac:dyDescent="0.2">
      <c r="A5552" s="14" t="s">
        <v>1906</v>
      </c>
      <c r="B5552" s="14" t="s">
        <v>13464</v>
      </c>
      <c r="C5552" s="14" t="s">
        <v>13465</v>
      </c>
      <c r="D5552" s="16">
        <v>45272</v>
      </c>
      <c r="E5552" s="302">
        <v>45327</v>
      </c>
      <c r="F5552" s="14" t="s">
        <v>13918</v>
      </c>
      <c r="G5552" s="307" t="s">
        <v>2332</v>
      </c>
      <c r="H5552" s="307" t="s">
        <v>2333</v>
      </c>
      <c r="I5552" s="15">
        <v>270.39999999999998</v>
      </c>
      <c r="J5552" s="304">
        <v>2</v>
      </c>
    </row>
    <row r="5553" spans="1:10" ht="76.95" customHeight="1" x14ac:dyDescent="0.2">
      <c r="A5553" s="14" t="s">
        <v>1906</v>
      </c>
      <c r="B5553" s="14" t="s">
        <v>13464</v>
      </c>
      <c r="C5553" s="14" t="s">
        <v>13465</v>
      </c>
      <c r="D5553" s="16">
        <v>45002</v>
      </c>
      <c r="E5553" s="302">
        <v>45327</v>
      </c>
      <c r="F5553" s="14" t="s">
        <v>13906</v>
      </c>
      <c r="G5553" s="307" t="s">
        <v>2332</v>
      </c>
      <c r="H5553" s="307" t="s">
        <v>2333</v>
      </c>
      <c r="I5553" s="15">
        <v>177.42</v>
      </c>
      <c r="J5553" s="304">
        <v>2</v>
      </c>
    </row>
    <row r="5554" spans="1:10" ht="82.95" customHeight="1" x14ac:dyDescent="0.2">
      <c r="A5554" s="14" t="s">
        <v>1906</v>
      </c>
      <c r="B5554" s="14" t="s">
        <v>13464</v>
      </c>
      <c r="C5554" s="14" t="s">
        <v>13465</v>
      </c>
      <c r="D5554" s="16">
        <v>45302</v>
      </c>
      <c r="E5554" s="302">
        <v>45327</v>
      </c>
      <c r="F5554" s="14" t="s">
        <v>13920</v>
      </c>
      <c r="G5554" s="307" t="s">
        <v>2332</v>
      </c>
      <c r="H5554" s="307" t="s">
        <v>2333</v>
      </c>
      <c r="I5554" s="15">
        <v>807.08</v>
      </c>
      <c r="J5554" s="304">
        <v>2</v>
      </c>
    </row>
    <row r="5555" spans="1:10" ht="76.95" customHeight="1" x14ac:dyDescent="0.2">
      <c r="A5555" s="14" t="s">
        <v>1906</v>
      </c>
      <c r="B5555" s="14" t="s">
        <v>13464</v>
      </c>
      <c r="C5555" s="14" t="s">
        <v>13465</v>
      </c>
      <c r="D5555" s="16">
        <v>45190</v>
      </c>
      <c r="E5555" s="302">
        <v>45327</v>
      </c>
      <c r="F5555" s="14" t="s">
        <v>13907</v>
      </c>
      <c r="G5555" s="307" t="s">
        <v>2332</v>
      </c>
      <c r="H5555" s="307" t="s">
        <v>2333</v>
      </c>
      <c r="I5555" s="15">
        <v>633</v>
      </c>
      <c r="J5555" s="304">
        <v>2</v>
      </c>
    </row>
    <row r="5556" spans="1:10" ht="78" customHeight="1" x14ac:dyDescent="0.2">
      <c r="A5556" s="14" t="s">
        <v>1906</v>
      </c>
      <c r="B5556" s="14" t="s">
        <v>13469</v>
      </c>
      <c r="C5556" s="14" t="s">
        <v>12004</v>
      </c>
      <c r="D5556" s="16">
        <v>45209</v>
      </c>
      <c r="E5556" s="302">
        <v>45335</v>
      </c>
      <c r="F5556" s="14" t="s">
        <v>13921</v>
      </c>
      <c r="G5556" s="307" t="s">
        <v>4987</v>
      </c>
      <c r="H5556" s="307" t="s">
        <v>4988</v>
      </c>
      <c r="I5556" s="303">
        <v>494.25</v>
      </c>
      <c r="J5556" s="304">
        <v>2</v>
      </c>
    </row>
    <row r="5557" spans="1:10" ht="78.599999999999994" customHeight="1" x14ac:dyDescent="0.2">
      <c r="A5557" s="14" t="s">
        <v>1906</v>
      </c>
      <c r="B5557" s="14" t="s">
        <v>13469</v>
      </c>
      <c r="C5557" s="14" t="s">
        <v>12004</v>
      </c>
      <c r="D5557" s="16">
        <v>45271</v>
      </c>
      <c r="E5557" s="302">
        <v>45335</v>
      </c>
      <c r="F5557" s="14" t="s">
        <v>13922</v>
      </c>
      <c r="G5557" s="307" t="s">
        <v>4987</v>
      </c>
      <c r="H5557" s="307" t="s">
        <v>4988</v>
      </c>
      <c r="I5557" s="303">
        <v>405.53</v>
      </c>
      <c r="J5557" s="304">
        <v>2</v>
      </c>
    </row>
    <row r="5558" spans="1:10" ht="34.200000000000003" customHeight="1" x14ac:dyDescent="0.2">
      <c r="A5558" s="14" t="s">
        <v>1906</v>
      </c>
      <c r="B5558" s="14" t="s">
        <v>13466</v>
      </c>
      <c r="C5558" s="14" t="s">
        <v>13467</v>
      </c>
      <c r="D5558" s="16">
        <v>45324</v>
      </c>
      <c r="E5558" s="302"/>
      <c r="F5558" s="307" t="s">
        <v>13468</v>
      </c>
      <c r="G5558" s="307" t="s">
        <v>9942</v>
      </c>
      <c r="H5558" s="307" t="s">
        <v>9943</v>
      </c>
      <c r="I5558" s="303">
        <v>500</v>
      </c>
      <c r="J5558" s="304">
        <v>3</v>
      </c>
    </row>
    <row r="5559" spans="1:10" ht="25.95" customHeight="1" x14ac:dyDescent="0.2">
      <c r="A5559" s="14" t="s">
        <v>1906</v>
      </c>
      <c r="B5559" s="14" t="s">
        <v>13470</v>
      </c>
      <c r="C5559" s="14" t="s">
        <v>13471</v>
      </c>
      <c r="D5559" s="16">
        <v>45323</v>
      </c>
      <c r="E5559" s="302"/>
      <c r="F5559" s="14" t="s">
        <v>13472</v>
      </c>
      <c r="G5559" s="307"/>
      <c r="H5559" s="307" t="s">
        <v>13473</v>
      </c>
      <c r="I5559" s="303">
        <v>506.47</v>
      </c>
      <c r="J5559" s="304">
        <v>3</v>
      </c>
    </row>
    <row r="5560" spans="1:10" ht="76.2" customHeight="1" x14ac:dyDescent="0.2">
      <c r="A5560" s="14" t="s">
        <v>1906</v>
      </c>
      <c r="B5560" s="14" t="s">
        <v>13474</v>
      </c>
      <c r="C5560" s="14" t="s">
        <v>13475</v>
      </c>
      <c r="D5560" s="16">
        <v>45116</v>
      </c>
      <c r="E5560" s="302">
        <v>45327</v>
      </c>
      <c r="F5560" s="14" t="s">
        <v>13477</v>
      </c>
      <c r="G5560" s="307"/>
      <c r="H5560" s="307" t="s">
        <v>13476</v>
      </c>
      <c r="I5560" s="303">
        <v>322.58</v>
      </c>
      <c r="J5560" s="304">
        <v>2</v>
      </c>
    </row>
    <row r="5561" spans="1:10" ht="76.2" customHeight="1" x14ac:dyDescent="0.2">
      <c r="A5561" s="14" t="s">
        <v>1906</v>
      </c>
      <c r="B5561" s="14" t="s">
        <v>13474</v>
      </c>
      <c r="C5561" s="14" t="s">
        <v>13475</v>
      </c>
      <c r="D5561" s="16">
        <v>45135</v>
      </c>
      <c r="E5561" s="302">
        <v>45327</v>
      </c>
      <c r="F5561" s="14" t="s">
        <v>14010</v>
      </c>
      <c r="G5561" s="307"/>
      <c r="H5561" s="307" t="s">
        <v>13476</v>
      </c>
      <c r="I5561" s="303">
        <v>8.99</v>
      </c>
      <c r="J5561" s="304">
        <v>2</v>
      </c>
    </row>
    <row r="5562" spans="1:10" ht="76.2" customHeight="1" x14ac:dyDescent="0.2">
      <c r="A5562" s="14" t="s">
        <v>1906</v>
      </c>
      <c r="B5562" s="14" t="s">
        <v>13474</v>
      </c>
      <c r="C5562" s="14" t="s">
        <v>13475</v>
      </c>
      <c r="D5562" s="16">
        <v>45116</v>
      </c>
      <c r="E5562" s="302">
        <v>45327</v>
      </c>
      <c r="F5562" s="14" t="s">
        <v>14010</v>
      </c>
      <c r="G5562" s="307"/>
      <c r="H5562" s="307" t="s">
        <v>13476</v>
      </c>
      <c r="I5562" s="303">
        <v>387.9</v>
      </c>
      <c r="J5562" s="304">
        <v>2</v>
      </c>
    </row>
    <row r="5563" spans="1:10" ht="65.400000000000006" customHeight="1" x14ac:dyDescent="0.2">
      <c r="A5563" s="14" t="s">
        <v>1906</v>
      </c>
      <c r="B5563" s="14" t="s">
        <v>13474</v>
      </c>
      <c r="C5563" s="14" t="s">
        <v>13475</v>
      </c>
      <c r="D5563" s="16">
        <v>45190</v>
      </c>
      <c r="E5563" s="302">
        <v>45327</v>
      </c>
      <c r="F5563" s="14" t="s">
        <v>14011</v>
      </c>
      <c r="G5563" s="307"/>
      <c r="H5563" s="307" t="s">
        <v>13476</v>
      </c>
      <c r="I5563" s="303">
        <v>109</v>
      </c>
      <c r="J5563" s="304">
        <v>2</v>
      </c>
    </row>
    <row r="5564" spans="1:10" ht="80.400000000000006" customHeight="1" x14ac:dyDescent="0.2">
      <c r="A5564" s="14" t="s">
        <v>1906</v>
      </c>
      <c r="B5564" s="14" t="s">
        <v>13474</v>
      </c>
      <c r="C5564" s="14" t="s">
        <v>13475</v>
      </c>
      <c r="D5564" s="16">
        <v>45168</v>
      </c>
      <c r="E5564" s="302">
        <v>45327</v>
      </c>
      <c r="F5564" s="14" t="s">
        <v>14014</v>
      </c>
      <c r="G5564" s="307"/>
      <c r="H5564" s="307" t="s">
        <v>13476</v>
      </c>
      <c r="I5564" s="303">
        <v>3.99</v>
      </c>
      <c r="J5564" s="304">
        <v>2</v>
      </c>
    </row>
    <row r="5565" spans="1:10" ht="79.95" customHeight="1" x14ac:dyDescent="0.2">
      <c r="A5565" s="14" t="s">
        <v>1906</v>
      </c>
      <c r="B5565" s="14" t="s">
        <v>13474</v>
      </c>
      <c r="C5565" s="14" t="s">
        <v>13475</v>
      </c>
      <c r="D5565" s="16">
        <v>45156</v>
      </c>
      <c r="E5565" s="302">
        <v>45327</v>
      </c>
      <c r="F5565" s="14" t="s">
        <v>14012</v>
      </c>
      <c r="G5565" s="307"/>
      <c r="H5565" s="307" t="s">
        <v>13476</v>
      </c>
      <c r="I5565" s="303">
        <v>24</v>
      </c>
      <c r="J5565" s="304">
        <v>2</v>
      </c>
    </row>
    <row r="5566" spans="1:10" ht="79.95" customHeight="1" x14ac:dyDescent="0.2">
      <c r="A5566" s="14" t="s">
        <v>1906</v>
      </c>
      <c r="B5566" s="14" t="s">
        <v>13474</v>
      </c>
      <c r="C5566" s="14" t="s">
        <v>13475</v>
      </c>
      <c r="D5566" s="16">
        <v>45143</v>
      </c>
      <c r="E5566" s="302">
        <v>45327</v>
      </c>
      <c r="F5566" s="14" t="s">
        <v>14012</v>
      </c>
      <c r="G5566" s="307"/>
      <c r="H5566" s="307" t="s">
        <v>13476</v>
      </c>
      <c r="I5566" s="303">
        <v>5</v>
      </c>
      <c r="J5566" s="304">
        <v>2</v>
      </c>
    </row>
    <row r="5567" spans="1:10" ht="79.95" customHeight="1" x14ac:dyDescent="0.2">
      <c r="A5567" s="14" t="s">
        <v>1906</v>
      </c>
      <c r="B5567" s="14" t="s">
        <v>13474</v>
      </c>
      <c r="C5567" s="14" t="s">
        <v>13475</v>
      </c>
      <c r="D5567" s="16">
        <v>45204</v>
      </c>
      <c r="E5567" s="302">
        <v>45327</v>
      </c>
      <c r="F5567" s="14" t="s">
        <v>14013</v>
      </c>
      <c r="G5567" s="307"/>
      <c r="H5567" s="307" t="s">
        <v>13476</v>
      </c>
      <c r="I5567" s="303">
        <v>12.38</v>
      </c>
      <c r="J5567" s="304">
        <v>2</v>
      </c>
    </row>
    <row r="5568" spans="1:10" ht="79.95" customHeight="1" x14ac:dyDescent="0.2">
      <c r="A5568" s="14" t="s">
        <v>1906</v>
      </c>
      <c r="B5568" s="14" t="s">
        <v>13474</v>
      </c>
      <c r="C5568" s="14" t="s">
        <v>13475</v>
      </c>
      <c r="D5568" s="16">
        <v>45236</v>
      </c>
      <c r="E5568" s="302">
        <v>45327</v>
      </c>
      <c r="F5568" s="14" t="s">
        <v>14013</v>
      </c>
      <c r="G5568" s="307"/>
      <c r="H5568" s="307" t="s">
        <v>13476</v>
      </c>
      <c r="I5568" s="303">
        <v>70.09</v>
      </c>
      <c r="J5568" s="304">
        <v>2</v>
      </c>
    </row>
    <row r="5569" spans="1:10" ht="27" customHeight="1" x14ac:dyDescent="0.2">
      <c r="A5569" s="14" t="s">
        <v>1906</v>
      </c>
      <c r="B5569" s="14" t="s">
        <v>13478</v>
      </c>
      <c r="C5569" s="14" t="s">
        <v>13479</v>
      </c>
      <c r="D5569" s="16">
        <v>45258</v>
      </c>
      <c r="E5569" s="302">
        <v>45337</v>
      </c>
      <c r="F5569" s="14" t="s">
        <v>13480</v>
      </c>
      <c r="G5569" s="307"/>
      <c r="H5569" s="307" t="s">
        <v>13481</v>
      </c>
      <c r="I5569" s="303">
        <v>543.85</v>
      </c>
      <c r="J5569" s="304">
        <v>3</v>
      </c>
    </row>
    <row r="5570" spans="1:10" ht="42.6" customHeight="1" x14ac:dyDescent="0.2">
      <c r="A5570" s="14" t="s">
        <v>1906</v>
      </c>
      <c r="B5570" s="14" t="s">
        <v>13482</v>
      </c>
      <c r="C5570" s="14" t="s">
        <v>13483</v>
      </c>
      <c r="D5570" s="16">
        <v>45308</v>
      </c>
      <c r="E5570" s="302">
        <v>45337</v>
      </c>
      <c r="F5570" s="14" t="s">
        <v>13484</v>
      </c>
      <c r="G5570" s="307"/>
      <c r="H5570" s="307" t="s">
        <v>13485</v>
      </c>
      <c r="I5570" s="303">
        <v>1342.28</v>
      </c>
      <c r="J5570" s="304">
        <v>3</v>
      </c>
    </row>
    <row r="5571" spans="1:10" ht="75" customHeight="1" x14ac:dyDescent="0.2">
      <c r="A5571" s="14" t="s">
        <v>1906</v>
      </c>
      <c r="B5571" s="14" t="s">
        <v>13486</v>
      </c>
      <c r="C5571" s="14" t="s">
        <v>13487</v>
      </c>
      <c r="D5571" s="16">
        <v>45097</v>
      </c>
      <c r="E5571" s="302">
        <v>45335</v>
      </c>
      <c r="F5571" s="14" t="s">
        <v>13488</v>
      </c>
      <c r="G5571" s="307" t="s">
        <v>13391</v>
      </c>
      <c r="H5571" s="307" t="s">
        <v>13392</v>
      </c>
      <c r="I5571" s="303">
        <v>545.72</v>
      </c>
      <c r="J5571" s="304">
        <v>2</v>
      </c>
    </row>
    <row r="5572" spans="1:10" ht="66.599999999999994" customHeight="1" x14ac:dyDescent="0.2">
      <c r="A5572" s="14" t="s">
        <v>1906</v>
      </c>
      <c r="B5572" s="14" t="s">
        <v>13486</v>
      </c>
      <c r="C5572" s="14" t="s">
        <v>13487</v>
      </c>
      <c r="D5572" s="16">
        <v>45052</v>
      </c>
      <c r="E5572" s="302">
        <v>45335</v>
      </c>
      <c r="F5572" s="14" t="s">
        <v>13923</v>
      </c>
      <c r="G5572" s="307" t="s">
        <v>13391</v>
      </c>
      <c r="H5572" s="307" t="s">
        <v>13392</v>
      </c>
      <c r="I5572" s="303">
        <v>354.7</v>
      </c>
      <c r="J5572" s="304">
        <v>2</v>
      </c>
    </row>
    <row r="5573" spans="1:10" ht="77.400000000000006" customHeight="1" x14ac:dyDescent="0.2">
      <c r="A5573" s="14" t="s">
        <v>1906</v>
      </c>
      <c r="B5573" s="14" t="s">
        <v>13486</v>
      </c>
      <c r="C5573" s="14" t="s">
        <v>13487</v>
      </c>
      <c r="D5573" s="16">
        <v>45049</v>
      </c>
      <c r="E5573" s="302">
        <v>45335</v>
      </c>
      <c r="F5573" s="14" t="s">
        <v>13927</v>
      </c>
      <c r="G5573" s="307" t="s">
        <v>13391</v>
      </c>
      <c r="H5573" s="307" t="s">
        <v>13392</v>
      </c>
      <c r="I5573" s="303">
        <v>579.98</v>
      </c>
      <c r="J5573" s="304">
        <v>2</v>
      </c>
    </row>
    <row r="5574" spans="1:10" ht="73.95" customHeight="1" x14ac:dyDescent="0.2">
      <c r="A5574" s="14" t="s">
        <v>1906</v>
      </c>
      <c r="B5574" s="14" t="s">
        <v>13486</v>
      </c>
      <c r="C5574" s="14" t="s">
        <v>13487</v>
      </c>
      <c r="D5574" s="16">
        <v>45222</v>
      </c>
      <c r="E5574" s="302">
        <v>45335</v>
      </c>
      <c r="F5574" s="14" t="s">
        <v>13924</v>
      </c>
      <c r="G5574" s="307" t="s">
        <v>13391</v>
      </c>
      <c r="H5574" s="307" t="s">
        <v>13392</v>
      </c>
      <c r="I5574" s="303">
        <v>65.680000000000007</v>
      </c>
      <c r="J5574" s="304">
        <v>2</v>
      </c>
    </row>
    <row r="5575" spans="1:10" ht="66" customHeight="1" x14ac:dyDescent="0.2">
      <c r="A5575" s="14" t="s">
        <v>1906</v>
      </c>
      <c r="B5575" s="14" t="s">
        <v>13486</v>
      </c>
      <c r="C5575" s="14" t="s">
        <v>13487</v>
      </c>
      <c r="D5575" s="16">
        <v>45229</v>
      </c>
      <c r="E5575" s="302">
        <v>45335</v>
      </c>
      <c r="F5575" s="14" t="s">
        <v>13925</v>
      </c>
      <c r="G5575" s="307" t="s">
        <v>13391</v>
      </c>
      <c r="H5575" s="307" t="s">
        <v>13392</v>
      </c>
      <c r="I5575" s="303">
        <v>561.24</v>
      </c>
      <c r="J5575" s="304">
        <v>2</v>
      </c>
    </row>
    <row r="5576" spans="1:10" ht="77.400000000000006" customHeight="1" x14ac:dyDescent="0.2">
      <c r="A5576" s="14" t="s">
        <v>1906</v>
      </c>
      <c r="B5576" s="14" t="s">
        <v>13486</v>
      </c>
      <c r="C5576" s="14" t="s">
        <v>13487</v>
      </c>
      <c r="D5576" s="16">
        <v>45187</v>
      </c>
      <c r="E5576" s="302">
        <v>45335</v>
      </c>
      <c r="F5576" s="14" t="s">
        <v>13926</v>
      </c>
      <c r="G5576" s="307" t="s">
        <v>13391</v>
      </c>
      <c r="H5576" s="307" t="s">
        <v>13392</v>
      </c>
      <c r="I5576" s="303">
        <v>549.88</v>
      </c>
      <c r="J5576" s="304">
        <v>2</v>
      </c>
    </row>
    <row r="5577" spans="1:10" ht="71.400000000000006" x14ac:dyDescent="0.2">
      <c r="A5577" s="14" t="s">
        <v>1906</v>
      </c>
      <c r="B5577" s="14" t="s">
        <v>13489</v>
      </c>
      <c r="C5577" s="14" t="s">
        <v>13490</v>
      </c>
      <c r="D5577" s="16">
        <v>45274</v>
      </c>
      <c r="E5577" s="302">
        <v>45335</v>
      </c>
      <c r="F5577" s="14" t="s">
        <v>13491</v>
      </c>
      <c r="G5577" s="307" t="s">
        <v>8177</v>
      </c>
      <c r="H5577" s="307" t="s">
        <v>8178</v>
      </c>
      <c r="I5577" s="303">
        <v>3500</v>
      </c>
      <c r="J5577" s="304">
        <v>2</v>
      </c>
    </row>
    <row r="5578" spans="1:10" ht="61.2" x14ac:dyDescent="0.2">
      <c r="A5578" s="14" t="s">
        <v>1906</v>
      </c>
      <c r="B5578" s="14" t="s">
        <v>13492</v>
      </c>
      <c r="C5578" s="14" t="s">
        <v>9441</v>
      </c>
      <c r="D5578" s="16">
        <v>45250</v>
      </c>
      <c r="E5578" s="302">
        <v>45335</v>
      </c>
      <c r="F5578" s="14" t="s">
        <v>13493</v>
      </c>
      <c r="G5578" s="307" t="s">
        <v>11307</v>
      </c>
      <c r="H5578" s="307" t="s">
        <v>11308</v>
      </c>
      <c r="I5578" s="303">
        <v>1500</v>
      </c>
      <c r="J5578" s="304">
        <v>3</v>
      </c>
    </row>
    <row r="5579" spans="1:10" ht="64.2" customHeight="1" x14ac:dyDescent="0.2">
      <c r="A5579" s="14" t="s">
        <v>1906</v>
      </c>
      <c r="B5579" s="14" t="s">
        <v>13494</v>
      </c>
      <c r="C5579" s="14" t="s">
        <v>13495</v>
      </c>
      <c r="D5579" s="16">
        <v>45244</v>
      </c>
      <c r="E5579" s="302">
        <v>45335</v>
      </c>
      <c r="F5579" s="14" t="s">
        <v>13928</v>
      </c>
      <c r="G5579" s="307" t="s">
        <v>11307</v>
      </c>
      <c r="H5579" s="307" t="s">
        <v>11308</v>
      </c>
      <c r="I5579" s="303">
        <v>1120</v>
      </c>
      <c r="J5579" s="304">
        <v>3</v>
      </c>
    </row>
    <row r="5580" spans="1:10" ht="67.2" customHeight="1" x14ac:dyDescent="0.2">
      <c r="A5580" s="14" t="s">
        <v>1906</v>
      </c>
      <c r="B5580" s="14" t="s">
        <v>13494</v>
      </c>
      <c r="C5580" s="14" t="s">
        <v>13495</v>
      </c>
      <c r="D5580" s="16">
        <v>45244</v>
      </c>
      <c r="E5580" s="302">
        <v>45335</v>
      </c>
      <c r="F5580" s="14" t="s">
        <v>13929</v>
      </c>
      <c r="G5580" s="307" t="s">
        <v>11307</v>
      </c>
      <c r="H5580" s="307" t="s">
        <v>11308</v>
      </c>
      <c r="I5580" s="303">
        <v>380</v>
      </c>
      <c r="J5580" s="304">
        <v>3</v>
      </c>
    </row>
    <row r="5581" spans="1:10" ht="64.95" customHeight="1" x14ac:dyDescent="0.2">
      <c r="A5581" s="14" t="s">
        <v>1906</v>
      </c>
      <c r="B5581" s="14" t="s">
        <v>13494</v>
      </c>
      <c r="C5581" s="14" t="s">
        <v>13495</v>
      </c>
      <c r="D5581" s="16">
        <v>45253</v>
      </c>
      <c r="E5581" s="302">
        <v>45335</v>
      </c>
      <c r="F5581" s="14" t="s">
        <v>13931</v>
      </c>
      <c r="G5581" s="307" t="s">
        <v>11307</v>
      </c>
      <c r="H5581" s="307" t="s">
        <v>11308</v>
      </c>
      <c r="I5581" s="303">
        <v>499.4</v>
      </c>
      <c r="J5581" s="304">
        <v>3</v>
      </c>
    </row>
    <row r="5582" spans="1:10" ht="67.95" customHeight="1" x14ac:dyDescent="0.2">
      <c r="A5582" s="14" t="s">
        <v>1906</v>
      </c>
      <c r="B5582" s="14" t="s">
        <v>13494</v>
      </c>
      <c r="C5582" s="14" t="s">
        <v>13495</v>
      </c>
      <c r="D5582" s="16">
        <v>45254</v>
      </c>
      <c r="E5582" s="302">
        <v>45335</v>
      </c>
      <c r="F5582" s="14" t="s">
        <v>13930</v>
      </c>
      <c r="G5582" s="307" t="s">
        <v>11307</v>
      </c>
      <c r="H5582" s="307" t="s">
        <v>11308</v>
      </c>
      <c r="I5582" s="303">
        <v>1020</v>
      </c>
      <c r="J5582" s="304">
        <v>3</v>
      </c>
    </row>
    <row r="5583" spans="1:10" ht="55.95" customHeight="1" x14ac:dyDescent="0.2">
      <c r="A5583" s="14" t="s">
        <v>1906</v>
      </c>
      <c r="B5583" s="14" t="s">
        <v>13494</v>
      </c>
      <c r="C5583" s="14" t="s">
        <v>13495</v>
      </c>
      <c r="D5583" s="16">
        <v>45253</v>
      </c>
      <c r="E5583" s="302">
        <v>45335</v>
      </c>
      <c r="F5583" s="14" t="s">
        <v>13932</v>
      </c>
      <c r="G5583" s="307" t="s">
        <v>11307</v>
      </c>
      <c r="H5583" s="307" t="s">
        <v>11308</v>
      </c>
      <c r="I5583" s="303">
        <v>2100</v>
      </c>
      <c r="J5583" s="304">
        <v>3</v>
      </c>
    </row>
    <row r="5584" spans="1:10" ht="65.400000000000006" customHeight="1" x14ac:dyDescent="0.2">
      <c r="A5584" s="14" t="s">
        <v>1906</v>
      </c>
      <c r="B5584" s="14" t="s">
        <v>13494</v>
      </c>
      <c r="C5584" s="14" t="s">
        <v>13495</v>
      </c>
      <c r="D5584" s="16">
        <v>45256</v>
      </c>
      <c r="E5584" s="302">
        <v>45335</v>
      </c>
      <c r="F5584" s="14" t="s">
        <v>13933</v>
      </c>
      <c r="G5584" s="307" t="s">
        <v>11307</v>
      </c>
      <c r="H5584" s="307" t="s">
        <v>11308</v>
      </c>
      <c r="I5584" s="303">
        <v>1705.09</v>
      </c>
      <c r="J5584" s="304">
        <v>3</v>
      </c>
    </row>
    <row r="5585" spans="1:10" ht="71.400000000000006" x14ac:dyDescent="0.2">
      <c r="A5585" s="14" t="s">
        <v>1906</v>
      </c>
      <c r="B5585" s="14" t="s">
        <v>13496</v>
      </c>
      <c r="C5585" s="14" t="s">
        <v>1933</v>
      </c>
      <c r="D5585" s="16">
        <v>45243</v>
      </c>
      <c r="E5585" s="302">
        <v>45335</v>
      </c>
      <c r="F5585" s="14" t="s">
        <v>13497</v>
      </c>
      <c r="G5585" s="307" t="s">
        <v>8177</v>
      </c>
      <c r="H5585" s="307" t="s">
        <v>8178</v>
      </c>
      <c r="I5585" s="303">
        <v>3650</v>
      </c>
      <c r="J5585" s="304">
        <v>2</v>
      </c>
    </row>
    <row r="5586" spans="1:10" ht="63.6" customHeight="1" x14ac:dyDescent="0.2">
      <c r="A5586" s="14" t="s">
        <v>1906</v>
      </c>
      <c r="B5586" s="14" t="s">
        <v>13496</v>
      </c>
      <c r="C5586" s="14" t="s">
        <v>1933</v>
      </c>
      <c r="D5586" s="16">
        <v>44985</v>
      </c>
      <c r="E5586" s="302">
        <v>45335</v>
      </c>
      <c r="F5586" s="14" t="s">
        <v>13940</v>
      </c>
      <c r="G5586" s="307" t="s">
        <v>8177</v>
      </c>
      <c r="H5586" s="307" t="s">
        <v>8178</v>
      </c>
      <c r="I5586" s="303">
        <v>224.5</v>
      </c>
      <c r="J5586" s="304">
        <v>2</v>
      </c>
    </row>
    <row r="5587" spans="1:10" ht="62.4" customHeight="1" x14ac:dyDescent="0.2">
      <c r="A5587" s="14" t="s">
        <v>1906</v>
      </c>
      <c r="B5587" s="14" t="s">
        <v>13496</v>
      </c>
      <c r="C5587" s="14" t="s">
        <v>1933</v>
      </c>
      <c r="D5587" s="16">
        <v>45014</v>
      </c>
      <c r="E5587" s="302">
        <v>45335</v>
      </c>
      <c r="F5587" s="14" t="s">
        <v>13939</v>
      </c>
      <c r="G5587" s="307" t="s">
        <v>8177</v>
      </c>
      <c r="H5587" s="307" t="s">
        <v>8178</v>
      </c>
      <c r="I5587" s="303">
        <v>247</v>
      </c>
      <c r="J5587" s="304">
        <v>2</v>
      </c>
    </row>
    <row r="5588" spans="1:10" ht="67.95" customHeight="1" x14ac:dyDescent="0.2">
      <c r="A5588" s="14" t="s">
        <v>1906</v>
      </c>
      <c r="B5588" s="14" t="s">
        <v>13496</v>
      </c>
      <c r="C5588" s="14" t="s">
        <v>1933</v>
      </c>
      <c r="D5588" s="16">
        <v>45041</v>
      </c>
      <c r="E5588" s="302">
        <v>45335</v>
      </c>
      <c r="F5588" s="14" t="s">
        <v>13938</v>
      </c>
      <c r="G5588" s="307" t="s">
        <v>8177</v>
      </c>
      <c r="H5588" s="307" t="s">
        <v>8178</v>
      </c>
      <c r="I5588" s="303">
        <v>320</v>
      </c>
      <c r="J5588" s="304">
        <v>2</v>
      </c>
    </row>
    <row r="5589" spans="1:10" ht="64.2" customHeight="1" x14ac:dyDescent="0.2">
      <c r="A5589" s="14" t="s">
        <v>1906</v>
      </c>
      <c r="B5589" s="14" t="s">
        <v>13496</v>
      </c>
      <c r="C5589" s="14" t="s">
        <v>1933</v>
      </c>
      <c r="D5589" s="16">
        <v>45072</v>
      </c>
      <c r="E5589" s="302">
        <v>45335</v>
      </c>
      <c r="F5589" s="14" t="s">
        <v>13937</v>
      </c>
      <c r="G5589" s="307" t="s">
        <v>8177</v>
      </c>
      <c r="H5589" s="307" t="s">
        <v>8178</v>
      </c>
      <c r="I5589" s="303">
        <v>340</v>
      </c>
      <c r="J5589" s="304">
        <v>2</v>
      </c>
    </row>
    <row r="5590" spans="1:10" ht="65.400000000000006" customHeight="1" x14ac:dyDescent="0.2">
      <c r="A5590" s="14" t="s">
        <v>1906</v>
      </c>
      <c r="B5590" s="14" t="s">
        <v>13496</v>
      </c>
      <c r="C5590" s="14" t="s">
        <v>1933</v>
      </c>
      <c r="D5590" s="16">
        <v>45104</v>
      </c>
      <c r="E5590" s="302">
        <v>45335</v>
      </c>
      <c r="F5590" s="14" t="s">
        <v>13936</v>
      </c>
      <c r="G5590" s="307" t="s">
        <v>8177</v>
      </c>
      <c r="H5590" s="307" t="s">
        <v>8178</v>
      </c>
      <c r="I5590" s="303">
        <v>340</v>
      </c>
      <c r="J5590" s="304">
        <v>2</v>
      </c>
    </row>
    <row r="5591" spans="1:10" ht="63.6" customHeight="1" x14ac:dyDescent="0.2">
      <c r="A5591" s="14" t="s">
        <v>1906</v>
      </c>
      <c r="B5591" s="14" t="s">
        <v>13496</v>
      </c>
      <c r="C5591" s="14" t="s">
        <v>1933</v>
      </c>
      <c r="D5591" s="16">
        <v>45135</v>
      </c>
      <c r="E5591" s="302">
        <v>45335</v>
      </c>
      <c r="F5591" s="14" t="s">
        <v>13935</v>
      </c>
      <c r="G5591" s="307" t="s">
        <v>8177</v>
      </c>
      <c r="H5591" s="307" t="s">
        <v>8178</v>
      </c>
      <c r="I5591" s="303">
        <v>165</v>
      </c>
      <c r="J5591" s="304">
        <v>2</v>
      </c>
    </row>
    <row r="5592" spans="1:10" ht="65.400000000000006" customHeight="1" x14ac:dyDescent="0.2">
      <c r="A5592" s="14" t="s">
        <v>1906</v>
      </c>
      <c r="B5592" s="14" t="s">
        <v>13496</v>
      </c>
      <c r="C5592" s="14" t="s">
        <v>1933</v>
      </c>
      <c r="D5592" s="16">
        <v>45153</v>
      </c>
      <c r="E5592" s="302">
        <v>45335</v>
      </c>
      <c r="F5592" s="14" t="s">
        <v>13934</v>
      </c>
      <c r="G5592" s="307" t="s">
        <v>8177</v>
      </c>
      <c r="H5592" s="307" t="s">
        <v>8178</v>
      </c>
      <c r="I5592" s="303">
        <v>254.1</v>
      </c>
      <c r="J5592" s="304">
        <v>2</v>
      </c>
    </row>
    <row r="5593" spans="1:10" ht="63.6" customHeight="1" x14ac:dyDescent="0.2">
      <c r="A5593" s="14" t="s">
        <v>1906</v>
      </c>
      <c r="B5593" s="14" t="s">
        <v>13496</v>
      </c>
      <c r="C5593" s="14" t="s">
        <v>1933</v>
      </c>
      <c r="D5593" s="16">
        <v>45290</v>
      </c>
      <c r="E5593" s="302">
        <v>45335</v>
      </c>
      <c r="F5593" s="14" t="s">
        <v>13942</v>
      </c>
      <c r="G5593" s="307" t="s">
        <v>8177</v>
      </c>
      <c r="H5593" s="307" t="s">
        <v>8178</v>
      </c>
      <c r="I5593" s="303">
        <v>360</v>
      </c>
      <c r="J5593" s="304">
        <v>2</v>
      </c>
    </row>
    <row r="5594" spans="1:10" ht="62.4" customHeight="1" x14ac:dyDescent="0.2">
      <c r="A5594" s="14" t="s">
        <v>1906</v>
      </c>
      <c r="B5594" s="14" t="s">
        <v>13496</v>
      </c>
      <c r="C5594" s="14" t="s">
        <v>1933</v>
      </c>
      <c r="D5594" s="16">
        <v>45145</v>
      </c>
      <c r="E5594" s="302">
        <v>45335</v>
      </c>
      <c r="F5594" s="14" t="s">
        <v>13943</v>
      </c>
      <c r="G5594" s="307" t="s">
        <v>8177</v>
      </c>
      <c r="H5594" s="307" t="s">
        <v>8178</v>
      </c>
      <c r="I5594" s="303">
        <v>360</v>
      </c>
      <c r="J5594" s="304">
        <v>2</v>
      </c>
    </row>
    <row r="5595" spans="1:10" ht="63.6" customHeight="1" x14ac:dyDescent="0.2">
      <c r="A5595" s="14" t="s">
        <v>1906</v>
      </c>
      <c r="B5595" s="14" t="s">
        <v>13496</v>
      </c>
      <c r="C5595" s="14" t="s">
        <v>1933</v>
      </c>
      <c r="D5595" s="16">
        <v>45183</v>
      </c>
      <c r="E5595" s="302">
        <v>45335</v>
      </c>
      <c r="F5595" s="14" t="s">
        <v>13941</v>
      </c>
      <c r="G5595" s="307" t="s">
        <v>8177</v>
      </c>
      <c r="H5595" s="307" t="s">
        <v>8178</v>
      </c>
      <c r="I5595" s="303">
        <v>129.80000000000001</v>
      </c>
      <c r="J5595" s="304">
        <v>2</v>
      </c>
    </row>
    <row r="5596" spans="1:10" ht="60" customHeight="1" x14ac:dyDescent="0.2">
      <c r="A5596" s="14" t="s">
        <v>1906</v>
      </c>
      <c r="B5596" s="14" t="s">
        <v>13496</v>
      </c>
      <c r="C5596" s="14" t="s">
        <v>1933</v>
      </c>
      <c r="D5596" s="16">
        <v>44976</v>
      </c>
      <c r="E5596" s="302">
        <v>45335</v>
      </c>
      <c r="F5596" s="14" t="s">
        <v>13944</v>
      </c>
      <c r="G5596" s="307" t="s">
        <v>8177</v>
      </c>
      <c r="H5596" s="307" t="s">
        <v>8178</v>
      </c>
      <c r="I5596" s="303">
        <v>220</v>
      </c>
      <c r="J5596" s="304">
        <v>2</v>
      </c>
    </row>
    <row r="5597" spans="1:10" ht="57" customHeight="1" x14ac:dyDescent="0.2">
      <c r="A5597" s="14" t="s">
        <v>1906</v>
      </c>
      <c r="B5597" s="14" t="s">
        <v>13496</v>
      </c>
      <c r="C5597" s="14" t="s">
        <v>1933</v>
      </c>
      <c r="D5597" s="16">
        <v>45100</v>
      </c>
      <c r="E5597" s="302">
        <v>45335</v>
      </c>
      <c r="F5597" s="14" t="s">
        <v>13945</v>
      </c>
      <c r="G5597" s="307" t="s">
        <v>8177</v>
      </c>
      <c r="H5597" s="307" t="s">
        <v>8178</v>
      </c>
      <c r="I5597" s="303">
        <v>90</v>
      </c>
      <c r="J5597" s="304">
        <v>2</v>
      </c>
    </row>
    <row r="5598" spans="1:10" ht="57" customHeight="1" x14ac:dyDescent="0.2">
      <c r="A5598" s="14" t="s">
        <v>1906</v>
      </c>
      <c r="B5598" s="14" t="s">
        <v>13496</v>
      </c>
      <c r="C5598" s="14" t="s">
        <v>1933</v>
      </c>
      <c r="D5598" s="16">
        <v>45061</v>
      </c>
      <c r="E5598" s="302">
        <v>45335</v>
      </c>
      <c r="F5598" s="14" t="s">
        <v>13946</v>
      </c>
      <c r="G5598" s="307" t="s">
        <v>8177</v>
      </c>
      <c r="H5598" s="307" t="s">
        <v>8178</v>
      </c>
      <c r="I5598" s="303">
        <v>33</v>
      </c>
      <c r="J5598" s="304">
        <v>2</v>
      </c>
    </row>
    <row r="5599" spans="1:10" ht="57" customHeight="1" x14ac:dyDescent="0.2">
      <c r="A5599" s="14" t="s">
        <v>1906</v>
      </c>
      <c r="B5599" s="14" t="s">
        <v>13496</v>
      </c>
      <c r="C5599" s="14" t="s">
        <v>1933</v>
      </c>
      <c r="D5599" s="16">
        <v>45041</v>
      </c>
      <c r="E5599" s="302">
        <v>45335</v>
      </c>
      <c r="F5599" s="14" t="s">
        <v>13947</v>
      </c>
      <c r="G5599" s="307" t="s">
        <v>8177</v>
      </c>
      <c r="H5599" s="307" t="s">
        <v>8178</v>
      </c>
      <c r="I5599" s="303">
        <v>33</v>
      </c>
      <c r="J5599" s="304">
        <v>2</v>
      </c>
    </row>
    <row r="5600" spans="1:10" ht="56.4" customHeight="1" x14ac:dyDescent="0.2">
      <c r="A5600" s="14" t="s">
        <v>1906</v>
      </c>
      <c r="B5600" s="14" t="s">
        <v>13496</v>
      </c>
      <c r="C5600" s="14" t="s">
        <v>1933</v>
      </c>
      <c r="D5600" s="16">
        <v>44992</v>
      </c>
      <c r="E5600" s="302">
        <v>45335</v>
      </c>
      <c r="F5600" s="14" t="s">
        <v>13946</v>
      </c>
      <c r="G5600" s="307" t="s">
        <v>8177</v>
      </c>
      <c r="H5600" s="307" t="s">
        <v>8178</v>
      </c>
      <c r="I5600" s="303">
        <v>18</v>
      </c>
      <c r="J5600" s="304">
        <v>2</v>
      </c>
    </row>
    <row r="5601" spans="1:10" ht="63" customHeight="1" x14ac:dyDescent="0.2">
      <c r="A5601" s="14" t="s">
        <v>1906</v>
      </c>
      <c r="B5601" s="14" t="s">
        <v>13496</v>
      </c>
      <c r="C5601" s="14" t="s">
        <v>1933</v>
      </c>
      <c r="D5601" s="16">
        <v>44996</v>
      </c>
      <c r="E5601" s="302">
        <v>45335</v>
      </c>
      <c r="F5601" s="14" t="s">
        <v>13948</v>
      </c>
      <c r="G5601" s="307" t="s">
        <v>8177</v>
      </c>
      <c r="H5601" s="307" t="s">
        <v>8178</v>
      </c>
      <c r="I5601" s="303">
        <v>33</v>
      </c>
      <c r="J5601" s="304">
        <v>2</v>
      </c>
    </row>
    <row r="5602" spans="1:10" ht="60" customHeight="1" x14ac:dyDescent="0.2">
      <c r="A5602" s="14" t="s">
        <v>1906</v>
      </c>
      <c r="B5602" s="14" t="s">
        <v>13496</v>
      </c>
      <c r="C5602" s="14" t="s">
        <v>1933</v>
      </c>
      <c r="D5602" s="16">
        <v>45046</v>
      </c>
      <c r="E5602" s="302">
        <v>45335</v>
      </c>
      <c r="F5602" s="14" t="s">
        <v>13946</v>
      </c>
      <c r="G5602" s="307" t="s">
        <v>8177</v>
      </c>
      <c r="H5602" s="307" t="s">
        <v>8178</v>
      </c>
      <c r="I5602" s="303">
        <v>33</v>
      </c>
      <c r="J5602" s="304">
        <v>2</v>
      </c>
    </row>
    <row r="5603" spans="1:10" ht="58.2" customHeight="1" x14ac:dyDescent="0.2">
      <c r="A5603" s="14" t="s">
        <v>1906</v>
      </c>
      <c r="B5603" s="14" t="s">
        <v>13496</v>
      </c>
      <c r="C5603" s="14" t="s">
        <v>1933</v>
      </c>
      <c r="D5603" s="16">
        <v>45090</v>
      </c>
      <c r="E5603" s="302">
        <v>45335</v>
      </c>
      <c r="F5603" s="14" t="s">
        <v>13946</v>
      </c>
      <c r="G5603" s="307" t="s">
        <v>8177</v>
      </c>
      <c r="H5603" s="307" t="s">
        <v>8178</v>
      </c>
      <c r="I5603" s="303">
        <v>33</v>
      </c>
      <c r="J5603" s="304">
        <v>2</v>
      </c>
    </row>
    <row r="5604" spans="1:10" ht="66.599999999999994" customHeight="1" x14ac:dyDescent="0.2">
      <c r="A5604" s="14" t="s">
        <v>1906</v>
      </c>
      <c r="B5604" s="14" t="s">
        <v>13496</v>
      </c>
      <c r="C5604" s="14" t="s">
        <v>1933</v>
      </c>
      <c r="D5604" s="16">
        <v>44974</v>
      </c>
      <c r="E5604" s="302">
        <v>45335</v>
      </c>
      <c r="F5604" s="14" t="s">
        <v>13948</v>
      </c>
      <c r="G5604" s="307" t="s">
        <v>8177</v>
      </c>
      <c r="H5604" s="307" t="s">
        <v>8178</v>
      </c>
      <c r="I5604" s="303">
        <v>33</v>
      </c>
      <c r="J5604" s="304">
        <v>2</v>
      </c>
    </row>
    <row r="5605" spans="1:10" ht="66" customHeight="1" x14ac:dyDescent="0.2">
      <c r="A5605" s="14" t="s">
        <v>1906</v>
      </c>
      <c r="B5605" s="14" t="s">
        <v>13496</v>
      </c>
      <c r="C5605" s="14" t="s">
        <v>1933</v>
      </c>
      <c r="D5605" s="16">
        <v>44981</v>
      </c>
      <c r="E5605" s="302">
        <v>45335</v>
      </c>
      <c r="F5605" s="14" t="s">
        <v>13949</v>
      </c>
      <c r="G5605" s="307" t="s">
        <v>8177</v>
      </c>
      <c r="H5605" s="307" t="s">
        <v>8178</v>
      </c>
      <c r="I5605" s="303">
        <v>338.91</v>
      </c>
      <c r="J5605" s="304">
        <v>2</v>
      </c>
    </row>
    <row r="5606" spans="1:10" ht="67.2" customHeight="1" x14ac:dyDescent="0.2">
      <c r="A5606" s="14" t="s">
        <v>1906</v>
      </c>
      <c r="B5606" s="14" t="s">
        <v>13496</v>
      </c>
      <c r="C5606" s="14" t="s">
        <v>1933</v>
      </c>
      <c r="D5606" s="16">
        <v>45169</v>
      </c>
      <c r="E5606" s="302">
        <v>45335</v>
      </c>
      <c r="F5606" s="14" t="s">
        <v>13950</v>
      </c>
      <c r="G5606" s="307" t="s">
        <v>8177</v>
      </c>
      <c r="H5606" s="307" t="s">
        <v>8178</v>
      </c>
      <c r="I5606" s="303">
        <v>42.85</v>
      </c>
      <c r="J5606" s="304">
        <v>2</v>
      </c>
    </row>
    <row r="5607" spans="1:10" ht="37.200000000000003" customHeight="1" x14ac:dyDescent="0.2">
      <c r="A5607" s="14" t="s">
        <v>1906</v>
      </c>
      <c r="B5607" s="14" t="s">
        <v>13498</v>
      </c>
      <c r="C5607" s="14" t="s">
        <v>13082</v>
      </c>
      <c r="D5607" s="16">
        <v>45337</v>
      </c>
      <c r="E5607" s="302"/>
      <c r="F5607" s="14" t="s">
        <v>13499</v>
      </c>
      <c r="G5607" s="307" t="s">
        <v>13500</v>
      </c>
      <c r="H5607" s="307" t="s">
        <v>13501</v>
      </c>
      <c r="I5607" s="303">
        <v>386.32</v>
      </c>
      <c r="J5607" s="304">
        <v>3</v>
      </c>
    </row>
    <row r="5608" spans="1:10" ht="71.400000000000006" x14ac:dyDescent="0.2">
      <c r="A5608" s="14" t="s">
        <v>1906</v>
      </c>
      <c r="B5608" s="14" t="s">
        <v>13502</v>
      </c>
      <c r="C5608" s="14" t="s">
        <v>12002</v>
      </c>
      <c r="D5608" s="16">
        <v>44931</v>
      </c>
      <c r="E5608" s="302">
        <v>45337</v>
      </c>
      <c r="F5608" s="14" t="s">
        <v>13503</v>
      </c>
      <c r="G5608" s="307" t="s">
        <v>2887</v>
      </c>
      <c r="H5608" s="307" t="s">
        <v>2888</v>
      </c>
      <c r="I5608" s="303">
        <v>440.39</v>
      </c>
      <c r="J5608" s="304">
        <v>2</v>
      </c>
    </row>
    <row r="5609" spans="1:10" ht="66.599999999999994" customHeight="1" x14ac:dyDescent="0.2">
      <c r="A5609" s="14" t="s">
        <v>1906</v>
      </c>
      <c r="B5609" s="14" t="s">
        <v>13504</v>
      </c>
      <c r="C5609" s="14" t="s">
        <v>13505</v>
      </c>
      <c r="D5609" s="16">
        <v>45155</v>
      </c>
      <c r="E5609" s="302">
        <v>45337</v>
      </c>
      <c r="F5609" s="14" t="s">
        <v>13506</v>
      </c>
      <c r="G5609" s="307" t="s">
        <v>11310</v>
      </c>
      <c r="H5609" s="307" t="s">
        <v>11311</v>
      </c>
      <c r="I5609" s="303">
        <v>17.95</v>
      </c>
      <c r="J5609" s="304">
        <v>3</v>
      </c>
    </row>
    <row r="5610" spans="1:10" ht="55.95" customHeight="1" x14ac:dyDescent="0.2">
      <c r="A5610" s="14" t="s">
        <v>1906</v>
      </c>
      <c r="B5610" s="14" t="s">
        <v>13504</v>
      </c>
      <c r="C5610" s="14" t="s">
        <v>13505</v>
      </c>
      <c r="D5610" s="16">
        <v>45007</v>
      </c>
      <c r="E5610" s="302">
        <v>45337</v>
      </c>
      <c r="F5610" s="14" t="s">
        <v>13951</v>
      </c>
      <c r="G5610" s="307" t="s">
        <v>11310</v>
      </c>
      <c r="H5610" s="307" t="s">
        <v>11311</v>
      </c>
      <c r="I5610" s="303">
        <v>100</v>
      </c>
      <c r="J5610" s="304">
        <v>3</v>
      </c>
    </row>
    <row r="5611" spans="1:10" ht="78.599999999999994" customHeight="1" x14ac:dyDescent="0.2">
      <c r="A5611" s="14" t="s">
        <v>1906</v>
      </c>
      <c r="B5611" s="14" t="s">
        <v>13504</v>
      </c>
      <c r="C5611" s="14" t="s">
        <v>13505</v>
      </c>
      <c r="D5611" s="16">
        <v>45096</v>
      </c>
      <c r="E5611" s="302">
        <v>45337</v>
      </c>
      <c r="F5611" s="14" t="s">
        <v>13952</v>
      </c>
      <c r="G5611" s="307" t="s">
        <v>11310</v>
      </c>
      <c r="H5611" s="307" t="s">
        <v>11311</v>
      </c>
      <c r="I5611" s="303">
        <v>99.43</v>
      </c>
      <c r="J5611" s="304">
        <v>3</v>
      </c>
    </row>
    <row r="5612" spans="1:10" ht="75.599999999999994" customHeight="1" x14ac:dyDescent="0.2">
      <c r="A5612" s="14" t="s">
        <v>1906</v>
      </c>
      <c r="B5612" s="14" t="s">
        <v>13504</v>
      </c>
      <c r="C5612" s="14" t="s">
        <v>13505</v>
      </c>
      <c r="D5612" s="16">
        <v>45091</v>
      </c>
      <c r="E5612" s="302">
        <v>45337</v>
      </c>
      <c r="F5612" s="14" t="s">
        <v>13953</v>
      </c>
      <c r="G5612" s="307" t="s">
        <v>11310</v>
      </c>
      <c r="H5612" s="307" t="s">
        <v>11311</v>
      </c>
      <c r="I5612" s="303">
        <v>25.81</v>
      </c>
      <c r="J5612" s="304">
        <v>3</v>
      </c>
    </row>
    <row r="5613" spans="1:10" ht="69.599999999999994" customHeight="1" x14ac:dyDescent="0.2">
      <c r="A5613" s="14" t="s">
        <v>1906</v>
      </c>
      <c r="B5613" s="14" t="s">
        <v>13504</v>
      </c>
      <c r="C5613" s="14" t="s">
        <v>13505</v>
      </c>
      <c r="D5613" s="16">
        <v>45113</v>
      </c>
      <c r="E5613" s="302">
        <v>45337</v>
      </c>
      <c r="F5613" s="14" t="s">
        <v>13959</v>
      </c>
      <c r="G5613" s="307" t="s">
        <v>11310</v>
      </c>
      <c r="H5613" s="307" t="s">
        <v>11311</v>
      </c>
      <c r="I5613" s="303">
        <v>140</v>
      </c>
      <c r="J5613" s="304">
        <v>3</v>
      </c>
    </row>
    <row r="5614" spans="1:10" ht="66.599999999999994" customHeight="1" x14ac:dyDescent="0.2">
      <c r="A5614" s="14" t="s">
        <v>1906</v>
      </c>
      <c r="B5614" s="14" t="s">
        <v>13504</v>
      </c>
      <c r="C5614" s="14" t="s">
        <v>13505</v>
      </c>
      <c r="D5614" s="16">
        <v>45069</v>
      </c>
      <c r="E5614" s="302">
        <v>45337</v>
      </c>
      <c r="F5614" s="14" t="s">
        <v>13954</v>
      </c>
      <c r="G5614" s="307" t="s">
        <v>11310</v>
      </c>
      <c r="H5614" s="307" t="s">
        <v>11311</v>
      </c>
      <c r="I5614" s="303">
        <v>85</v>
      </c>
      <c r="J5614" s="304">
        <v>3</v>
      </c>
    </row>
    <row r="5615" spans="1:10" ht="66.599999999999994" customHeight="1" x14ac:dyDescent="0.2">
      <c r="A5615" s="14" t="s">
        <v>1906</v>
      </c>
      <c r="B5615" s="14" t="s">
        <v>13504</v>
      </c>
      <c r="C5615" s="14" t="s">
        <v>13505</v>
      </c>
      <c r="D5615" s="16">
        <v>45102</v>
      </c>
      <c r="E5615" s="302">
        <v>45337</v>
      </c>
      <c r="F5615" s="14" t="s">
        <v>13955</v>
      </c>
      <c r="G5615" s="307" t="s">
        <v>11310</v>
      </c>
      <c r="H5615" s="307" t="s">
        <v>11311</v>
      </c>
      <c r="I5615" s="303">
        <v>238.89</v>
      </c>
      <c r="J5615" s="304">
        <v>3</v>
      </c>
    </row>
    <row r="5616" spans="1:10" ht="66.599999999999994" customHeight="1" x14ac:dyDescent="0.2">
      <c r="A5616" s="14" t="s">
        <v>1906</v>
      </c>
      <c r="B5616" s="14" t="s">
        <v>13504</v>
      </c>
      <c r="C5616" s="14" t="s">
        <v>13505</v>
      </c>
      <c r="D5616" s="16">
        <v>45097</v>
      </c>
      <c r="E5616" s="302">
        <v>45337</v>
      </c>
      <c r="F5616" s="14" t="s">
        <v>13956</v>
      </c>
      <c r="G5616" s="307" t="s">
        <v>11310</v>
      </c>
      <c r="H5616" s="307" t="s">
        <v>11311</v>
      </c>
      <c r="I5616" s="303">
        <v>175</v>
      </c>
      <c r="J5616" s="304">
        <v>3</v>
      </c>
    </row>
    <row r="5617" spans="1:10" ht="66.599999999999994" customHeight="1" x14ac:dyDescent="0.2">
      <c r="A5617" s="14" t="s">
        <v>1906</v>
      </c>
      <c r="B5617" s="14" t="s">
        <v>13504</v>
      </c>
      <c r="C5617" s="14" t="s">
        <v>13505</v>
      </c>
      <c r="D5617" s="16">
        <v>45118</v>
      </c>
      <c r="E5617" s="302">
        <v>45337</v>
      </c>
      <c r="F5617" s="14" t="s">
        <v>13957</v>
      </c>
      <c r="G5617" s="307" t="s">
        <v>11310</v>
      </c>
      <c r="H5617" s="307" t="s">
        <v>11311</v>
      </c>
      <c r="I5617" s="303">
        <v>133</v>
      </c>
      <c r="J5617" s="304">
        <v>3</v>
      </c>
    </row>
    <row r="5618" spans="1:10" ht="66.599999999999994" customHeight="1" x14ac:dyDescent="0.2">
      <c r="A5618" s="14" t="s">
        <v>1906</v>
      </c>
      <c r="B5618" s="14" t="s">
        <v>13504</v>
      </c>
      <c r="C5618" s="14" t="s">
        <v>13505</v>
      </c>
      <c r="D5618" s="16">
        <v>45155</v>
      </c>
      <c r="E5618" s="302">
        <v>45337</v>
      </c>
      <c r="F5618" s="14" t="s">
        <v>13958</v>
      </c>
      <c r="G5618" s="307" t="s">
        <v>11310</v>
      </c>
      <c r="H5618" s="307" t="s">
        <v>11311</v>
      </c>
      <c r="I5618" s="303">
        <v>597.91999999999996</v>
      </c>
      <c r="J5618" s="304">
        <v>3</v>
      </c>
    </row>
    <row r="5619" spans="1:10" ht="30.6" x14ac:dyDescent="0.2">
      <c r="A5619" s="14" t="s">
        <v>1906</v>
      </c>
      <c r="B5619" s="14" t="s">
        <v>13507</v>
      </c>
      <c r="C5619" s="14" t="s">
        <v>13508</v>
      </c>
      <c r="D5619" s="16">
        <v>45343</v>
      </c>
      <c r="E5619" s="302"/>
      <c r="F5619" s="14" t="s">
        <v>13509</v>
      </c>
      <c r="G5619" s="307" t="s">
        <v>10463</v>
      </c>
      <c r="H5619" s="307" t="s">
        <v>10464</v>
      </c>
      <c r="I5619" s="303">
        <v>223.6</v>
      </c>
      <c r="J5619" s="304">
        <v>3</v>
      </c>
    </row>
    <row r="5620" spans="1:10" ht="71.400000000000006" x14ac:dyDescent="0.2">
      <c r="A5620" s="14" t="s">
        <v>1906</v>
      </c>
      <c r="B5620" s="14" t="s">
        <v>13510</v>
      </c>
      <c r="C5620" s="14" t="s">
        <v>7416</v>
      </c>
      <c r="D5620" s="16">
        <v>44962</v>
      </c>
      <c r="E5620" s="302">
        <v>45344</v>
      </c>
      <c r="F5620" s="14" t="s">
        <v>13960</v>
      </c>
      <c r="G5620" s="307" t="s">
        <v>2887</v>
      </c>
      <c r="H5620" s="307" t="s">
        <v>2888</v>
      </c>
      <c r="I5620" s="303">
        <v>500</v>
      </c>
      <c r="J5620" s="304">
        <v>2</v>
      </c>
    </row>
    <row r="5621" spans="1:10" ht="71.400000000000006" x14ac:dyDescent="0.2">
      <c r="A5621" s="14" t="s">
        <v>1906</v>
      </c>
      <c r="B5621" s="14" t="s">
        <v>13510</v>
      </c>
      <c r="C5621" s="14" t="s">
        <v>7416</v>
      </c>
      <c r="D5621" s="16">
        <v>44993</v>
      </c>
      <c r="E5621" s="302">
        <v>45344</v>
      </c>
      <c r="F5621" s="14" t="s">
        <v>13961</v>
      </c>
      <c r="G5621" s="307" t="s">
        <v>2887</v>
      </c>
      <c r="H5621" s="307" t="s">
        <v>2888</v>
      </c>
      <c r="I5621" s="303">
        <v>500</v>
      </c>
      <c r="J5621" s="304">
        <v>2</v>
      </c>
    </row>
    <row r="5622" spans="1:10" ht="71.400000000000006" x14ac:dyDescent="0.2">
      <c r="A5622" s="14" t="s">
        <v>1906</v>
      </c>
      <c r="B5622" s="14" t="s">
        <v>13510</v>
      </c>
      <c r="C5622" s="14" t="s">
        <v>7416</v>
      </c>
      <c r="D5622" s="16">
        <v>45020</v>
      </c>
      <c r="E5622" s="302">
        <v>45344</v>
      </c>
      <c r="F5622" s="14" t="s">
        <v>13962</v>
      </c>
      <c r="G5622" s="307" t="s">
        <v>2887</v>
      </c>
      <c r="H5622" s="307" t="s">
        <v>2888</v>
      </c>
      <c r="I5622" s="303">
        <v>500</v>
      </c>
      <c r="J5622" s="304">
        <v>2</v>
      </c>
    </row>
    <row r="5623" spans="1:10" ht="71.400000000000006" x14ac:dyDescent="0.2">
      <c r="A5623" s="14" t="s">
        <v>1906</v>
      </c>
      <c r="B5623" s="14" t="s">
        <v>13510</v>
      </c>
      <c r="C5623" s="14" t="s">
        <v>7416</v>
      </c>
      <c r="D5623" s="16">
        <v>45049</v>
      </c>
      <c r="E5623" s="302">
        <v>45344</v>
      </c>
      <c r="F5623" s="14" t="s">
        <v>13963</v>
      </c>
      <c r="G5623" s="307" t="s">
        <v>2887</v>
      </c>
      <c r="H5623" s="307" t="s">
        <v>2888</v>
      </c>
      <c r="I5623" s="303">
        <v>500</v>
      </c>
      <c r="J5623" s="304">
        <v>2</v>
      </c>
    </row>
    <row r="5624" spans="1:10" ht="71.400000000000006" x14ac:dyDescent="0.2">
      <c r="A5624" s="14" t="s">
        <v>1906</v>
      </c>
      <c r="B5624" s="14" t="s">
        <v>13510</v>
      </c>
      <c r="C5624" s="14" t="s">
        <v>7416</v>
      </c>
      <c r="D5624" s="16">
        <v>45082</v>
      </c>
      <c r="E5624" s="302">
        <v>45344</v>
      </c>
      <c r="F5624" s="14" t="s">
        <v>13964</v>
      </c>
      <c r="G5624" s="307" t="s">
        <v>2887</v>
      </c>
      <c r="H5624" s="307" t="s">
        <v>2888</v>
      </c>
      <c r="I5624" s="303">
        <v>500</v>
      </c>
      <c r="J5624" s="304">
        <v>2</v>
      </c>
    </row>
    <row r="5625" spans="1:10" ht="71.400000000000006" x14ac:dyDescent="0.2">
      <c r="A5625" s="14" t="s">
        <v>1906</v>
      </c>
      <c r="B5625" s="14" t="s">
        <v>13510</v>
      </c>
      <c r="C5625" s="14" t="s">
        <v>7416</v>
      </c>
      <c r="D5625" s="16">
        <v>45115</v>
      </c>
      <c r="E5625" s="302">
        <v>45344</v>
      </c>
      <c r="F5625" s="14" t="s">
        <v>13965</v>
      </c>
      <c r="G5625" s="307" t="s">
        <v>2887</v>
      </c>
      <c r="H5625" s="307" t="s">
        <v>2888</v>
      </c>
      <c r="I5625" s="303">
        <v>500</v>
      </c>
      <c r="J5625" s="304">
        <v>2</v>
      </c>
    </row>
    <row r="5626" spans="1:10" ht="71.400000000000006" x14ac:dyDescent="0.2">
      <c r="A5626" s="14" t="s">
        <v>1906</v>
      </c>
      <c r="B5626" s="14" t="s">
        <v>13510</v>
      </c>
      <c r="C5626" s="14" t="s">
        <v>7416</v>
      </c>
      <c r="D5626" s="16">
        <v>45143</v>
      </c>
      <c r="E5626" s="302">
        <v>45344</v>
      </c>
      <c r="F5626" s="14" t="s">
        <v>13966</v>
      </c>
      <c r="G5626" s="307" t="s">
        <v>2887</v>
      </c>
      <c r="H5626" s="307" t="s">
        <v>2888</v>
      </c>
      <c r="I5626" s="303">
        <v>500</v>
      </c>
      <c r="J5626" s="304">
        <v>2</v>
      </c>
    </row>
    <row r="5627" spans="1:10" ht="71.400000000000006" x14ac:dyDescent="0.2">
      <c r="A5627" s="14" t="s">
        <v>1906</v>
      </c>
      <c r="B5627" s="14" t="s">
        <v>13510</v>
      </c>
      <c r="C5627" s="14" t="s">
        <v>7416</v>
      </c>
      <c r="D5627" s="16">
        <v>45176</v>
      </c>
      <c r="E5627" s="302">
        <v>45344</v>
      </c>
      <c r="F5627" s="14" t="s">
        <v>13967</v>
      </c>
      <c r="G5627" s="307" t="s">
        <v>2887</v>
      </c>
      <c r="H5627" s="307" t="s">
        <v>2888</v>
      </c>
      <c r="I5627" s="303">
        <v>500</v>
      </c>
      <c r="J5627" s="304">
        <v>2</v>
      </c>
    </row>
    <row r="5628" spans="1:10" ht="71.400000000000006" x14ac:dyDescent="0.2">
      <c r="A5628" s="14" t="s">
        <v>1906</v>
      </c>
      <c r="B5628" s="14" t="s">
        <v>13510</v>
      </c>
      <c r="C5628" s="14" t="s">
        <v>7416</v>
      </c>
      <c r="D5628" s="16">
        <v>45205</v>
      </c>
      <c r="E5628" s="302">
        <v>45344</v>
      </c>
      <c r="F5628" s="14" t="s">
        <v>13968</v>
      </c>
      <c r="G5628" s="307" t="s">
        <v>2887</v>
      </c>
      <c r="H5628" s="307" t="s">
        <v>2888</v>
      </c>
      <c r="I5628" s="303">
        <v>500</v>
      </c>
      <c r="J5628" s="304">
        <v>2</v>
      </c>
    </row>
    <row r="5629" spans="1:10" ht="71.400000000000006" x14ac:dyDescent="0.2">
      <c r="A5629" s="14" t="s">
        <v>1906</v>
      </c>
      <c r="B5629" s="14" t="s">
        <v>13510</v>
      </c>
      <c r="C5629" s="14" t="s">
        <v>7416</v>
      </c>
      <c r="D5629" s="16">
        <v>45233</v>
      </c>
      <c r="E5629" s="302">
        <v>45344</v>
      </c>
      <c r="F5629" s="14" t="s">
        <v>13969</v>
      </c>
      <c r="G5629" s="307" t="s">
        <v>2887</v>
      </c>
      <c r="H5629" s="307" t="s">
        <v>2888</v>
      </c>
      <c r="I5629" s="303">
        <v>500</v>
      </c>
      <c r="J5629" s="304">
        <v>2</v>
      </c>
    </row>
    <row r="5630" spans="1:10" ht="71.400000000000006" x14ac:dyDescent="0.2">
      <c r="A5630" s="14" t="s">
        <v>1906</v>
      </c>
      <c r="B5630" s="14" t="s">
        <v>13510</v>
      </c>
      <c r="C5630" s="14" t="s">
        <v>7416</v>
      </c>
      <c r="D5630" s="16">
        <v>45265</v>
      </c>
      <c r="E5630" s="302">
        <v>45344</v>
      </c>
      <c r="F5630" s="14" t="s">
        <v>13970</v>
      </c>
      <c r="G5630" s="307" t="s">
        <v>2887</v>
      </c>
      <c r="H5630" s="307" t="s">
        <v>2888</v>
      </c>
      <c r="I5630" s="303">
        <v>500</v>
      </c>
      <c r="J5630" s="304">
        <v>2</v>
      </c>
    </row>
    <row r="5631" spans="1:10" ht="74.400000000000006" customHeight="1" x14ac:dyDescent="0.2">
      <c r="A5631" s="14" t="s">
        <v>1906</v>
      </c>
      <c r="B5631" s="14" t="s">
        <v>13510</v>
      </c>
      <c r="C5631" s="14" t="s">
        <v>7416</v>
      </c>
      <c r="D5631" s="16">
        <v>45194</v>
      </c>
      <c r="E5631" s="302">
        <v>45344</v>
      </c>
      <c r="F5631" s="14" t="s">
        <v>13971</v>
      </c>
      <c r="G5631" s="307" t="s">
        <v>2887</v>
      </c>
      <c r="H5631" s="307" t="s">
        <v>2888</v>
      </c>
      <c r="I5631" s="303">
        <v>1077.5</v>
      </c>
      <c r="J5631" s="304">
        <v>2</v>
      </c>
    </row>
    <row r="5632" spans="1:10" ht="78.599999999999994" customHeight="1" x14ac:dyDescent="0.2">
      <c r="A5632" s="14" t="s">
        <v>1906</v>
      </c>
      <c r="B5632" s="14" t="s">
        <v>13510</v>
      </c>
      <c r="C5632" s="14" t="s">
        <v>7416</v>
      </c>
      <c r="D5632" s="16">
        <v>45263</v>
      </c>
      <c r="E5632" s="302">
        <v>45344</v>
      </c>
      <c r="F5632" s="14" t="s">
        <v>13972</v>
      </c>
      <c r="G5632" s="307" t="s">
        <v>2887</v>
      </c>
      <c r="H5632" s="307" t="s">
        <v>2888</v>
      </c>
      <c r="I5632" s="303">
        <v>1475.11</v>
      </c>
      <c r="J5632" s="304">
        <v>2</v>
      </c>
    </row>
    <row r="5633" spans="1:10" ht="66.599999999999994" customHeight="1" x14ac:dyDescent="0.2">
      <c r="A5633" s="14" t="s">
        <v>1906</v>
      </c>
      <c r="B5633" s="14" t="s">
        <v>13510</v>
      </c>
      <c r="C5633" s="14" t="s">
        <v>7416</v>
      </c>
      <c r="D5633" s="16">
        <v>45083</v>
      </c>
      <c r="E5633" s="302">
        <v>45344</v>
      </c>
      <c r="F5633" s="14" t="s">
        <v>13973</v>
      </c>
      <c r="G5633" s="307" t="s">
        <v>2887</v>
      </c>
      <c r="H5633" s="307" t="s">
        <v>2888</v>
      </c>
      <c r="I5633" s="303">
        <v>140</v>
      </c>
      <c r="J5633" s="304">
        <v>2</v>
      </c>
    </row>
    <row r="5634" spans="1:10" ht="62.4" customHeight="1" x14ac:dyDescent="0.2">
      <c r="A5634" s="14" t="s">
        <v>1906</v>
      </c>
      <c r="B5634" s="14" t="s">
        <v>13510</v>
      </c>
      <c r="C5634" s="14" t="s">
        <v>7416</v>
      </c>
      <c r="D5634" s="16">
        <v>45182</v>
      </c>
      <c r="E5634" s="302">
        <v>45344</v>
      </c>
      <c r="F5634" s="14" t="s">
        <v>13974</v>
      </c>
      <c r="G5634" s="307" t="s">
        <v>2887</v>
      </c>
      <c r="H5634" s="307" t="s">
        <v>2888</v>
      </c>
      <c r="I5634" s="303">
        <v>250</v>
      </c>
      <c r="J5634" s="304">
        <v>2</v>
      </c>
    </row>
    <row r="5635" spans="1:10" ht="66.599999999999994" customHeight="1" x14ac:dyDescent="0.2">
      <c r="A5635" s="14" t="s">
        <v>1906</v>
      </c>
      <c r="B5635" s="14" t="s">
        <v>13510</v>
      </c>
      <c r="C5635" s="14" t="s">
        <v>7416</v>
      </c>
      <c r="D5635" s="16">
        <v>45258</v>
      </c>
      <c r="E5635" s="302">
        <v>45344</v>
      </c>
      <c r="F5635" s="14" t="s">
        <v>13975</v>
      </c>
      <c r="G5635" s="307" t="s">
        <v>2887</v>
      </c>
      <c r="H5635" s="307" t="s">
        <v>2888</v>
      </c>
      <c r="I5635" s="303">
        <v>160</v>
      </c>
      <c r="J5635" s="304">
        <v>2</v>
      </c>
    </row>
    <row r="5636" spans="1:10" ht="96" customHeight="1" x14ac:dyDescent="0.2">
      <c r="A5636" s="14" t="s">
        <v>1906</v>
      </c>
      <c r="B5636" s="14" t="s">
        <v>13510</v>
      </c>
      <c r="C5636" s="14" t="s">
        <v>7416</v>
      </c>
      <c r="D5636" s="16">
        <v>45245</v>
      </c>
      <c r="E5636" s="302">
        <v>45344</v>
      </c>
      <c r="F5636" s="14" t="s">
        <v>13976</v>
      </c>
      <c r="G5636" s="307" t="s">
        <v>2887</v>
      </c>
      <c r="H5636" s="307" t="s">
        <v>2888</v>
      </c>
      <c r="I5636" s="303">
        <v>1007.86</v>
      </c>
      <c r="J5636" s="304">
        <v>2</v>
      </c>
    </row>
    <row r="5637" spans="1:10" ht="84.6" customHeight="1" x14ac:dyDescent="0.2">
      <c r="A5637" s="14" t="s">
        <v>1906</v>
      </c>
      <c r="B5637" s="14" t="s">
        <v>13510</v>
      </c>
      <c r="C5637" s="14" t="s">
        <v>7416</v>
      </c>
      <c r="D5637" s="16">
        <v>45253</v>
      </c>
      <c r="E5637" s="302">
        <v>45344</v>
      </c>
      <c r="F5637" s="14" t="s">
        <v>13977</v>
      </c>
      <c r="G5637" s="307" t="s">
        <v>2887</v>
      </c>
      <c r="H5637" s="307" t="s">
        <v>2888</v>
      </c>
      <c r="I5637" s="303">
        <v>324.60000000000002</v>
      </c>
      <c r="J5637" s="304">
        <v>2</v>
      </c>
    </row>
    <row r="5638" spans="1:10" ht="67.95" customHeight="1" x14ac:dyDescent="0.2">
      <c r="A5638" s="14" t="s">
        <v>1906</v>
      </c>
      <c r="B5638" s="14" t="s">
        <v>13511</v>
      </c>
      <c r="C5638" s="14" t="s">
        <v>13512</v>
      </c>
      <c r="D5638" s="16">
        <v>45230</v>
      </c>
      <c r="E5638" s="302">
        <v>45344</v>
      </c>
      <c r="F5638" s="14" t="s">
        <v>13513</v>
      </c>
      <c r="G5638" s="307" t="s">
        <v>11570</v>
      </c>
      <c r="H5638" s="307" t="s">
        <v>11571</v>
      </c>
      <c r="I5638" s="303">
        <v>124.9</v>
      </c>
      <c r="J5638" s="304">
        <v>2</v>
      </c>
    </row>
    <row r="5639" spans="1:10" ht="67.95" customHeight="1" x14ac:dyDescent="0.2">
      <c r="A5639" s="14" t="s">
        <v>1906</v>
      </c>
      <c r="B5639" s="14" t="s">
        <v>13511</v>
      </c>
      <c r="C5639" s="14" t="s">
        <v>13512</v>
      </c>
      <c r="D5639" s="16">
        <v>45230</v>
      </c>
      <c r="E5639" s="302">
        <v>45344</v>
      </c>
      <c r="F5639" s="14" t="s">
        <v>13982</v>
      </c>
      <c r="G5639" s="307" t="s">
        <v>11570</v>
      </c>
      <c r="H5639" s="307" t="s">
        <v>11571</v>
      </c>
      <c r="I5639" s="303">
        <v>157.9</v>
      </c>
      <c r="J5639" s="304">
        <v>2</v>
      </c>
    </row>
    <row r="5640" spans="1:10" ht="65.400000000000006" customHeight="1" x14ac:dyDescent="0.2">
      <c r="A5640" s="14" t="s">
        <v>1906</v>
      </c>
      <c r="B5640" s="14" t="s">
        <v>13511</v>
      </c>
      <c r="C5640" s="14" t="s">
        <v>13512</v>
      </c>
      <c r="D5640" s="16">
        <v>45230</v>
      </c>
      <c r="E5640" s="302">
        <v>45344</v>
      </c>
      <c r="F5640" s="14" t="s">
        <v>13983</v>
      </c>
      <c r="G5640" s="307" t="s">
        <v>11570</v>
      </c>
      <c r="H5640" s="307" t="s">
        <v>11571</v>
      </c>
      <c r="I5640" s="303">
        <v>274.86</v>
      </c>
      <c r="J5640" s="304">
        <v>2</v>
      </c>
    </row>
    <row r="5641" spans="1:10" ht="77.400000000000006" customHeight="1" x14ac:dyDescent="0.2">
      <c r="A5641" s="14" t="s">
        <v>1906</v>
      </c>
      <c r="B5641" s="14" t="s">
        <v>13511</v>
      </c>
      <c r="C5641" s="14" t="s">
        <v>13512</v>
      </c>
      <c r="D5641" s="16">
        <v>45230</v>
      </c>
      <c r="E5641" s="302">
        <v>45344</v>
      </c>
      <c r="F5641" s="14" t="s">
        <v>13984</v>
      </c>
      <c r="G5641" s="307" t="s">
        <v>11570</v>
      </c>
      <c r="H5641" s="307" t="s">
        <v>11571</v>
      </c>
      <c r="I5641" s="303">
        <v>588.49</v>
      </c>
      <c r="J5641" s="304">
        <v>2</v>
      </c>
    </row>
    <row r="5642" spans="1:10" ht="71.400000000000006" x14ac:dyDescent="0.2">
      <c r="A5642" s="14" t="s">
        <v>1906</v>
      </c>
      <c r="B5642" s="14" t="s">
        <v>13511</v>
      </c>
      <c r="C5642" s="14" t="s">
        <v>13512</v>
      </c>
      <c r="D5642" s="16">
        <v>45230</v>
      </c>
      <c r="E5642" s="302">
        <v>45344</v>
      </c>
      <c r="F5642" s="14" t="s">
        <v>13985</v>
      </c>
      <c r="G5642" s="307" t="s">
        <v>11570</v>
      </c>
      <c r="H5642" s="307" t="s">
        <v>11571</v>
      </c>
      <c r="I5642" s="303">
        <v>181.95</v>
      </c>
      <c r="J5642" s="304">
        <v>2</v>
      </c>
    </row>
    <row r="5643" spans="1:10" ht="79.2" customHeight="1" x14ac:dyDescent="0.2">
      <c r="A5643" s="14" t="s">
        <v>1906</v>
      </c>
      <c r="B5643" s="14" t="s">
        <v>13511</v>
      </c>
      <c r="C5643" s="14" t="s">
        <v>13512</v>
      </c>
      <c r="D5643" s="16">
        <v>45230</v>
      </c>
      <c r="E5643" s="302">
        <v>45344</v>
      </c>
      <c r="F5643" s="14" t="s">
        <v>13986</v>
      </c>
      <c r="G5643" s="307" t="s">
        <v>11570</v>
      </c>
      <c r="H5643" s="307" t="s">
        <v>11571</v>
      </c>
      <c r="I5643" s="303">
        <v>386.35</v>
      </c>
      <c r="J5643" s="304">
        <v>2</v>
      </c>
    </row>
    <row r="5644" spans="1:10" ht="76.95" customHeight="1" x14ac:dyDescent="0.2">
      <c r="A5644" s="14" t="s">
        <v>1906</v>
      </c>
      <c r="B5644" s="14" t="s">
        <v>13511</v>
      </c>
      <c r="C5644" s="14" t="s">
        <v>13512</v>
      </c>
      <c r="D5644" s="16">
        <v>45230</v>
      </c>
      <c r="E5644" s="302">
        <v>45344</v>
      </c>
      <c r="F5644" s="14" t="s">
        <v>13987</v>
      </c>
      <c r="G5644" s="307" t="s">
        <v>11570</v>
      </c>
      <c r="H5644" s="307" t="s">
        <v>11571</v>
      </c>
      <c r="I5644" s="303">
        <v>87.14</v>
      </c>
      <c r="J5644" s="304">
        <v>2</v>
      </c>
    </row>
    <row r="5645" spans="1:10" ht="64.2" customHeight="1" x14ac:dyDescent="0.2">
      <c r="A5645" s="14" t="s">
        <v>1906</v>
      </c>
      <c r="B5645" s="14" t="s">
        <v>13511</v>
      </c>
      <c r="C5645" s="14" t="s">
        <v>13512</v>
      </c>
      <c r="D5645" s="16">
        <v>45230</v>
      </c>
      <c r="E5645" s="302">
        <v>45344</v>
      </c>
      <c r="F5645" s="14" t="s">
        <v>13988</v>
      </c>
      <c r="G5645" s="307" t="s">
        <v>11570</v>
      </c>
      <c r="H5645" s="307" t="s">
        <v>11571</v>
      </c>
      <c r="I5645" s="303">
        <v>125</v>
      </c>
      <c r="J5645" s="304">
        <v>2</v>
      </c>
    </row>
    <row r="5646" spans="1:10" ht="61.2" x14ac:dyDescent="0.2">
      <c r="A5646" s="14" t="s">
        <v>1906</v>
      </c>
      <c r="B5646" s="14" t="s">
        <v>13511</v>
      </c>
      <c r="C5646" s="14" t="s">
        <v>13512</v>
      </c>
      <c r="D5646" s="16">
        <v>45230</v>
      </c>
      <c r="E5646" s="302">
        <v>45344</v>
      </c>
      <c r="F5646" s="14" t="s">
        <v>13989</v>
      </c>
      <c r="G5646" s="307" t="s">
        <v>11570</v>
      </c>
      <c r="H5646" s="307" t="s">
        <v>11571</v>
      </c>
      <c r="I5646" s="303">
        <v>26.9</v>
      </c>
      <c r="J5646" s="304">
        <v>2</v>
      </c>
    </row>
    <row r="5647" spans="1:10" ht="58.95" customHeight="1" x14ac:dyDescent="0.2">
      <c r="A5647" s="14" t="s">
        <v>1906</v>
      </c>
      <c r="B5647" s="14" t="s">
        <v>13511</v>
      </c>
      <c r="C5647" s="14" t="s">
        <v>13512</v>
      </c>
      <c r="D5647" s="16">
        <v>45230</v>
      </c>
      <c r="E5647" s="302">
        <v>45344</v>
      </c>
      <c r="F5647" s="14" t="s">
        <v>13990</v>
      </c>
      <c r="G5647" s="307" t="s">
        <v>11570</v>
      </c>
      <c r="H5647" s="307" t="s">
        <v>11571</v>
      </c>
      <c r="I5647" s="303">
        <v>460</v>
      </c>
      <c r="J5647" s="304">
        <v>2</v>
      </c>
    </row>
    <row r="5648" spans="1:10" ht="74.400000000000006" customHeight="1" x14ac:dyDescent="0.2">
      <c r="A5648" s="14" t="s">
        <v>1906</v>
      </c>
      <c r="B5648" s="14" t="s">
        <v>13511</v>
      </c>
      <c r="C5648" s="14" t="s">
        <v>13512</v>
      </c>
      <c r="D5648" s="16">
        <v>45230</v>
      </c>
      <c r="E5648" s="302">
        <v>45344</v>
      </c>
      <c r="F5648" s="14" t="s">
        <v>13991</v>
      </c>
      <c r="G5648" s="307" t="s">
        <v>11570</v>
      </c>
      <c r="H5648" s="307" t="s">
        <v>11571</v>
      </c>
      <c r="I5648" s="303">
        <v>81.99</v>
      </c>
      <c r="J5648" s="304">
        <v>2</v>
      </c>
    </row>
    <row r="5649" spans="1:10" ht="75" customHeight="1" x14ac:dyDescent="0.2">
      <c r="A5649" s="14" t="s">
        <v>1906</v>
      </c>
      <c r="B5649" s="14" t="s">
        <v>13514</v>
      </c>
      <c r="C5649" s="14" t="s">
        <v>2885</v>
      </c>
      <c r="D5649" s="16">
        <v>45267</v>
      </c>
      <c r="E5649" s="302">
        <v>45344</v>
      </c>
      <c r="F5649" s="14" t="s">
        <v>13515</v>
      </c>
      <c r="G5649" s="307" t="s">
        <v>13412</v>
      </c>
      <c r="H5649" s="307" t="s">
        <v>13413</v>
      </c>
      <c r="I5649" s="303">
        <v>858.98</v>
      </c>
      <c r="J5649" s="304">
        <v>2</v>
      </c>
    </row>
    <row r="5650" spans="1:10" ht="76.2" customHeight="1" x14ac:dyDescent="0.2">
      <c r="A5650" s="14" t="s">
        <v>1906</v>
      </c>
      <c r="B5650" s="14" t="s">
        <v>13516</v>
      </c>
      <c r="C5650" s="14" t="s">
        <v>13517</v>
      </c>
      <c r="D5650" s="16">
        <v>45086</v>
      </c>
      <c r="E5650" s="302">
        <v>45349</v>
      </c>
      <c r="F5650" s="14" t="s">
        <v>13518</v>
      </c>
      <c r="G5650" s="307" t="s">
        <v>11574</v>
      </c>
      <c r="H5650" s="307" t="s">
        <v>11575</v>
      </c>
      <c r="I5650" s="303">
        <v>817</v>
      </c>
      <c r="J5650" s="304">
        <v>2</v>
      </c>
    </row>
    <row r="5651" spans="1:10" ht="75.599999999999994" customHeight="1" x14ac:dyDescent="0.2">
      <c r="A5651" s="14" t="s">
        <v>1906</v>
      </c>
      <c r="B5651" s="14" t="s">
        <v>13519</v>
      </c>
      <c r="C5651" s="14" t="s">
        <v>13520</v>
      </c>
      <c r="D5651" s="16">
        <v>45262</v>
      </c>
      <c r="E5651" s="302">
        <v>45349</v>
      </c>
      <c r="F5651" s="14" t="s">
        <v>13521</v>
      </c>
      <c r="G5651" s="307" t="s">
        <v>10390</v>
      </c>
      <c r="H5651" s="307" t="s">
        <v>10391</v>
      </c>
      <c r="I5651" s="303">
        <v>95</v>
      </c>
      <c r="J5651" s="304">
        <v>2</v>
      </c>
    </row>
    <row r="5652" spans="1:10" ht="75.599999999999994" customHeight="1" x14ac:dyDescent="0.2">
      <c r="A5652" s="14" t="s">
        <v>1906</v>
      </c>
      <c r="B5652" s="14" t="s">
        <v>13519</v>
      </c>
      <c r="C5652" s="14" t="s">
        <v>13520</v>
      </c>
      <c r="D5652" s="16">
        <v>45241</v>
      </c>
      <c r="E5652" s="302">
        <v>45349</v>
      </c>
      <c r="F5652" s="14" t="s">
        <v>13521</v>
      </c>
      <c r="G5652" s="307" t="s">
        <v>10390</v>
      </c>
      <c r="H5652" s="307" t="s">
        <v>10391</v>
      </c>
      <c r="I5652" s="303">
        <v>294.95</v>
      </c>
      <c r="J5652" s="304">
        <v>2</v>
      </c>
    </row>
    <row r="5653" spans="1:10" ht="75.599999999999994" customHeight="1" x14ac:dyDescent="0.2">
      <c r="A5653" s="14" t="s">
        <v>1906</v>
      </c>
      <c r="B5653" s="14" t="s">
        <v>13519</v>
      </c>
      <c r="C5653" s="14" t="s">
        <v>13520</v>
      </c>
      <c r="D5653" s="16">
        <v>45206</v>
      </c>
      <c r="E5653" s="302">
        <v>45349</v>
      </c>
      <c r="F5653" s="14" t="s">
        <v>13521</v>
      </c>
      <c r="G5653" s="307" t="s">
        <v>10390</v>
      </c>
      <c r="H5653" s="307" t="s">
        <v>10391</v>
      </c>
      <c r="I5653" s="303">
        <v>135.94999999999999</v>
      </c>
      <c r="J5653" s="304">
        <v>2</v>
      </c>
    </row>
    <row r="5654" spans="1:10" ht="75.599999999999994" customHeight="1" x14ac:dyDescent="0.2">
      <c r="A5654" s="14" t="s">
        <v>1906</v>
      </c>
      <c r="B5654" s="14" t="s">
        <v>13519</v>
      </c>
      <c r="C5654" s="14" t="s">
        <v>13520</v>
      </c>
      <c r="D5654" s="16">
        <v>45213</v>
      </c>
      <c r="E5654" s="302">
        <v>45349</v>
      </c>
      <c r="F5654" s="14" t="s">
        <v>13521</v>
      </c>
      <c r="G5654" s="307" t="s">
        <v>10390</v>
      </c>
      <c r="H5654" s="307" t="s">
        <v>10391</v>
      </c>
      <c r="I5654" s="303">
        <v>215</v>
      </c>
      <c r="J5654" s="304">
        <v>2</v>
      </c>
    </row>
    <row r="5655" spans="1:10" ht="75.599999999999994" customHeight="1" x14ac:dyDescent="0.2">
      <c r="A5655" s="14" t="s">
        <v>1906</v>
      </c>
      <c r="B5655" s="14" t="s">
        <v>13519</v>
      </c>
      <c r="C5655" s="14" t="s">
        <v>13520</v>
      </c>
      <c r="D5655" s="16">
        <v>45227</v>
      </c>
      <c r="E5655" s="302">
        <v>45349</v>
      </c>
      <c r="F5655" s="14" t="s">
        <v>13521</v>
      </c>
      <c r="G5655" s="307" t="s">
        <v>10390</v>
      </c>
      <c r="H5655" s="307" t="s">
        <v>10391</v>
      </c>
      <c r="I5655" s="303">
        <v>255.9</v>
      </c>
      <c r="J5655" s="304">
        <v>2</v>
      </c>
    </row>
    <row r="5656" spans="1:10" ht="75.599999999999994" customHeight="1" x14ac:dyDescent="0.2">
      <c r="A5656" s="14" t="s">
        <v>1906</v>
      </c>
      <c r="B5656" s="14" t="s">
        <v>13519</v>
      </c>
      <c r="C5656" s="14" t="s">
        <v>13520</v>
      </c>
      <c r="D5656" s="16">
        <v>45220</v>
      </c>
      <c r="E5656" s="302">
        <v>45349</v>
      </c>
      <c r="F5656" s="14" t="s">
        <v>13521</v>
      </c>
      <c r="G5656" s="307" t="s">
        <v>10390</v>
      </c>
      <c r="H5656" s="307" t="s">
        <v>10391</v>
      </c>
      <c r="I5656" s="303">
        <v>35</v>
      </c>
      <c r="J5656" s="304">
        <v>2</v>
      </c>
    </row>
    <row r="5657" spans="1:10" ht="67.2" customHeight="1" x14ac:dyDescent="0.2">
      <c r="A5657" s="14" t="s">
        <v>1906</v>
      </c>
      <c r="B5657" s="14" t="s">
        <v>13519</v>
      </c>
      <c r="C5657" s="14" t="s">
        <v>13520</v>
      </c>
      <c r="D5657" s="16">
        <v>45179</v>
      </c>
      <c r="E5657" s="302">
        <v>45349</v>
      </c>
      <c r="F5657" s="14" t="s">
        <v>13981</v>
      </c>
      <c r="G5657" s="307" t="s">
        <v>10390</v>
      </c>
      <c r="H5657" s="307" t="s">
        <v>10391</v>
      </c>
      <c r="I5657" s="303">
        <v>150</v>
      </c>
      <c r="J5657" s="304">
        <v>2</v>
      </c>
    </row>
    <row r="5658" spans="1:10" ht="67.95" customHeight="1" x14ac:dyDescent="0.2">
      <c r="A5658" s="14" t="s">
        <v>1906</v>
      </c>
      <c r="B5658" s="14" t="s">
        <v>13519</v>
      </c>
      <c r="C5658" s="14" t="s">
        <v>13520</v>
      </c>
      <c r="D5658" s="16">
        <v>45209</v>
      </c>
      <c r="E5658" s="302">
        <v>45349</v>
      </c>
      <c r="F5658" s="14" t="s">
        <v>13978</v>
      </c>
      <c r="G5658" s="307" t="s">
        <v>10390</v>
      </c>
      <c r="H5658" s="307" t="s">
        <v>10391</v>
      </c>
      <c r="I5658" s="303">
        <v>150</v>
      </c>
      <c r="J5658" s="304">
        <v>2</v>
      </c>
    </row>
    <row r="5659" spans="1:10" ht="67.2" customHeight="1" x14ac:dyDescent="0.2">
      <c r="A5659" s="14" t="s">
        <v>1906</v>
      </c>
      <c r="B5659" s="14" t="s">
        <v>13519</v>
      </c>
      <c r="C5659" s="14" t="s">
        <v>13520</v>
      </c>
      <c r="D5659" s="16">
        <v>45240</v>
      </c>
      <c r="E5659" s="302">
        <v>45349</v>
      </c>
      <c r="F5659" s="14" t="s">
        <v>13980</v>
      </c>
      <c r="G5659" s="307" t="s">
        <v>10390</v>
      </c>
      <c r="H5659" s="307" t="s">
        <v>10391</v>
      </c>
      <c r="I5659" s="303">
        <v>150</v>
      </c>
      <c r="J5659" s="304">
        <v>2</v>
      </c>
    </row>
    <row r="5660" spans="1:10" ht="69" customHeight="1" x14ac:dyDescent="0.2">
      <c r="A5660" s="14" t="s">
        <v>1906</v>
      </c>
      <c r="B5660" s="14" t="s">
        <v>13519</v>
      </c>
      <c r="C5660" s="14" t="s">
        <v>13520</v>
      </c>
      <c r="D5660" s="16">
        <v>45268</v>
      </c>
      <c r="E5660" s="302">
        <v>45349</v>
      </c>
      <c r="F5660" s="14" t="s">
        <v>13979</v>
      </c>
      <c r="G5660" s="307" t="s">
        <v>10390</v>
      </c>
      <c r="H5660" s="307" t="s">
        <v>10391</v>
      </c>
      <c r="I5660" s="303">
        <v>150</v>
      </c>
      <c r="J5660" s="304">
        <v>2</v>
      </c>
    </row>
    <row r="5661" spans="1:10" ht="76.95" customHeight="1" x14ac:dyDescent="0.2">
      <c r="A5661" s="14" t="s">
        <v>1906</v>
      </c>
      <c r="B5661" s="14" t="s">
        <v>13522</v>
      </c>
      <c r="C5661" s="14" t="s">
        <v>13523</v>
      </c>
      <c r="D5661" s="16">
        <v>45001</v>
      </c>
      <c r="E5661" s="302">
        <v>45351</v>
      </c>
      <c r="F5661" s="14" t="s">
        <v>13996</v>
      </c>
      <c r="G5661" s="307" t="s">
        <v>6869</v>
      </c>
      <c r="H5661" s="307" t="s">
        <v>6870</v>
      </c>
      <c r="I5661" s="303">
        <v>800.82</v>
      </c>
      <c r="J5661" s="304">
        <v>3</v>
      </c>
    </row>
    <row r="5662" spans="1:10" ht="56.4" customHeight="1" x14ac:dyDescent="0.2">
      <c r="A5662" s="14" t="s">
        <v>1906</v>
      </c>
      <c r="B5662" s="14" t="s">
        <v>13522</v>
      </c>
      <c r="C5662" s="14" t="s">
        <v>13523</v>
      </c>
      <c r="D5662" s="16">
        <v>45001</v>
      </c>
      <c r="E5662" s="302">
        <v>45351</v>
      </c>
      <c r="F5662" s="14" t="s">
        <v>13992</v>
      </c>
      <c r="G5662" s="307" t="s">
        <v>6869</v>
      </c>
      <c r="H5662" s="307" t="s">
        <v>6870</v>
      </c>
      <c r="I5662" s="303">
        <v>625.26</v>
      </c>
      <c r="J5662" s="304">
        <v>3</v>
      </c>
    </row>
    <row r="5663" spans="1:10" ht="67.2" customHeight="1" x14ac:dyDescent="0.2">
      <c r="A5663" s="14" t="s">
        <v>1906</v>
      </c>
      <c r="B5663" s="14" t="s">
        <v>13522</v>
      </c>
      <c r="C5663" s="14" t="s">
        <v>13523</v>
      </c>
      <c r="D5663" s="16">
        <v>45001</v>
      </c>
      <c r="E5663" s="302">
        <v>45351</v>
      </c>
      <c r="F5663" s="14" t="s">
        <v>13995</v>
      </c>
      <c r="G5663" s="307" t="s">
        <v>6869</v>
      </c>
      <c r="H5663" s="307" t="s">
        <v>6870</v>
      </c>
      <c r="I5663" s="303">
        <v>116.61</v>
      </c>
      <c r="J5663" s="304">
        <v>3</v>
      </c>
    </row>
    <row r="5664" spans="1:10" ht="58.2" customHeight="1" x14ac:dyDescent="0.2">
      <c r="A5664" s="14" t="s">
        <v>1906</v>
      </c>
      <c r="B5664" s="14" t="s">
        <v>13522</v>
      </c>
      <c r="C5664" s="14" t="s">
        <v>13523</v>
      </c>
      <c r="D5664" s="16">
        <v>45001</v>
      </c>
      <c r="E5664" s="302">
        <v>45351</v>
      </c>
      <c r="F5664" s="14" t="s">
        <v>13993</v>
      </c>
      <c r="G5664" s="307" t="s">
        <v>6869</v>
      </c>
      <c r="H5664" s="307" t="s">
        <v>6870</v>
      </c>
      <c r="I5664" s="303">
        <v>527</v>
      </c>
      <c r="J5664" s="304">
        <v>3</v>
      </c>
    </row>
    <row r="5665" spans="1:10" ht="70.2" customHeight="1" x14ac:dyDescent="0.2">
      <c r="A5665" s="14" t="s">
        <v>1906</v>
      </c>
      <c r="B5665" s="14" t="s">
        <v>13522</v>
      </c>
      <c r="C5665" s="14" t="s">
        <v>13523</v>
      </c>
      <c r="D5665" s="16">
        <v>45001</v>
      </c>
      <c r="E5665" s="302">
        <v>45351</v>
      </c>
      <c r="F5665" s="14" t="s">
        <v>13994</v>
      </c>
      <c r="G5665" s="307" t="s">
        <v>6869</v>
      </c>
      <c r="H5665" s="307" t="s">
        <v>6870</v>
      </c>
      <c r="I5665" s="303">
        <v>103.31</v>
      </c>
      <c r="J5665" s="304">
        <v>3</v>
      </c>
    </row>
    <row r="5666" spans="1:10" ht="66" customHeight="1" x14ac:dyDescent="0.2">
      <c r="A5666" s="14" t="s">
        <v>1906</v>
      </c>
      <c r="B5666" s="14" t="s">
        <v>13524</v>
      </c>
      <c r="C5666" s="14" t="s">
        <v>13525</v>
      </c>
      <c r="D5666" s="16">
        <v>45208</v>
      </c>
      <c r="E5666" s="302">
        <v>45351</v>
      </c>
      <c r="F5666" s="14" t="s">
        <v>13998</v>
      </c>
      <c r="G5666" s="307" t="s">
        <v>11889</v>
      </c>
      <c r="H5666" s="307" t="s">
        <v>11890</v>
      </c>
      <c r="I5666" s="303">
        <v>1509.64</v>
      </c>
      <c r="J5666" s="304">
        <v>3</v>
      </c>
    </row>
    <row r="5667" spans="1:10" ht="73.95" customHeight="1" x14ac:dyDescent="0.2">
      <c r="A5667" s="14" t="s">
        <v>1906</v>
      </c>
      <c r="B5667" s="14" t="s">
        <v>13524</v>
      </c>
      <c r="C5667" s="14" t="s">
        <v>13525</v>
      </c>
      <c r="D5667" s="16">
        <v>44998</v>
      </c>
      <c r="E5667" s="302">
        <v>45351</v>
      </c>
      <c r="F5667" s="14" t="s">
        <v>13997</v>
      </c>
      <c r="G5667" s="307" t="s">
        <v>11889</v>
      </c>
      <c r="H5667" s="307" t="s">
        <v>11890</v>
      </c>
      <c r="I5667" s="303">
        <v>504.98</v>
      </c>
      <c r="J5667" s="304">
        <v>3</v>
      </c>
    </row>
    <row r="5668" spans="1:10" ht="63" customHeight="1" x14ac:dyDescent="0.2">
      <c r="A5668" s="14" t="s">
        <v>1906</v>
      </c>
      <c r="B5668" s="14" t="s">
        <v>13524</v>
      </c>
      <c r="C5668" s="14" t="s">
        <v>13525</v>
      </c>
      <c r="D5668" s="16">
        <v>45040</v>
      </c>
      <c r="E5668" s="302">
        <v>45351</v>
      </c>
      <c r="F5668" s="14" t="s">
        <v>14000</v>
      </c>
      <c r="G5668" s="307" t="s">
        <v>11889</v>
      </c>
      <c r="H5668" s="307" t="s">
        <v>11890</v>
      </c>
      <c r="I5668" s="303">
        <v>335.38</v>
      </c>
      <c r="J5668" s="304">
        <v>3</v>
      </c>
    </row>
    <row r="5669" spans="1:10" ht="69" customHeight="1" x14ac:dyDescent="0.2">
      <c r="A5669" s="14" t="s">
        <v>1906</v>
      </c>
      <c r="B5669" s="14" t="s">
        <v>13524</v>
      </c>
      <c r="C5669" s="14" t="s">
        <v>13525</v>
      </c>
      <c r="D5669" s="16">
        <v>45149</v>
      </c>
      <c r="E5669" s="302">
        <v>45351</v>
      </c>
      <c r="F5669" s="14" t="s">
        <v>13999</v>
      </c>
      <c r="G5669" s="307" t="s">
        <v>11889</v>
      </c>
      <c r="H5669" s="307" t="s">
        <v>11890</v>
      </c>
      <c r="I5669" s="303">
        <v>775</v>
      </c>
      <c r="J5669" s="304">
        <v>3</v>
      </c>
    </row>
    <row r="5670" spans="1:10" ht="81" customHeight="1" x14ac:dyDescent="0.2">
      <c r="A5670" s="14" t="s">
        <v>1906</v>
      </c>
      <c r="B5670" s="14" t="s">
        <v>13526</v>
      </c>
      <c r="C5670" s="14" t="s">
        <v>13527</v>
      </c>
      <c r="D5670" s="16">
        <v>45204</v>
      </c>
      <c r="E5670" s="302">
        <v>45351</v>
      </c>
      <c r="F5670" s="14" t="s">
        <v>13528</v>
      </c>
      <c r="G5670" s="307" t="s">
        <v>6869</v>
      </c>
      <c r="H5670" s="307" t="s">
        <v>6870</v>
      </c>
      <c r="I5670" s="303">
        <v>86.75</v>
      </c>
      <c r="J5670" s="304">
        <v>2</v>
      </c>
    </row>
    <row r="5671" spans="1:10" ht="71.400000000000006" x14ac:dyDescent="0.2">
      <c r="A5671" s="14" t="s">
        <v>1906</v>
      </c>
      <c r="B5671" s="14" t="s">
        <v>13529</v>
      </c>
      <c r="C5671" s="14" t="s">
        <v>13530</v>
      </c>
      <c r="D5671" s="16">
        <v>45096</v>
      </c>
      <c r="E5671" s="302">
        <v>45351</v>
      </c>
      <c r="F5671" s="14" t="s">
        <v>14002</v>
      </c>
      <c r="G5671" s="307" t="s">
        <v>13421</v>
      </c>
      <c r="H5671" s="307" t="s">
        <v>13422</v>
      </c>
      <c r="I5671" s="303">
        <v>900</v>
      </c>
      <c r="J5671" s="304">
        <v>2</v>
      </c>
    </row>
    <row r="5672" spans="1:10" ht="71.400000000000006" x14ac:dyDescent="0.2">
      <c r="A5672" s="14" t="s">
        <v>1906</v>
      </c>
      <c r="B5672" s="14" t="s">
        <v>13529</v>
      </c>
      <c r="C5672" s="14" t="s">
        <v>13530</v>
      </c>
      <c r="D5672" s="16">
        <v>45069</v>
      </c>
      <c r="E5672" s="302">
        <v>45351</v>
      </c>
      <c r="F5672" s="14" t="s">
        <v>14001</v>
      </c>
      <c r="G5672" s="307" t="s">
        <v>13421</v>
      </c>
      <c r="H5672" s="307" t="s">
        <v>13422</v>
      </c>
      <c r="I5672" s="303">
        <v>307.02</v>
      </c>
      <c r="J5672" s="304">
        <v>2</v>
      </c>
    </row>
    <row r="5673" spans="1:10" ht="64.95" customHeight="1" x14ac:dyDescent="0.2">
      <c r="A5673" s="14" t="s">
        <v>1906</v>
      </c>
      <c r="B5673" s="14" t="s">
        <v>13531</v>
      </c>
      <c r="C5673" s="14" t="s">
        <v>5462</v>
      </c>
      <c r="D5673" s="16">
        <v>45208</v>
      </c>
      <c r="E5673" s="302">
        <v>45351</v>
      </c>
      <c r="F5673" s="14" t="s">
        <v>14003</v>
      </c>
      <c r="G5673" s="307" t="s">
        <v>11344</v>
      </c>
      <c r="H5673" s="307" t="s">
        <v>11345</v>
      </c>
      <c r="I5673" s="303">
        <v>300</v>
      </c>
      <c r="J5673" s="304">
        <v>2</v>
      </c>
    </row>
    <row r="5674" spans="1:10" ht="67.95" customHeight="1" x14ac:dyDescent="0.2">
      <c r="A5674" s="14" t="s">
        <v>1906</v>
      </c>
      <c r="B5674" s="14" t="s">
        <v>13531</v>
      </c>
      <c r="C5674" s="14" t="s">
        <v>5462</v>
      </c>
      <c r="D5674" s="16">
        <v>45239</v>
      </c>
      <c r="E5674" s="302">
        <v>45351</v>
      </c>
      <c r="F5674" s="14" t="s">
        <v>14004</v>
      </c>
      <c r="G5674" s="307" t="s">
        <v>11344</v>
      </c>
      <c r="H5674" s="307" t="s">
        <v>11345</v>
      </c>
      <c r="I5674" s="303">
        <v>300</v>
      </c>
      <c r="J5674" s="304">
        <v>2</v>
      </c>
    </row>
    <row r="5675" spans="1:10" ht="73.95" customHeight="1" x14ac:dyDescent="0.2">
      <c r="A5675" s="14" t="s">
        <v>1906</v>
      </c>
      <c r="B5675" s="14" t="s">
        <v>13531</v>
      </c>
      <c r="C5675" s="14" t="s">
        <v>5462</v>
      </c>
      <c r="D5675" s="16">
        <v>45246</v>
      </c>
      <c r="E5675" s="302">
        <v>45351</v>
      </c>
      <c r="F5675" s="14" t="s">
        <v>14005</v>
      </c>
      <c r="G5675" s="307" t="s">
        <v>11344</v>
      </c>
      <c r="H5675" s="307" t="s">
        <v>11345</v>
      </c>
      <c r="I5675" s="303">
        <v>3944.93</v>
      </c>
      <c r="J5675" s="304">
        <v>2</v>
      </c>
    </row>
    <row r="5676" spans="1:10" ht="67.95" customHeight="1" x14ac:dyDescent="0.2">
      <c r="A5676" s="14" t="s">
        <v>1906</v>
      </c>
      <c r="B5676" s="14" t="s">
        <v>13531</v>
      </c>
      <c r="C5676" s="14" t="s">
        <v>5462</v>
      </c>
      <c r="D5676" s="16">
        <v>45244</v>
      </c>
      <c r="E5676" s="302">
        <v>45351</v>
      </c>
      <c r="F5676" s="14" t="s">
        <v>14006</v>
      </c>
      <c r="G5676" s="307" t="s">
        <v>11344</v>
      </c>
      <c r="H5676" s="307" t="s">
        <v>11345</v>
      </c>
      <c r="I5676" s="303">
        <v>2698.06</v>
      </c>
      <c r="J5676" s="304">
        <v>2</v>
      </c>
    </row>
    <row r="5677" spans="1:10" ht="68.400000000000006" customHeight="1" x14ac:dyDescent="0.2">
      <c r="A5677" s="14" t="s">
        <v>1906</v>
      </c>
      <c r="B5677" s="14" t="s">
        <v>13531</v>
      </c>
      <c r="C5677" s="14" t="s">
        <v>5462</v>
      </c>
      <c r="D5677" s="16">
        <v>44944</v>
      </c>
      <c r="E5677" s="302">
        <v>45351</v>
      </c>
      <c r="F5677" s="14" t="s">
        <v>14007</v>
      </c>
      <c r="G5677" s="307" t="s">
        <v>11344</v>
      </c>
      <c r="H5677" s="307" t="s">
        <v>11345</v>
      </c>
      <c r="I5677" s="303">
        <v>2758.36</v>
      </c>
      <c r="J5677" s="304">
        <v>2</v>
      </c>
    </row>
    <row r="5678" spans="1:10" ht="67.2" customHeight="1" x14ac:dyDescent="0.2">
      <c r="A5678" s="14" t="s">
        <v>1906</v>
      </c>
      <c r="B5678" s="14" t="s">
        <v>13531</v>
      </c>
      <c r="C5678" s="14" t="s">
        <v>5462</v>
      </c>
      <c r="D5678" s="16">
        <v>45264</v>
      </c>
      <c r="E5678" s="302">
        <v>45351</v>
      </c>
      <c r="F5678" s="14" t="s">
        <v>14008</v>
      </c>
      <c r="G5678" s="307" t="s">
        <v>11344</v>
      </c>
      <c r="H5678" s="307" t="s">
        <v>11345</v>
      </c>
      <c r="I5678" s="303">
        <v>1482.9</v>
      </c>
      <c r="J5678" s="304">
        <v>2</v>
      </c>
    </row>
    <row r="5679" spans="1:10" ht="73.95" customHeight="1" x14ac:dyDescent="0.2">
      <c r="A5679" s="14" t="s">
        <v>1906</v>
      </c>
      <c r="B5679" s="14" t="s">
        <v>13531</v>
      </c>
      <c r="C5679" s="14" t="s">
        <v>5462</v>
      </c>
      <c r="D5679" s="16">
        <v>45194</v>
      </c>
      <c r="E5679" s="302">
        <v>45351</v>
      </c>
      <c r="F5679" s="14" t="s">
        <v>14009</v>
      </c>
      <c r="G5679" s="307" t="s">
        <v>11344</v>
      </c>
      <c r="H5679" s="307" t="s">
        <v>11345</v>
      </c>
      <c r="I5679" s="303">
        <v>690</v>
      </c>
      <c r="J5679" s="304">
        <v>2</v>
      </c>
    </row>
    <row r="5680" spans="1:10" ht="101.4" customHeight="1" x14ac:dyDescent="0.2">
      <c r="A5680" s="14" t="s">
        <v>6316</v>
      </c>
      <c r="B5680" s="14" t="s">
        <v>13532</v>
      </c>
      <c r="C5680" s="14" t="s">
        <v>13533</v>
      </c>
      <c r="D5680" s="16">
        <v>45289</v>
      </c>
      <c r="E5680" s="302">
        <v>45323</v>
      </c>
      <c r="F5680" s="14" t="s">
        <v>14015</v>
      </c>
      <c r="G5680" s="307"/>
      <c r="H5680" s="307" t="s">
        <v>11878</v>
      </c>
      <c r="I5680" s="303">
        <v>292.5</v>
      </c>
      <c r="J5680" s="304"/>
    </row>
    <row r="5681" spans="1:10" ht="87" customHeight="1" x14ac:dyDescent="0.2">
      <c r="A5681" s="14" t="s">
        <v>6316</v>
      </c>
      <c r="B5681" s="14" t="s">
        <v>13534</v>
      </c>
      <c r="C5681" s="14" t="s">
        <v>13535</v>
      </c>
      <c r="D5681" s="16">
        <v>45243</v>
      </c>
      <c r="E5681" s="302">
        <v>45323</v>
      </c>
      <c r="F5681" s="14" t="s">
        <v>14016</v>
      </c>
      <c r="G5681" s="307"/>
      <c r="H5681" s="307" t="s">
        <v>11890</v>
      </c>
      <c r="I5681" s="303">
        <v>32</v>
      </c>
      <c r="J5681" s="304"/>
    </row>
    <row r="5682" spans="1:10" ht="88.95" customHeight="1" x14ac:dyDescent="0.2">
      <c r="A5682" s="14" t="s">
        <v>6316</v>
      </c>
      <c r="B5682" s="14" t="s">
        <v>13536</v>
      </c>
      <c r="C5682" s="14" t="s">
        <v>13537</v>
      </c>
      <c r="D5682" s="16">
        <v>45287</v>
      </c>
      <c r="E5682" s="302">
        <v>45323</v>
      </c>
      <c r="F5682" s="14" t="s">
        <v>14017</v>
      </c>
      <c r="G5682" s="307"/>
      <c r="H5682" s="307" t="s">
        <v>13538</v>
      </c>
      <c r="I5682" s="303">
        <v>176.95</v>
      </c>
      <c r="J5682" s="304"/>
    </row>
    <row r="5683" spans="1:10" ht="85.95" customHeight="1" x14ac:dyDescent="0.2">
      <c r="A5683" s="14" t="s">
        <v>6316</v>
      </c>
      <c r="B5683" s="14" t="s">
        <v>13539</v>
      </c>
      <c r="C5683" s="14" t="s">
        <v>13540</v>
      </c>
      <c r="D5683" s="16">
        <v>45105</v>
      </c>
      <c r="E5683" s="302">
        <v>45323</v>
      </c>
      <c r="F5683" s="14" t="s">
        <v>14018</v>
      </c>
      <c r="G5683" s="307" t="s">
        <v>13541</v>
      </c>
      <c r="H5683" s="307" t="s">
        <v>13542</v>
      </c>
      <c r="I5683" s="303">
        <v>50</v>
      </c>
      <c r="J5683" s="304"/>
    </row>
    <row r="5684" spans="1:10" ht="85.95" customHeight="1" x14ac:dyDescent="0.2">
      <c r="A5684" s="14" t="s">
        <v>6316</v>
      </c>
      <c r="B5684" s="14" t="s">
        <v>13539</v>
      </c>
      <c r="C5684" s="14" t="s">
        <v>13540</v>
      </c>
      <c r="D5684" s="16">
        <v>45191</v>
      </c>
      <c r="E5684" s="302">
        <v>45323</v>
      </c>
      <c r="F5684" s="14" t="s">
        <v>14018</v>
      </c>
      <c r="G5684" s="307" t="s">
        <v>13541</v>
      </c>
      <c r="H5684" s="307" t="s">
        <v>13542</v>
      </c>
      <c r="I5684" s="303">
        <v>50</v>
      </c>
      <c r="J5684" s="304"/>
    </row>
    <row r="5685" spans="1:10" ht="85.95" customHeight="1" x14ac:dyDescent="0.2">
      <c r="A5685" s="14" t="s">
        <v>6316</v>
      </c>
      <c r="B5685" s="14" t="s">
        <v>13539</v>
      </c>
      <c r="C5685" s="14" t="s">
        <v>13540</v>
      </c>
      <c r="D5685" s="16">
        <v>45205</v>
      </c>
      <c r="E5685" s="302">
        <v>45323</v>
      </c>
      <c r="F5685" s="14" t="s">
        <v>14018</v>
      </c>
      <c r="G5685" s="307" t="s">
        <v>13541</v>
      </c>
      <c r="H5685" s="307" t="s">
        <v>13542</v>
      </c>
      <c r="I5685" s="303">
        <v>50</v>
      </c>
      <c r="J5685" s="304"/>
    </row>
    <row r="5686" spans="1:10" ht="85.95" customHeight="1" x14ac:dyDescent="0.2">
      <c r="A5686" s="14" t="s">
        <v>6316</v>
      </c>
      <c r="B5686" s="14" t="s">
        <v>13539</v>
      </c>
      <c r="C5686" s="14" t="s">
        <v>13540</v>
      </c>
      <c r="D5686" s="16">
        <v>45245</v>
      </c>
      <c r="E5686" s="302">
        <v>45323</v>
      </c>
      <c r="F5686" s="14" t="s">
        <v>14018</v>
      </c>
      <c r="G5686" s="307" t="s">
        <v>13541</v>
      </c>
      <c r="H5686" s="307" t="s">
        <v>13542</v>
      </c>
      <c r="I5686" s="303">
        <v>50</v>
      </c>
      <c r="J5686" s="304"/>
    </row>
    <row r="5687" spans="1:10" ht="85.95" customHeight="1" x14ac:dyDescent="0.2">
      <c r="A5687" s="14" t="s">
        <v>6316</v>
      </c>
      <c r="B5687" s="14" t="s">
        <v>13539</v>
      </c>
      <c r="C5687" s="14" t="s">
        <v>13540</v>
      </c>
      <c r="D5687" s="16">
        <v>45233</v>
      </c>
      <c r="E5687" s="302">
        <v>45323</v>
      </c>
      <c r="F5687" s="14" t="s">
        <v>14018</v>
      </c>
      <c r="G5687" s="307" t="s">
        <v>13541</v>
      </c>
      <c r="H5687" s="307" t="s">
        <v>13542</v>
      </c>
      <c r="I5687" s="303">
        <v>50</v>
      </c>
      <c r="J5687" s="304"/>
    </row>
    <row r="5688" spans="1:10" ht="85.95" customHeight="1" x14ac:dyDescent="0.2">
      <c r="A5688" s="14" t="s">
        <v>6316</v>
      </c>
      <c r="B5688" s="14" t="s">
        <v>13539</v>
      </c>
      <c r="C5688" s="14" t="s">
        <v>13540</v>
      </c>
      <c r="D5688" s="16">
        <v>45274</v>
      </c>
      <c r="E5688" s="302">
        <v>45323</v>
      </c>
      <c r="F5688" s="14" t="s">
        <v>14018</v>
      </c>
      <c r="G5688" s="307" t="s">
        <v>13541</v>
      </c>
      <c r="H5688" s="307" t="s">
        <v>13542</v>
      </c>
      <c r="I5688" s="303">
        <v>50</v>
      </c>
      <c r="J5688" s="304"/>
    </row>
    <row r="5689" spans="1:10" ht="85.2" customHeight="1" x14ac:dyDescent="0.2">
      <c r="A5689" s="14" t="s">
        <v>6316</v>
      </c>
      <c r="B5689" s="14" t="s">
        <v>13543</v>
      </c>
      <c r="C5689" s="14" t="s">
        <v>13544</v>
      </c>
      <c r="D5689" s="16">
        <v>45236</v>
      </c>
      <c r="E5689" s="302">
        <v>45323</v>
      </c>
      <c r="F5689" s="14" t="s">
        <v>14019</v>
      </c>
      <c r="G5689" s="307"/>
      <c r="H5689" s="307" t="s">
        <v>13545</v>
      </c>
      <c r="I5689" s="303">
        <v>6.08</v>
      </c>
      <c r="J5689" s="304"/>
    </row>
    <row r="5690" spans="1:10" ht="85.2" customHeight="1" x14ac:dyDescent="0.2">
      <c r="A5690" s="14" t="s">
        <v>6316</v>
      </c>
      <c r="B5690" s="14" t="s">
        <v>13543</v>
      </c>
      <c r="C5690" s="14" t="s">
        <v>13544</v>
      </c>
      <c r="D5690" s="16">
        <v>45235</v>
      </c>
      <c r="E5690" s="302">
        <v>45323</v>
      </c>
      <c r="F5690" s="14" t="s">
        <v>14019</v>
      </c>
      <c r="G5690" s="307"/>
      <c r="H5690" s="307" t="s">
        <v>13545</v>
      </c>
      <c r="I5690" s="303">
        <v>8.74</v>
      </c>
      <c r="J5690" s="304"/>
    </row>
    <row r="5691" spans="1:10" ht="85.2" customHeight="1" x14ac:dyDescent="0.2">
      <c r="A5691" s="14" t="s">
        <v>6316</v>
      </c>
      <c r="B5691" s="14" t="s">
        <v>13543</v>
      </c>
      <c r="C5691" s="14" t="s">
        <v>13544</v>
      </c>
      <c r="D5691" s="16">
        <v>45235</v>
      </c>
      <c r="E5691" s="302">
        <v>45323</v>
      </c>
      <c r="F5691" s="14" t="s">
        <v>14019</v>
      </c>
      <c r="G5691" s="307"/>
      <c r="H5691" s="307" t="s">
        <v>13545</v>
      </c>
      <c r="I5691" s="303">
        <v>17.97</v>
      </c>
      <c r="J5691" s="304"/>
    </row>
    <row r="5692" spans="1:10" ht="85.2" customHeight="1" x14ac:dyDescent="0.2">
      <c r="A5692" s="14" t="s">
        <v>6316</v>
      </c>
      <c r="B5692" s="14" t="s">
        <v>13543</v>
      </c>
      <c r="C5692" s="14" t="s">
        <v>13544</v>
      </c>
      <c r="D5692" s="16">
        <v>45235</v>
      </c>
      <c r="E5692" s="302">
        <v>45323</v>
      </c>
      <c r="F5692" s="14" t="s">
        <v>14019</v>
      </c>
      <c r="G5692" s="307"/>
      <c r="H5692" s="307" t="s">
        <v>13545</v>
      </c>
      <c r="I5692" s="303">
        <v>17.64</v>
      </c>
      <c r="J5692" s="304"/>
    </row>
    <row r="5693" spans="1:10" ht="96" customHeight="1" x14ac:dyDescent="0.2">
      <c r="A5693" s="14" t="s">
        <v>6316</v>
      </c>
      <c r="B5693" s="14" t="s">
        <v>13546</v>
      </c>
      <c r="C5693" s="14" t="s">
        <v>13547</v>
      </c>
      <c r="D5693" s="16">
        <v>45234</v>
      </c>
      <c r="E5693" s="302">
        <v>45323</v>
      </c>
      <c r="F5693" s="14" t="s">
        <v>14020</v>
      </c>
      <c r="G5693" s="307"/>
      <c r="H5693" s="307" t="s">
        <v>6320</v>
      </c>
      <c r="I5693" s="303">
        <v>10.4</v>
      </c>
      <c r="J5693" s="304"/>
    </row>
    <row r="5694" spans="1:10" ht="89.4" customHeight="1" x14ac:dyDescent="0.2">
      <c r="A5694" s="14" t="s">
        <v>5405</v>
      </c>
      <c r="B5694" s="14" t="s">
        <v>13548</v>
      </c>
      <c r="C5694" s="14" t="s">
        <v>13549</v>
      </c>
      <c r="D5694" s="16">
        <v>45218</v>
      </c>
      <c r="E5694" s="302">
        <v>45324</v>
      </c>
      <c r="F5694" s="14" t="s">
        <v>14021</v>
      </c>
      <c r="G5694" s="307" t="s">
        <v>7974</v>
      </c>
      <c r="H5694" s="307" t="s">
        <v>7965</v>
      </c>
      <c r="I5694" s="303">
        <v>533.67999999999995</v>
      </c>
      <c r="J5694" s="304"/>
    </row>
    <row r="5695" spans="1:10" ht="84.6" customHeight="1" x14ac:dyDescent="0.2">
      <c r="A5695" s="14" t="s">
        <v>5405</v>
      </c>
      <c r="B5695" s="14" t="s">
        <v>13550</v>
      </c>
      <c r="C5695" s="14" t="s">
        <v>13551</v>
      </c>
      <c r="D5695" s="16">
        <v>45216</v>
      </c>
      <c r="E5695" s="302">
        <v>45324</v>
      </c>
      <c r="F5695" s="14" t="s">
        <v>14022</v>
      </c>
      <c r="G5695" s="307"/>
      <c r="H5695" s="307" t="s">
        <v>13552</v>
      </c>
      <c r="I5695" s="303">
        <v>150</v>
      </c>
      <c r="J5695" s="304"/>
    </row>
    <row r="5696" spans="1:10" ht="81" customHeight="1" x14ac:dyDescent="0.2">
      <c r="A5696" s="14" t="s">
        <v>5405</v>
      </c>
      <c r="B5696" s="14" t="s">
        <v>13553</v>
      </c>
      <c r="C5696" s="14" t="s">
        <v>13554</v>
      </c>
      <c r="D5696" s="16">
        <v>45111</v>
      </c>
      <c r="E5696" s="302">
        <v>45324</v>
      </c>
      <c r="F5696" s="14" t="s">
        <v>14023</v>
      </c>
      <c r="G5696" s="307"/>
      <c r="H5696" s="307" t="s">
        <v>13555</v>
      </c>
      <c r="I5696" s="303">
        <v>478.11</v>
      </c>
      <c r="J5696" s="304"/>
    </row>
    <row r="5697" spans="1:10" ht="87" customHeight="1" x14ac:dyDescent="0.2">
      <c r="A5697" s="14" t="s">
        <v>5405</v>
      </c>
      <c r="B5697" s="14" t="s">
        <v>13556</v>
      </c>
      <c r="C5697" s="14" t="s">
        <v>13557</v>
      </c>
      <c r="D5697" s="16">
        <v>45146</v>
      </c>
      <c r="E5697" s="302">
        <v>45324</v>
      </c>
      <c r="F5697" s="14" t="s">
        <v>14024</v>
      </c>
      <c r="G5697" s="307"/>
      <c r="H5697" s="307" t="s">
        <v>13558</v>
      </c>
      <c r="I5697" s="303">
        <v>540.20000000000005</v>
      </c>
      <c r="J5697" s="304"/>
    </row>
    <row r="5698" spans="1:10" ht="85.2" customHeight="1" x14ac:dyDescent="0.2">
      <c r="A5698" s="14" t="s">
        <v>5405</v>
      </c>
      <c r="B5698" s="14" t="s">
        <v>13559</v>
      </c>
      <c r="C5698" s="14" t="s">
        <v>13560</v>
      </c>
      <c r="D5698" s="16">
        <v>45277</v>
      </c>
      <c r="E5698" s="302">
        <v>45324</v>
      </c>
      <c r="F5698" s="14" t="s">
        <v>14025</v>
      </c>
      <c r="G5698" s="307" t="s">
        <v>7754</v>
      </c>
      <c r="H5698" s="307" t="s">
        <v>7649</v>
      </c>
      <c r="I5698" s="303">
        <v>138.69999999999999</v>
      </c>
      <c r="J5698" s="304"/>
    </row>
    <row r="5699" spans="1:10" ht="86.4" customHeight="1" x14ac:dyDescent="0.2">
      <c r="A5699" s="14" t="s">
        <v>5405</v>
      </c>
      <c r="B5699" s="14" t="s">
        <v>13561</v>
      </c>
      <c r="C5699" s="14" t="s">
        <v>13562</v>
      </c>
      <c r="D5699" s="16">
        <v>44976</v>
      </c>
      <c r="E5699" s="302">
        <v>45324</v>
      </c>
      <c r="F5699" s="14" t="s">
        <v>14026</v>
      </c>
      <c r="G5699" s="307" t="s">
        <v>13563</v>
      </c>
      <c r="H5699" s="307" t="s">
        <v>13564</v>
      </c>
      <c r="I5699" s="303">
        <v>276.99</v>
      </c>
      <c r="J5699" s="304"/>
    </row>
    <row r="5700" spans="1:10" ht="85.95" customHeight="1" x14ac:dyDescent="0.2">
      <c r="A5700" s="14" t="s">
        <v>5405</v>
      </c>
      <c r="B5700" s="14" t="s">
        <v>13565</v>
      </c>
      <c r="C5700" s="14" t="s">
        <v>13566</v>
      </c>
      <c r="D5700" s="16">
        <v>45194</v>
      </c>
      <c r="E5700" s="302">
        <v>45324</v>
      </c>
      <c r="F5700" s="14" t="s">
        <v>14027</v>
      </c>
      <c r="G5700" s="307"/>
      <c r="H5700" s="307" t="s">
        <v>7579</v>
      </c>
      <c r="I5700" s="303">
        <v>400</v>
      </c>
      <c r="J5700" s="304"/>
    </row>
    <row r="5701" spans="1:10" ht="75.599999999999994" customHeight="1" x14ac:dyDescent="0.2">
      <c r="A5701" s="14" t="s">
        <v>5405</v>
      </c>
      <c r="B5701" s="14" t="s">
        <v>13567</v>
      </c>
      <c r="C5701" s="14" t="s">
        <v>13568</v>
      </c>
      <c r="D5701" s="16">
        <v>45108</v>
      </c>
      <c r="E5701" s="302">
        <v>45324</v>
      </c>
      <c r="F5701" s="14" t="s">
        <v>14028</v>
      </c>
      <c r="G5701" s="307"/>
      <c r="H5701" s="307" t="s">
        <v>13569</v>
      </c>
      <c r="I5701" s="303">
        <v>54.53</v>
      </c>
      <c r="J5701" s="304"/>
    </row>
    <row r="5702" spans="1:10" ht="75.599999999999994" customHeight="1" x14ac:dyDescent="0.2">
      <c r="A5702" s="14" t="s">
        <v>5405</v>
      </c>
      <c r="B5702" s="14" t="s">
        <v>13567</v>
      </c>
      <c r="C5702" s="14" t="s">
        <v>13568</v>
      </c>
      <c r="D5702" s="16">
        <v>45037</v>
      </c>
      <c r="E5702" s="302">
        <v>45324</v>
      </c>
      <c r="F5702" s="14" t="s">
        <v>14028</v>
      </c>
      <c r="G5702" s="307"/>
      <c r="H5702" s="307" t="s">
        <v>13569</v>
      </c>
      <c r="I5702" s="303">
        <v>96.44</v>
      </c>
      <c r="J5702" s="304"/>
    </row>
    <row r="5703" spans="1:10" ht="85.95" customHeight="1" x14ac:dyDescent="0.2">
      <c r="A5703" s="14" t="s">
        <v>5405</v>
      </c>
      <c r="B5703" s="14" t="s">
        <v>13570</v>
      </c>
      <c r="C5703" s="14" t="s">
        <v>13571</v>
      </c>
      <c r="D5703" s="16">
        <v>45088</v>
      </c>
      <c r="E5703" s="302">
        <v>45324</v>
      </c>
      <c r="F5703" s="14" t="s">
        <v>14029</v>
      </c>
      <c r="G5703" s="307"/>
      <c r="H5703" s="307" t="s">
        <v>13572</v>
      </c>
      <c r="I5703" s="303">
        <v>184.6</v>
      </c>
      <c r="J5703" s="304"/>
    </row>
    <row r="5704" spans="1:10" ht="76.95" customHeight="1" x14ac:dyDescent="0.2">
      <c r="A5704" s="14" t="s">
        <v>5405</v>
      </c>
      <c r="B5704" s="14" t="s">
        <v>13573</v>
      </c>
      <c r="C5704" s="14" t="s">
        <v>13574</v>
      </c>
      <c r="D5704" s="16">
        <v>45109</v>
      </c>
      <c r="E5704" s="302">
        <v>45324</v>
      </c>
      <c r="F5704" s="14" t="s">
        <v>14030</v>
      </c>
      <c r="G5704" s="307"/>
      <c r="H5704" s="307" t="s">
        <v>13575</v>
      </c>
      <c r="I5704" s="303">
        <v>47.17</v>
      </c>
      <c r="J5704" s="304"/>
    </row>
    <row r="5705" spans="1:10" ht="74.400000000000006" customHeight="1" x14ac:dyDescent="0.2">
      <c r="A5705" s="14" t="s">
        <v>5405</v>
      </c>
      <c r="B5705" s="14" t="s">
        <v>13576</v>
      </c>
      <c r="C5705" s="14" t="s">
        <v>13577</v>
      </c>
      <c r="D5705" s="16">
        <v>45194</v>
      </c>
      <c r="E5705" s="302">
        <v>45324</v>
      </c>
      <c r="F5705" s="14" t="s">
        <v>14031</v>
      </c>
      <c r="G5705" s="307" t="s">
        <v>13578</v>
      </c>
      <c r="H5705" s="307" t="s">
        <v>13579</v>
      </c>
      <c r="I5705" s="303">
        <v>33</v>
      </c>
      <c r="J5705" s="304"/>
    </row>
    <row r="5706" spans="1:10" ht="75" customHeight="1" x14ac:dyDescent="0.2">
      <c r="A5706" s="14" t="s">
        <v>5405</v>
      </c>
      <c r="B5706" s="14" t="s">
        <v>13576</v>
      </c>
      <c r="C5706" s="14" t="s">
        <v>13577</v>
      </c>
      <c r="D5706" s="16">
        <v>45239</v>
      </c>
      <c r="E5706" s="302">
        <v>45324</v>
      </c>
      <c r="F5706" s="14" t="s">
        <v>14031</v>
      </c>
      <c r="G5706" s="307" t="s">
        <v>13578</v>
      </c>
      <c r="H5706" s="307" t="s">
        <v>13579</v>
      </c>
      <c r="I5706" s="303">
        <v>4</v>
      </c>
      <c r="J5706" s="304"/>
    </row>
    <row r="5707" spans="1:10" ht="97.95" customHeight="1" x14ac:dyDescent="0.2">
      <c r="A5707" s="14" t="s">
        <v>5405</v>
      </c>
      <c r="B5707" s="14" t="s">
        <v>13580</v>
      </c>
      <c r="C5707" s="14" t="s">
        <v>13581</v>
      </c>
      <c r="D5707" s="16">
        <v>45180</v>
      </c>
      <c r="E5707" s="302">
        <v>45324</v>
      </c>
      <c r="F5707" s="14" t="s">
        <v>14032</v>
      </c>
      <c r="G5707" s="307"/>
      <c r="H5707" s="307" t="s">
        <v>13582</v>
      </c>
      <c r="I5707" s="303">
        <v>29.1</v>
      </c>
      <c r="J5707" s="304"/>
    </row>
    <row r="5708" spans="1:10" ht="87" customHeight="1" x14ac:dyDescent="0.2">
      <c r="A5708" s="14" t="s">
        <v>5405</v>
      </c>
      <c r="B5708" s="14" t="s">
        <v>13583</v>
      </c>
      <c r="C5708" s="14" t="s">
        <v>13584</v>
      </c>
      <c r="D5708" s="16">
        <v>45243</v>
      </c>
      <c r="E5708" s="302">
        <v>45324</v>
      </c>
      <c r="F5708" s="14" t="s">
        <v>14033</v>
      </c>
      <c r="G5708" s="307" t="s">
        <v>6803</v>
      </c>
      <c r="H5708" s="307" t="s">
        <v>6804</v>
      </c>
      <c r="I5708" s="303">
        <v>93</v>
      </c>
      <c r="J5708" s="304"/>
    </row>
    <row r="5709" spans="1:10" ht="88.95" customHeight="1" x14ac:dyDescent="0.2">
      <c r="A5709" s="14" t="s">
        <v>5405</v>
      </c>
      <c r="B5709" s="14" t="s">
        <v>13585</v>
      </c>
      <c r="C5709" s="14" t="s">
        <v>13586</v>
      </c>
      <c r="D5709" s="16">
        <v>45076</v>
      </c>
      <c r="E5709" s="302">
        <v>45324</v>
      </c>
      <c r="F5709" s="14" t="s">
        <v>14034</v>
      </c>
      <c r="G5709" s="307" t="s">
        <v>2043</v>
      </c>
      <c r="H5709" s="307" t="s">
        <v>2044</v>
      </c>
      <c r="I5709" s="303">
        <v>30</v>
      </c>
      <c r="J5709" s="304"/>
    </row>
    <row r="5710" spans="1:10" ht="78" customHeight="1" x14ac:dyDescent="0.2">
      <c r="A5710" s="14" t="s">
        <v>5405</v>
      </c>
      <c r="B5710" s="14" t="s">
        <v>13587</v>
      </c>
      <c r="C5710" s="14" t="s">
        <v>13588</v>
      </c>
      <c r="D5710" s="16">
        <v>44993</v>
      </c>
      <c r="E5710" s="302">
        <v>45324</v>
      </c>
      <c r="F5710" s="14" t="s">
        <v>14035</v>
      </c>
      <c r="G5710" s="307"/>
      <c r="H5710" s="307" t="s">
        <v>13589</v>
      </c>
      <c r="I5710" s="303">
        <v>42.59</v>
      </c>
      <c r="J5710" s="304"/>
    </row>
    <row r="5711" spans="1:10" ht="75.599999999999994" customHeight="1" x14ac:dyDescent="0.2">
      <c r="A5711" s="14" t="s">
        <v>5405</v>
      </c>
      <c r="B5711" s="14" t="s">
        <v>13590</v>
      </c>
      <c r="C5711" s="14" t="s">
        <v>13591</v>
      </c>
      <c r="D5711" s="16">
        <v>44996</v>
      </c>
      <c r="E5711" s="302">
        <v>45324</v>
      </c>
      <c r="F5711" s="14" t="s">
        <v>14036</v>
      </c>
      <c r="G5711" s="307"/>
      <c r="H5711" s="307" t="s">
        <v>13592</v>
      </c>
      <c r="I5711" s="303">
        <v>45.3</v>
      </c>
      <c r="J5711" s="304"/>
    </row>
    <row r="5712" spans="1:10" ht="85.95" customHeight="1" x14ac:dyDescent="0.2">
      <c r="A5712" s="14" t="s">
        <v>5405</v>
      </c>
      <c r="B5712" s="14" t="s">
        <v>13593</v>
      </c>
      <c r="C5712" s="14" t="s">
        <v>13594</v>
      </c>
      <c r="D5712" s="16">
        <v>45221</v>
      </c>
      <c r="E5712" s="302">
        <v>45324</v>
      </c>
      <c r="F5712" s="14" t="s">
        <v>14037</v>
      </c>
      <c r="G5712" s="307"/>
      <c r="H5712" s="307" t="s">
        <v>13595</v>
      </c>
      <c r="I5712" s="303">
        <v>141.94999999999999</v>
      </c>
      <c r="J5712" s="304"/>
    </row>
    <row r="5713" spans="1:10" ht="87" customHeight="1" x14ac:dyDescent="0.2">
      <c r="A5713" s="14" t="s">
        <v>5405</v>
      </c>
      <c r="B5713" s="14" t="s">
        <v>13596</v>
      </c>
      <c r="C5713" s="14" t="s">
        <v>13597</v>
      </c>
      <c r="D5713" s="16">
        <v>45216</v>
      </c>
      <c r="E5713" s="302">
        <v>45324</v>
      </c>
      <c r="F5713" s="14" t="s">
        <v>14038</v>
      </c>
      <c r="G5713" s="307"/>
      <c r="H5713" s="307" t="s">
        <v>13598</v>
      </c>
      <c r="I5713" s="303">
        <v>59.99</v>
      </c>
      <c r="J5713" s="304"/>
    </row>
    <row r="5714" spans="1:10" ht="89.4" customHeight="1" x14ac:dyDescent="0.2">
      <c r="A5714" s="14" t="s">
        <v>5405</v>
      </c>
      <c r="B5714" s="14" t="s">
        <v>13599</v>
      </c>
      <c r="C5714" s="14" t="s">
        <v>13600</v>
      </c>
      <c r="D5714" s="16">
        <v>45239</v>
      </c>
      <c r="E5714" s="302">
        <v>45324</v>
      </c>
      <c r="F5714" s="14" t="s">
        <v>14039</v>
      </c>
      <c r="G5714" s="307" t="s">
        <v>13601</v>
      </c>
      <c r="H5714" s="307" t="s">
        <v>13602</v>
      </c>
      <c r="I5714" s="303">
        <v>10.9</v>
      </c>
      <c r="J5714" s="304"/>
    </row>
    <row r="5715" spans="1:10" ht="85.2" customHeight="1" x14ac:dyDescent="0.2">
      <c r="A5715" s="14" t="s">
        <v>5405</v>
      </c>
      <c r="B5715" s="14" t="s">
        <v>13603</v>
      </c>
      <c r="C5715" s="14" t="s">
        <v>13604</v>
      </c>
      <c r="D5715" s="16">
        <v>45163</v>
      </c>
      <c r="E5715" s="302">
        <v>45324</v>
      </c>
      <c r="F5715" s="14" t="s">
        <v>14040</v>
      </c>
      <c r="G5715" s="307" t="s">
        <v>13605</v>
      </c>
      <c r="H5715" s="307" t="s">
        <v>13606</v>
      </c>
      <c r="I5715" s="303">
        <v>578.1</v>
      </c>
      <c r="J5715" s="304"/>
    </row>
    <row r="5716" spans="1:10" ht="85.95" customHeight="1" x14ac:dyDescent="0.2">
      <c r="A5716" s="14" t="s">
        <v>5405</v>
      </c>
      <c r="B5716" s="14" t="s">
        <v>13607</v>
      </c>
      <c r="C5716" s="14" t="s">
        <v>13608</v>
      </c>
      <c r="D5716" s="16">
        <v>45166</v>
      </c>
      <c r="E5716" s="302">
        <v>45324</v>
      </c>
      <c r="F5716" s="14" t="s">
        <v>14041</v>
      </c>
      <c r="G5716" s="307"/>
      <c r="H5716" s="307" t="s">
        <v>13609</v>
      </c>
      <c r="I5716" s="303">
        <v>196.27</v>
      </c>
      <c r="J5716" s="304"/>
    </row>
    <row r="5717" spans="1:10" ht="87.6" customHeight="1" x14ac:dyDescent="0.2">
      <c r="A5717" s="14" t="s">
        <v>5405</v>
      </c>
      <c r="B5717" s="14" t="s">
        <v>13632</v>
      </c>
      <c r="C5717" s="14" t="s">
        <v>13633</v>
      </c>
      <c r="D5717" s="16">
        <v>45287</v>
      </c>
      <c r="E5717" s="302">
        <v>45351</v>
      </c>
      <c r="F5717" s="14" t="s">
        <v>14042</v>
      </c>
      <c r="G5717" s="307" t="s">
        <v>6869</v>
      </c>
      <c r="H5717" s="307" t="s">
        <v>6870</v>
      </c>
      <c r="I5717" s="303">
        <v>2485</v>
      </c>
      <c r="J5717" s="304"/>
    </row>
    <row r="5718" spans="1:10" ht="85.95" customHeight="1" x14ac:dyDescent="0.2">
      <c r="A5718" s="14" t="s">
        <v>8122</v>
      </c>
      <c r="B5718" s="14" t="s">
        <v>13610</v>
      </c>
      <c r="C5718" s="14" t="s">
        <v>9500</v>
      </c>
      <c r="D5718" s="16">
        <v>45203</v>
      </c>
      <c r="E5718" s="302">
        <v>45331</v>
      </c>
      <c r="F5718" s="14" t="s">
        <v>14043</v>
      </c>
      <c r="G5718" s="307" t="s">
        <v>13611</v>
      </c>
      <c r="H5718" s="307" t="s">
        <v>13612</v>
      </c>
      <c r="I5718" s="303">
        <v>7.9</v>
      </c>
      <c r="J5718" s="304"/>
    </row>
    <row r="5719" spans="1:10" ht="74.400000000000006" customHeight="1" x14ac:dyDescent="0.2">
      <c r="A5719" s="14" t="s">
        <v>8122</v>
      </c>
      <c r="B5719" s="14" t="s">
        <v>13613</v>
      </c>
      <c r="C5719" s="14" t="s">
        <v>13614</v>
      </c>
      <c r="D5719" s="16">
        <v>45182</v>
      </c>
      <c r="E5719" s="302">
        <v>45331</v>
      </c>
      <c r="F5719" s="14" t="s">
        <v>14044</v>
      </c>
      <c r="G5719" s="307" t="s">
        <v>8140</v>
      </c>
      <c r="H5719" s="307" t="s">
        <v>8141</v>
      </c>
      <c r="I5719" s="303">
        <v>15</v>
      </c>
      <c r="J5719" s="304"/>
    </row>
    <row r="5720" spans="1:10" ht="74.400000000000006" customHeight="1" x14ac:dyDescent="0.2">
      <c r="A5720" s="14" t="s">
        <v>8122</v>
      </c>
      <c r="B5720" s="14" t="s">
        <v>13613</v>
      </c>
      <c r="C5720" s="14" t="s">
        <v>13614</v>
      </c>
      <c r="D5720" s="16">
        <v>45249</v>
      </c>
      <c r="E5720" s="302">
        <v>45331</v>
      </c>
      <c r="F5720" s="14" t="s">
        <v>14044</v>
      </c>
      <c r="G5720" s="307" t="s">
        <v>8140</v>
      </c>
      <c r="H5720" s="307" t="s">
        <v>8141</v>
      </c>
      <c r="I5720" s="303">
        <v>15</v>
      </c>
      <c r="J5720" s="304"/>
    </row>
    <row r="5721" spans="1:10" ht="84" customHeight="1" x14ac:dyDescent="0.2">
      <c r="A5721" s="14" t="s">
        <v>8122</v>
      </c>
      <c r="B5721" s="14" t="s">
        <v>13615</v>
      </c>
      <c r="C5721" s="14" t="s">
        <v>13616</v>
      </c>
      <c r="D5721" s="16">
        <v>45166</v>
      </c>
      <c r="E5721" s="302">
        <v>45331</v>
      </c>
      <c r="F5721" s="14" t="s">
        <v>14045</v>
      </c>
      <c r="G5721" s="307" t="s">
        <v>8151</v>
      </c>
      <c r="H5721" s="307" t="s">
        <v>8152</v>
      </c>
      <c r="I5721" s="303">
        <v>118</v>
      </c>
      <c r="J5721" s="304"/>
    </row>
    <row r="5722" spans="1:10" ht="87.6" customHeight="1" x14ac:dyDescent="0.2">
      <c r="A5722" s="14" t="s">
        <v>8122</v>
      </c>
      <c r="B5722" s="14" t="s">
        <v>13617</v>
      </c>
      <c r="C5722" s="14" t="s">
        <v>13618</v>
      </c>
      <c r="D5722" s="16">
        <v>45205</v>
      </c>
      <c r="E5722" s="302">
        <v>45331</v>
      </c>
      <c r="F5722" s="14" t="s">
        <v>14046</v>
      </c>
      <c r="G5722" s="307"/>
      <c r="H5722" s="307" t="s">
        <v>13619</v>
      </c>
      <c r="I5722" s="303">
        <v>14.5</v>
      </c>
      <c r="J5722" s="304"/>
    </row>
    <row r="5723" spans="1:10" ht="90" customHeight="1" x14ac:dyDescent="0.2">
      <c r="A5723" s="14" t="s">
        <v>8122</v>
      </c>
      <c r="B5723" s="14" t="s">
        <v>13617</v>
      </c>
      <c r="C5723" s="14" t="s">
        <v>13618</v>
      </c>
      <c r="D5723" s="16">
        <v>45207</v>
      </c>
      <c r="E5723" s="302">
        <v>45331</v>
      </c>
      <c r="F5723" s="14" t="s">
        <v>14046</v>
      </c>
      <c r="G5723" s="307"/>
      <c r="H5723" s="307" t="s">
        <v>13619</v>
      </c>
      <c r="I5723" s="303">
        <v>15.4</v>
      </c>
      <c r="J5723" s="304"/>
    </row>
    <row r="5724" spans="1:10" ht="87" customHeight="1" x14ac:dyDescent="0.2">
      <c r="A5724" s="14" t="s">
        <v>8122</v>
      </c>
      <c r="B5724" s="14" t="s">
        <v>13617</v>
      </c>
      <c r="C5724" s="14" t="s">
        <v>13618</v>
      </c>
      <c r="D5724" s="16">
        <v>45208</v>
      </c>
      <c r="E5724" s="302">
        <v>45331</v>
      </c>
      <c r="F5724" s="14" t="s">
        <v>14046</v>
      </c>
      <c r="G5724" s="307"/>
      <c r="H5724" s="307" t="s">
        <v>13619</v>
      </c>
      <c r="I5724" s="303">
        <v>7.5</v>
      </c>
      <c r="J5724" s="304"/>
    </row>
    <row r="5725" spans="1:10" ht="89.4" customHeight="1" x14ac:dyDescent="0.2">
      <c r="A5725" s="14" t="s">
        <v>8122</v>
      </c>
      <c r="B5725" s="14" t="s">
        <v>13617</v>
      </c>
      <c r="C5725" s="14" t="s">
        <v>13618</v>
      </c>
      <c r="D5725" s="16">
        <v>45218</v>
      </c>
      <c r="E5725" s="302">
        <v>45331</v>
      </c>
      <c r="F5725" s="14" t="s">
        <v>14046</v>
      </c>
      <c r="G5725" s="307"/>
      <c r="H5725" s="307" t="s">
        <v>13619</v>
      </c>
      <c r="I5725" s="303">
        <v>19</v>
      </c>
      <c r="J5725" s="304"/>
    </row>
    <row r="5726" spans="1:10" ht="85.95" customHeight="1" x14ac:dyDescent="0.2">
      <c r="A5726" s="14" t="s">
        <v>8122</v>
      </c>
      <c r="B5726" s="14" t="s">
        <v>13620</v>
      </c>
      <c r="C5726" s="14" t="s">
        <v>13621</v>
      </c>
      <c r="D5726" s="16">
        <v>45261</v>
      </c>
      <c r="E5726" s="302">
        <v>45331</v>
      </c>
      <c r="F5726" s="14" t="s">
        <v>14047</v>
      </c>
      <c r="G5726" s="307"/>
      <c r="H5726" s="307" t="s">
        <v>8148</v>
      </c>
      <c r="I5726" s="303">
        <v>34.97</v>
      </c>
      <c r="J5726" s="304"/>
    </row>
    <row r="5727" spans="1:10" ht="90.6" customHeight="1" x14ac:dyDescent="0.2">
      <c r="A5727" s="14" t="s">
        <v>8122</v>
      </c>
      <c r="B5727" s="14" t="s">
        <v>13620</v>
      </c>
      <c r="C5727" s="14" t="s">
        <v>13621</v>
      </c>
      <c r="D5727" s="16">
        <v>45174</v>
      </c>
      <c r="E5727" s="302">
        <v>45331</v>
      </c>
      <c r="F5727" s="14" t="s">
        <v>14047</v>
      </c>
      <c r="G5727" s="307"/>
      <c r="H5727" s="307" t="s">
        <v>8148</v>
      </c>
      <c r="I5727" s="303">
        <v>14.84</v>
      </c>
      <c r="J5727" s="304"/>
    </row>
    <row r="5728" spans="1:10" ht="87" customHeight="1" x14ac:dyDescent="0.2">
      <c r="A5728" s="14" t="s">
        <v>8122</v>
      </c>
      <c r="B5728" s="14" t="s">
        <v>13620</v>
      </c>
      <c r="C5728" s="14" t="s">
        <v>13621</v>
      </c>
      <c r="D5728" s="16">
        <v>45174</v>
      </c>
      <c r="E5728" s="302">
        <v>45331</v>
      </c>
      <c r="F5728" s="14" t="s">
        <v>14047</v>
      </c>
      <c r="G5728" s="307"/>
      <c r="H5728" s="307" t="s">
        <v>8148</v>
      </c>
      <c r="I5728" s="303">
        <v>178.55</v>
      </c>
      <c r="J5728" s="304"/>
    </row>
    <row r="5729" spans="1:10" ht="95.4" customHeight="1" x14ac:dyDescent="0.2">
      <c r="A5729" s="14" t="s">
        <v>8122</v>
      </c>
      <c r="B5729" s="14" t="s">
        <v>13622</v>
      </c>
      <c r="C5729" s="14" t="s">
        <v>5084</v>
      </c>
      <c r="D5729" s="16">
        <v>45261</v>
      </c>
      <c r="E5729" s="302">
        <v>45331</v>
      </c>
      <c r="F5729" s="14" t="s">
        <v>14048</v>
      </c>
      <c r="G5729" s="307" t="s">
        <v>13623</v>
      </c>
      <c r="H5729" s="307" t="s">
        <v>13624</v>
      </c>
      <c r="I5729" s="303">
        <v>120</v>
      </c>
      <c r="J5729" s="304"/>
    </row>
    <row r="5730" spans="1:10" ht="90.6" customHeight="1" x14ac:dyDescent="0.2">
      <c r="A5730" s="14" t="s">
        <v>8122</v>
      </c>
      <c r="B5730" s="14" t="s">
        <v>13625</v>
      </c>
      <c r="C5730" s="14" t="s">
        <v>13626</v>
      </c>
      <c r="D5730" s="16">
        <v>45151</v>
      </c>
      <c r="E5730" s="302">
        <v>45331</v>
      </c>
      <c r="F5730" s="14" t="s">
        <v>14049</v>
      </c>
      <c r="G5730" s="307"/>
      <c r="H5730" s="307" t="s">
        <v>13627</v>
      </c>
      <c r="I5730" s="303">
        <v>240.43</v>
      </c>
      <c r="J5730" s="304"/>
    </row>
    <row r="5731" spans="1:10" ht="84" customHeight="1" x14ac:dyDescent="0.2">
      <c r="A5731" s="14" t="s">
        <v>8122</v>
      </c>
      <c r="B5731" s="14" t="s">
        <v>13628</v>
      </c>
      <c r="C5731" s="14" t="s">
        <v>13629</v>
      </c>
      <c r="D5731" s="16">
        <v>45200</v>
      </c>
      <c r="E5731" s="302">
        <v>45341</v>
      </c>
      <c r="F5731" s="14" t="s">
        <v>14050</v>
      </c>
      <c r="G5731" s="307" t="s">
        <v>13630</v>
      </c>
      <c r="H5731" s="307" t="s">
        <v>13631</v>
      </c>
      <c r="I5731" s="303">
        <v>4201.46</v>
      </c>
      <c r="J5731" s="304"/>
    </row>
    <row r="5732" spans="1:10" ht="87" customHeight="1" x14ac:dyDescent="0.2">
      <c r="A5732" s="14" t="s">
        <v>4130</v>
      </c>
      <c r="B5732" s="14" t="s">
        <v>13634</v>
      </c>
      <c r="C5732" s="14" t="s">
        <v>13635</v>
      </c>
      <c r="D5732" s="16">
        <v>45097</v>
      </c>
      <c r="E5732" s="302">
        <v>45344</v>
      </c>
      <c r="F5732" s="14" t="s">
        <v>14051</v>
      </c>
      <c r="G5732" s="307" t="s">
        <v>13636</v>
      </c>
      <c r="H5732" s="307" t="s">
        <v>13637</v>
      </c>
      <c r="I5732" s="303">
        <v>130</v>
      </c>
      <c r="J5732" s="304"/>
    </row>
    <row r="5733" spans="1:10" ht="89.4" customHeight="1" x14ac:dyDescent="0.2">
      <c r="A5733" s="14" t="s">
        <v>4130</v>
      </c>
      <c r="B5733" s="14" t="s">
        <v>13638</v>
      </c>
      <c r="C5733" s="14" t="s">
        <v>13639</v>
      </c>
      <c r="D5733" s="16">
        <v>45287</v>
      </c>
      <c r="E5733" s="302">
        <v>45344</v>
      </c>
      <c r="F5733" s="14" t="s">
        <v>14052</v>
      </c>
      <c r="G5733" s="307" t="s">
        <v>13640</v>
      </c>
      <c r="H5733" s="307" t="s">
        <v>13641</v>
      </c>
      <c r="I5733" s="303">
        <v>17</v>
      </c>
      <c r="J5733" s="77"/>
    </row>
    <row r="5734" spans="1:10" ht="88.2" customHeight="1" x14ac:dyDescent="0.2">
      <c r="A5734" s="14" t="s">
        <v>4130</v>
      </c>
      <c r="B5734" s="14" t="s">
        <v>13642</v>
      </c>
      <c r="C5734" s="14" t="s">
        <v>13643</v>
      </c>
      <c r="D5734" s="16">
        <v>45096</v>
      </c>
      <c r="E5734" s="302">
        <v>45344</v>
      </c>
      <c r="F5734" s="14" t="s">
        <v>14053</v>
      </c>
      <c r="G5734" s="307" t="s">
        <v>13644</v>
      </c>
      <c r="H5734" s="307" t="s">
        <v>13645</v>
      </c>
      <c r="I5734" s="303">
        <v>74</v>
      </c>
      <c r="J5734" s="77"/>
    </row>
    <row r="5735" spans="1:10" ht="89.4" customHeight="1" x14ac:dyDescent="0.2">
      <c r="A5735" s="14" t="s">
        <v>4130</v>
      </c>
      <c r="B5735" s="14" t="s">
        <v>13642</v>
      </c>
      <c r="C5735" s="14" t="s">
        <v>13643</v>
      </c>
      <c r="D5735" s="16">
        <v>45110</v>
      </c>
      <c r="E5735" s="302">
        <v>45344</v>
      </c>
      <c r="F5735" s="14" t="s">
        <v>14053</v>
      </c>
      <c r="G5735" s="307" t="s">
        <v>13644</v>
      </c>
      <c r="H5735" s="307" t="s">
        <v>13645</v>
      </c>
      <c r="I5735" s="303">
        <v>42.4</v>
      </c>
      <c r="J5735" s="77"/>
    </row>
    <row r="5736" spans="1:10" ht="88.95" customHeight="1" x14ac:dyDescent="0.2">
      <c r="A5736" s="14" t="s">
        <v>4130</v>
      </c>
      <c r="B5736" s="14" t="s">
        <v>13646</v>
      </c>
      <c r="C5736" s="14" t="s">
        <v>13647</v>
      </c>
      <c r="D5736" s="16">
        <v>45141</v>
      </c>
      <c r="E5736" s="302">
        <v>45344</v>
      </c>
      <c r="F5736" s="14" t="s">
        <v>14054</v>
      </c>
      <c r="G5736" s="307" t="s">
        <v>13648</v>
      </c>
      <c r="H5736" s="307" t="s">
        <v>13649</v>
      </c>
      <c r="I5736" s="303">
        <v>22</v>
      </c>
      <c r="J5736" s="77"/>
    </row>
    <row r="5737" spans="1:10" ht="87.6" customHeight="1" x14ac:dyDescent="0.2">
      <c r="A5737" s="14" t="s">
        <v>4130</v>
      </c>
      <c r="B5737" s="14" t="s">
        <v>13650</v>
      </c>
      <c r="C5737" s="14" t="s">
        <v>13651</v>
      </c>
      <c r="D5737" s="16">
        <v>45344</v>
      </c>
      <c r="E5737" s="302"/>
      <c r="F5737" s="14" t="s">
        <v>14055</v>
      </c>
      <c r="G5737" s="307"/>
      <c r="H5737" s="307" t="s">
        <v>1414</v>
      </c>
      <c r="I5737" s="303">
        <v>157.69999999999999</v>
      </c>
      <c r="J5737" s="77"/>
    </row>
    <row r="5738" spans="1:10" ht="87" customHeight="1" x14ac:dyDescent="0.2">
      <c r="A5738" s="14" t="s">
        <v>4130</v>
      </c>
      <c r="B5738" s="14" t="s">
        <v>13652</v>
      </c>
      <c r="C5738" s="14" t="s">
        <v>13653</v>
      </c>
      <c r="D5738" s="16">
        <v>45344</v>
      </c>
      <c r="E5738" s="302"/>
      <c r="F5738" s="14" t="s">
        <v>14056</v>
      </c>
      <c r="G5738" s="307"/>
      <c r="H5738" s="307" t="s">
        <v>1414</v>
      </c>
      <c r="I5738" s="303">
        <v>92.81</v>
      </c>
      <c r="J5738" s="77"/>
    </row>
    <row r="5739" spans="1:10" ht="88.2" customHeight="1" x14ac:dyDescent="0.2">
      <c r="A5739" s="14" t="s">
        <v>4130</v>
      </c>
      <c r="B5739" s="14" t="s">
        <v>13654</v>
      </c>
      <c r="C5739" s="14" t="s">
        <v>13655</v>
      </c>
      <c r="D5739" s="16">
        <v>45344</v>
      </c>
      <c r="E5739" s="302"/>
      <c r="F5739" s="14" t="s">
        <v>14057</v>
      </c>
      <c r="G5739" s="307"/>
      <c r="H5739" s="307" t="s">
        <v>1414</v>
      </c>
      <c r="I5739" s="303">
        <v>163.28</v>
      </c>
      <c r="J5739" s="77"/>
    </row>
    <row r="5740" spans="1:10" ht="96" customHeight="1" x14ac:dyDescent="0.2">
      <c r="A5740" s="14" t="s">
        <v>7569</v>
      </c>
      <c r="B5740" s="14" t="s">
        <v>13656</v>
      </c>
      <c r="C5740" s="14" t="s">
        <v>13657</v>
      </c>
      <c r="D5740" s="16">
        <v>45135</v>
      </c>
      <c r="E5740" s="302">
        <v>45351</v>
      </c>
      <c r="F5740" s="14" t="s">
        <v>14058</v>
      </c>
      <c r="G5740" s="307"/>
      <c r="H5740" s="307" t="s">
        <v>1412</v>
      </c>
      <c r="I5740" s="303">
        <v>6</v>
      </c>
      <c r="J5740" s="77"/>
    </row>
    <row r="5741" spans="1:10" ht="96" customHeight="1" x14ac:dyDescent="0.2">
      <c r="A5741" s="14" t="s">
        <v>7569</v>
      </c>
      <c r="B5741" s="14" t="s">
        <v>13658</v>
      </c>
      <c r="C5741" s="14" t="s">
        <v>13659</v>
      </c>
      <c r="D5741" s="16">
        <v>45258</v>
      </c>
      <c r="E5741" s="302">
        <v>45351</v>
      </c>
      <c r="F5741" s="14" t="s">
        <v>14059</v>
      </c>
      <c r="G5741" s="307" t="s">
        <v>4721</v>
      </c>
      <c r="H5741" s="307" t="s">
        <v>4722</v>
      </c>
      <c r="I5741" s="303">
        <v>505.48</v>
      </c>
      <c r="J5741" s="77"/>
    </row>
    <row r="5742" spans="1:10" ht="98.4" customHeight="1" x14ac:dyDescent="0.2">
      <c r="A5742" s="14" t="s">
        <v>7569</v>
      </c>
      <c r="B5742" s="14" t="s">
        <v>13660</v>
      </c>
      <c r="C5742" s="14" t="s">
        <v>13661</v>
      </c>
      <c r="D5742" s="16">
        <v>45259</v>
      </c>
      <c r="E5742" s="302">
        <v>45350</v>
      </c>
      <c r="F5742" s="14" t="s">
        <v>14060</v>
      </c>
      <c r="G5742" s="307" t="s">
        <v>13662</v>
      </c>
      <c r="H5742" s="307" t="s">
        <v>13663</v>
      </c>
      <c r="I5742" s="303">
        <v>120</v>
      </c>
      <c r="J5742" s="77"/>
    </row>
    <row r="5743" spans="1:10" ht="99" customHeight="1" x14ac:dyDescent="0.2">
      <c r="A5743" s="14" t="s">
        <v>7569</v>
      </c>
      <c r="B5743" s="14" t="s">
        <v>13664</v>
      </c>
      <c r="C5743" s="14" t="s">
        <v>13665</v>
      </c>
      <c r="D5743" s="16">
        <v>45224</v>
      </c>
      <c r="E5743" s="302">
        <v>45351</v>
      </c>
      <c r="F5743" s="14" t="s">
        <v>14061</v>
      </c>
      <c r="G5743" s="307" t="s">
        <v>13666</v>
      </c>
      <c r="H5743" s="307" t="s">
        <v>13667</v>
      </c>
      <c r="I5743" s="303">
        <v>144.1</v>
      </c>
      <c r="J5743" s="77"/>
    </row>
    <row r="5744" spans="1:10" ht="100.95" customHeight="1" x14ac:dyDescent="0.2">
      <c r="A5744" s="14" t="s">
        <v>7569</v>
      </c>
      <c r="B5744" s="14" t="s">
        <v>13668</v>
      </c>
      <c r="C5744" s="14" t="s">
        <v>13669</v>
      </c>
      <c r="D5744" s="16">
        <v>45287</v>
      </c>
      <c r="E5744" s="302">
        <v>45351</v>
      </c>
      <c r="F5744" s="14" t="s">
        <v>14062</v>
      </c>
      <c r="G5744" s="307" t="s">
        <v>13670</v>
      </c>
      <c r="H5744" s="307" t="s">
        <v>7644</v>
      </c>
      <c r="I5744" s="303">
        <v>239.77</v>
      </c>
      <c r="J5744" s="77"/>
    </row>
    <row r="5745" spans="1:10" ht="88.95" customHeight="1" x14ac:dyDescent="0.2">
      <c r="A5745" s="14" t="s">
        <v>7569</v>
      </c>
      <c r="B5745" s="14" t="s">
        <v>13671</v>
      </c>
      <c r="C5745" s="14" t="s">
        <v>13672</v>
      </c>
      <c r="D5745" s="16">
        <v>44993</v>
      </c>
      <c r="E5745" s="302">
        <v>45351</v>
      </c>
      <c r="F5745" s="14" t="s">
        <v>14063</v>
      </c>
      <c r="G5745" s="307" t="s">
        <v>11889</v>
      </c>
      <c r="H5745" s="307" t="s">
        <v>11890</v>
      </c>
      <c r="I5745" s="303">
        <v>164</v>
      </c>
      <c r="J5745" s="77"/>
    </row>
    <row r="5746" spans="1:10" ht="99.6" customHeight="1" x14ac:dyDescent="0.2">
      <c r="A5746" s="14" t="s">
        <v>7569</v>
      </c>
      <c r="B5746" s="14" t="s">
        <v>13673</v>
      </c>
      <c r="C5746" s="14" t="s">
        <v>13674</v>
      </c>
      <c r="D5746" s="16">
        <v>45113</v>
      </c>
      <c r="E5746" s="302">
        <v>45351</v>
      </c>
      <c r="F5746" s="14" t="s">
        <v>14064</v>
      </c>
      <c r="G5746" s="307"/>
      <c r="H5746" s="307" t="s">
        <v>13675</v>
      </c>
      <c r="I5746" s="303">
        <v>125.28</v>
      </c>
      <c r="J5746" s="77"/>
    </row>
    <row r="5747" spans="1:10" x14ac:dyDescent="0.2">
      <c r="A5747" s="14" t="s">
        <v>1906</v>
      </c>
      <c r="B5747" s="14" t="s">
        <v>14065</v>
      </c>
      <c r="C5747" s="14" t="s">
        <v>14066</v>
      </c>
      <c r="D5747" s="16">
        <v>45323</v>
      </c>
      <c r="E5747" s="302"/>
      <c r="F5747" s="14" t="s">
        <v>14067</v>
      </c>
      <c r="G5747" s="307"/>
      <c r="H5747" s="307" t="s">
        <v>2364</v>
      </c>
      <c r="I5747" s="303">
        <v>1000</v>
      </c>
      <c r="J5747" s="77">
        <v>2</v>
      </c>
    </row>
    <row r="5748" spans="1:10" ht="20.399999999999999" x14ac:dyDescent="0.2">
      <c r="A5748" s="14" t="s">
        <v>1906</v>
      </c>
      <c r="B5748" s="14" t="s">
        <v>14073</v>
      </c>
      <c r="C5748" s="14" t="s">
        <v>14074</v>
      </c>
      <c r="D5748" s="16">
        <v>45334</v>
      </c>
      <c r="E5748" s="302"/>
      <c r="F5748" s="14" t="s">
        <v>14075</v>
      </c>
      <c r="G5748" s="307" t="s">
        <v>3266</v>
      </c>
      <c r="H5748" s="307" t="s">
        <v>3267</v>
      </c>
      <c r="I5748" s="303">
        <v>2480</v>
      </c>
      <c r="J5748" s="77">
        <v>3</v>
      </c>
    </row>
    <row r="5749" spans="1:10" ht="20.399999999999999" x14ac:dyDescent="0.2">
      <c r="A5749" s="14" t="s">
        <v>1906</v>
      </c>
      <c r="B5749" s="14" t="s">
        <v>14079</v>
      </c>
      <c r="C5749" s="14" t="s">
        <v>14080</v>
      </c>
      <c r="D5749" s="16">
        <v>45335</v>
      </c>
      <c r="E5749" s="302"/>
      <c r="F5749" s="14" t="s">
        <v>14081</v>
      </c>
      <c r="G5749" s="307" t="s">
        <v>5778</v>
      </c>
      <c r="H5749" s="307" t="s">
        <v>5779</v>
      </c>
      <c r="I5749" s="303">
        <v>288</v>
      </c>
      <c r="J5749" s="77">
        <v>3</v>
      </c>
    </row>
    <row r="5750" spans="1:10" ht="30.6" x14ac:dyDescent="0.2">
      <c r="A5750" s="14" t="s">
        <v>1906</v>
      </c>
      <c r="B5750" s="14" t="s">
        <v>14082</v>
      </c>
      <c r="C5750" s="14" t="s">
        <v>14083</v>
      </c>
      <c r="D5750" s="16">
        <v>45335</v>
      </c>
      <c r="E5750" s="302"/>
      <c r="F5750" s="14" t="s">
        <v>14084</v>
      </c>
      <c r="G5750" s="307" t="s">
        <v>10573</v>
      </c>
      <c r="H5750" s="307" t="s">
        <v>10574</v>
      </c>
      <c r="I5750" s="303">
        <v>600</v>
      </c>
      <c r="J5750" s="77">
        <v>5</v>
      </c>
    </row>
    <row r="5751" spans="1:10" ht="30.6" x14ac:dyDescent="0.2">
      <c r="A5751" s="14" t="s">
        <v>1906</v>
      </c>
      <c r="B5751" s="14" t="s">
        <v>14085</v>
      </c>
      <c r="C5751" s="14" t="s">
        <v>14086</v>
      </c>
      <c r="D5751" s="16">
        <v>45336</v>
      </c>
      <c r="E5751" s="302"/>
      <c r="F5751" s="14" t="s">
        <v>14087</v>
      </c>
      <c r="G5751" s="307" t="s">
        <v>5412</v>
      </c>
      <c r="H5751" s="307" t="s">
        <v>5413</v>
      </c>
      <c r="I5751" s="303">
        <v>687.6</v>
      </c>
      <c r="J5751" s="77">
        <v>3</v>
      </c>
    </row>
    <row r="5752" spans="1:10" ht="20.399999999999999" x14ac:dyDescent="0.2">
      <c r="A5752" s="14" t="s">
        <v>1906</v>
      </c>
      <c r="B5752" s="14" t="s">
        <v>14088</v>
      </c>
      <c r="C5752" s="14" t="s">
        <v>14089</v>
      </c>
      <c r="D5752" s="16">
        <v>45337</v>
      </c>
      <c r="E5752" s="302"/>
      <c r="F5752" s="14" t="s">
        <v>14090</v>
      </c>
      <c r="G5752" s="307" t="s">
        <v>4721</v>
      </c>
      <c r="H5752" s="307" t="s">
        <v>4722</v>
      </c>
      <c r="I5752" s="303">
        <v>485.9</v>
      </c>
      <c r="J5752" s="77">
        <v>3</v>
      </c>
    </row>
    <row r="5753" spans="1:10" x14ac:dyDescent="0.2">
      <c r="A5753" s="14" t="s">
        <v>1906</v>
      </c>
      <c r="B5753" s="14" t="s">
        <v>14091</v>
      </c>
      <c r="C5753" s="14" t="s">
        <v>14088</v>
      </c>
      <c r="D5753" s="16">
        <v>45293</v>
      </c>
      <c r="E5753" s="16"/>
      <c r="F5753" s="14" t="s">
        <v>14092</v>
      </c>
      <c r="G5753" s="14"/>
      <c r="H5753" s="14" t="s">
        <v>2360</v>
      </c>
      <c r="I5753" s="15">
        <v>97.18</v>
      </c>
      <c r="J5753" s="77">
        <v>3</v>
      </c>
    </row>
    <row r="5754" spans="1:10" ht="20.399999999999999" x14ac:dyDescent="0.2">
      <c r="A5754" s="14" t="s">
        <v>1906</v>
      </c>
      <c r="B5754" s="14" t="s">
        <v>14093</v>
      </c>
      <c r="C5754" s="14" t="s">
        <v>14094</v>
      </c>
      <c r="D5754" s="16">
        <v>45337</v>
      </c>
      <c r="E5754" s="302"/>
      <c r="F5754" s="14" t="s">
        <v>14095</v>
      </c>
      <c r="G5754" s="307" t="s">
        <v>4721</v>
      </c>
      <c r="H5754" s="307" t="s">
        <v>4722</v>
      </c>
      <c r="I5754" s="303">
        <v>1984.22</v>
      </c>
      <c r="J5754" s="77">
        <v>3</v>
      </c>
    </row>
    <row r="5755" spans="1:10" x14ac:dyDescent="0.2">
      <c r="A5755" s="14" t="s">
        <v>1906</v>
      </c>
      <c r="B5755" s="14" t="s">
        <v>14096</v>
      </c>
      <c r="C5755" s="14" t="s">
        <v>14093</v>
      </c>
      <c r="D5755" s="16">
        <v>45293</v>
      </c>
      <c r="E5755" s="16"/>
      <c r="F5755" s="14" t="s">
        <v>14097</v>
      </c>
      <c r="G5755" s="14"/>
      <c r="H5755" s="14" t="s">
        <v>2360</v>
      </c>
      <c r="I5755" s="15">
        <v>396.84</v>
      </c>
      <c r="J5755" s="77">
        <v>3</v>
      </c>
    </row>
    <row r="5756" spans="1:10" ht="20.399999999999999" x14ac:dyDescent="0.2">
      <c r="A5756" s="14" t="s">
        <v>1906</v>
      </c>
      <c r="B5756" s="14" t="s">
        <v>14098</v>
      </c>
      <c r="C5756" s="14" t="s">
        <v>14099</v>
      </c>
      <c r="D5756" s="16">
        <v>45337</v>
      </c>
      <c r="E5756" s="302"/>
      <c r="F5756" s="14" t="s">
        <v>14100</v>
      </c>
      <c r="G5756" s="307" t="s">
        <v>4721</v>
      </c>
      <c r="H5756" s="307" t="s">
        <v>4722</v>
      </c>
      <c r="I5756" s="303">
        <v>1150</v>
      </c>
      <c r="J5756" s="77">
        <v>3</v>
      </c>
    </row>
    <row r="5757" spans="1:10" x14ac:dyDescent="0.2">
      <c r="A5757" s="14" t="s">
        <v>1906</v>
      </c>
      <c r="B5757" s="14" t="s">
        <v>14101</v>
      </c>
      <c r="C5757" s="14" t="s">
        <v>14098</v>
      </c>
      <c r="D5757" s="16">
        <v>45315</v>
      </c>
      <c r="E5757" s="16"/>
      <c r="F5757" s="14" t="s">
        <v>14102</v>
      </c>
      <c r="G5757" s="14"/>
      <c r="H5757" s="14" t="s">
        <v>2360</v>
      </c>
      <c r="I5757" s="15">
        <v>230</v>
      </c>
      <c r="J5757" s="77">
        <v>3</v>
      </c>
    </row>
    <row r="5758" spans="1:10" ht="20.399999999999999" x14ac:dyDescent="0.2">
      <c r="A5758" s="14" t="s">
        <v>1906</v>
      </c>
      <c r="B5758" s="14" t="s">
        <v>14103</v>
      </c>
      <c r="C5758" s="14" t="s">
        <v>14104</v>
      </c>
      <c r="D5758" s="16">
        <v>45337</v>
      </c>
      <c r="E5758" s="302"/>
      <c r="F5758" s="14" t="s">
        <v>14105</v>
      </c>
      <c r="G5758" s="307" t="s">
        <v>4721</v>
      </c>
      <c r="H5758" s="307" t="s">
        <v>4722</v>
      </c>
      <c r="I5758" s="303">
        <v>2786.75</v>
      </c>
      <c r="J5758" s="77">
        <v>3</v>
      </c>
    </row>
    <row r="5759" spans="1:10" x14ac:dyDescent="0.2">
      <c r="A5759" s="14" t="s">
        <v>1906</v>
      </c>
      <c r="B5759" s="14" t="s">
        <v>14106</v>
      </c>
      <c r="C5759" s="14" t="s">
        <v>14103</v>
      </c>
      <c r="D5759" s="16">
        <v>45321</v>
      </c>
      <c r="E5759" s="16"/>
      <c r="F5759" s="14" t="s">
        <v>14107</v>
      </c>
      <c r="G5759" s="14"/>
      <c r="H5759" s="14" t="s">
        <v>2360</v>
      </c>
      <c r="I5759" s="15">
        <v>557.35</v>
      </c>
      <c r="J5759" s="77">
        <v>3</v>
      </c>
    </row>
    <row r="5760" spans="1:10" ht="47.4" customHeight="1" x14ac:dyDescent="0.2">
      <c r="A5760" s="14" t="s">
        <v>1906</v>
      </c>
      <c r="B5760" s="14" t="s">
        <v>14108</v>
      </c>
      <c r="C5760" s="14" t="s">
        <v>14109</v>
      </c>
      <c r="D5760" s="16">
        <v>45337</v>
      </c>
      <c r="E5760" s="302"/>
      <c r="F5760" s="14" t="s">
        <v>14110</v>
      </c>
      <c r="G5760" s="307"/>
      <c r="H5760" s="307" t="s">
        <v>2364</v>
      </c>
      <c r="I5760" s="303">
        <v>875</v>
      </c>
      <c r="J5760" s="77">
        <v>3</v>
      </c>
    </row>
    <row r="5761" spans="1:10" ht="30.6" x14ac:dyDescent="0.2">
      <c r="A5761" s="14" t="s">
        <v>1906</v>
      </c>
      <c r="B5761" s="14" t="s">
        <v>14111</v>
      </c>
      <c r="C5761" s="14" t="s">
        <v>14112</v>
      </c>
      <c r="D5761" s="16">
        <v>45338</v>
      </c>
      <c r="E5761" s="302"/>
      <c r="F5761" s="14" t="s">
        <v>14113</v>
      </c>
      <c r="G5761" s="307" t="s">
        <v>2043</v>
      </c>
      <c r="H5761" s="307" t="s">
        <v>2044</v>
      </c>
      <c r="I5761" s="303">
        <v>816</v>
      </c>
      <c r="J5761" s="77">
        <v>2</v>
      </c>
    </row>
    <row r="5762" spans="1:10" ht="22.2" customHeight="1" x14ac:dyDescent="0.2">
      <c r="A5762" s="14" t="s">
        <v>1906</v>
      </c>
      <c r="B5762" s="14" t="s">
        <v>14114</v>
      </c>
      <c r="C5762" s="14" t="s">
        <v>14115</v>
      </c>
      <c r="D5762" s="16">
        <v>45338</v>
      </c>
      <c r="E5762" s="302"/>
      <c r="F5762" s="14" t="s">
        <v>14116</v>
      </c>
      <c r="G5762" s="307" t="s">
        <v>2043</v>
      </c>
      <c r="H5762" s="307" t="s">
        <v>2044</v>
      </c>
      <c r="I5762" s="303">
        <v>1743</v>
      </c>
      <c r="J5762" s="77">
        <v>2</v>
      </c>
    </row>
    <row r="5763" spans="1:10" ht="17.399999999999999" customHeight="1" x14ac:dyDescent="0.2">
      <c r="A5763" s="14" t="s">
        <v>1906</v>
      </c>
      <c r="B5763" s="14" t="s">
        <v>14120</v>
      </c>
      <c r="C5763" s="14" t="s">
        <v>14121</v>
      </c>
      <c r="D5763" s="16">
        <v>45343</v>
      </c>
      <c r="E5763" s="302"/>
      <c r="F5763" s="14" t="s">
        <v>14122</v>
      </c>
      <c r="G5763" s="307" t="s">
        <v>2521</v>
      </c>
      <c r="H5763" s="307" t="s">
        <v>2522</v>
      </c>
      <c r="I5763" s="303">
        <v>500</v>
      </c>
      <c r="J5763" s="77">
        <v>2</v>
      </c>
    </row>
    <row r="5764" spans="1:10" ht="48.6" customHeight="1" x14ac:dyDescent="0.2">
      <c r="A5764" s="14" t="s">
        <v>1906</v>
      </c>
      <c r="B5764" s="14" t="s">
        <v>14123</v>
      </c>
      <c r="C5764" s="14" t="s">
        <v>13082</v>
      </c>
      <c r="D5764" s="16">
        <v>45345</v>
      </c>
      <c r="E5764" s="302"/>
      <c r="F5764" s="14" t="s">
        <v>14124</v>
      </c>
      <c r="G5764" s="307" t="s">
        <v>11368</v>
      </c>
      <c r="H5764" s="307" t="s">
        <v>11369</v>
      </c>
      <c r="I5764" s="303">
        <v>436</v>
      </c>
      <c r="J5764" s="77">
        <v>2</v>
      </c>
    </row>
    <row r="5765" spans="1:10" ht="20.399999999999999" x14ac:dyDescent="0.2">
      <c r="A5765" s="14" t="s">
        <v>1906</v>
      </c>
      <c r="B5765" s="14" t="s">
        <v>14154</v>
      </c>
      <c r="C5765" s="14" t="s">
        <v>14155</v>
      </c>
      <c r="D5765" s="16">
        <v>45357</v>
      </c>
      <c r="E5765" s="16"/>
      <c r="F5765" s="14" t="s">
        <v>14156</v>
      </c>
      <c r="G5765" s="14" t="s">
        <v>14157</v>
      </c>
      <c r="H5765" s="14" t="s">
        <v>14158</v>
      </c>
      <c r="I5765" s="15">
        <v>44.42</v>
      </c>
      <c r="J5765" s="77">
        <v>5</v>
      </c>
    </row>
    <row r="5766" spans="1:10" x14ac:dyDescent="0.2">
      <c r="A5766" s="14" t="s">
        <v>1906</v>
      </c>
      <c r="B5766" s="14" t="s">
        <v>14159</v>
      </c>
      <c r="C5766" s="14" t="s">
        <v>14160</v>
      </c>
      <c r="D5766" s="16">
        <v>45357</v>
      </c>
      <c r="E5766" s="16"/>
      <c r="F5766" s="14" t="s">
        <v>14161</v>
      </c>
      <c r="G5766" s="14" t="s">
        <v>14162</v>
      </c>
      <c r="H5766" s="14" t="s">
        <v>14163</v>
      </c>
      <c r="I5766" s="15">
        <v>144</v>
      </c>
      <c r="J5766" s="77">
        <v>5</v>
      </c>
    </row>
    <row r="5767" spans="1:10" ht="30.6" x14ac:dyDescent="0.2">
      <c r="A5767" s="14" t="s">
        <v>1906</v>
      </c>
      <c r="B5767" s="14" t="s">
        <v>14164</v>
      </c>
      <c r="C5767" s="14" t="s">
        <v>14165</v>
      </c>
      <c r="D5767" s="16">
        <v>45358</v>
      </c>
      <c r="E5767" s="16"/>
      <c r="F5767" s="14" t="s">
        <v>14166</v>
      </c>
      <c r="G5767" s="14" t="s">
        <v>10573</v>
      </c>
      <c r="H5767" s="14" t="s">
        <v>10574</v>
      </c>
      <c r="I5767" s="15">
        <v>600</v>
      </c>
      <c r="J5767" s="77">
        <v>5</v>
      </c>
    </row>
    <row r="5768" spans="1:10" x14ac:dyDescent="0.2">
      <c r="A5768" s="14" t="s">
        <v>1906</v>
      </c>
      <c r="B5768" s="14" t="s">
        <v>14167</v>
      </c>
      <c r="C5768" s="14" t="s">
        <v>14168</v>
      </c>
      <c r="D5768" s="16">
        <v>45358</v>
      </c>
      <c r="E5768" s="16"/>
      <c r="F5768" s="14" t="s">
        <v>14169</v>
      </c>
      <c r="G5768" s="14"/>
      <c r="H5768" s="14" t="s">
        <v>2364</v>
      </c>
      <c r="I5768" s="15">
        <v>1000</v>
      </c>
      <c r="J5768" s="77">
        <v>2</v>
      </c>
    </row>
    <row r="5769" spans="1:10" x14ac:dyDescent="0.2">
      <c r="A5769" s="14" t="s">
        <v>1906</v>
      </c>
      <c r="B5769" s="14" t="s">
        <v>14170</v>
      </c>
      <c r="C5769" s="14" t="s">
        <v>14171</v>
      </c>
      <c r="D5769" s="16">
        <v>45358</v>
      </c>
      <c r="E5769" s="16"/>
      <c r="F5769" s="14" t="s">
        <v>14172</v>
      </c>
      <c r="G5769" s="14" t="s">
        <v>2521</v>
      </c>
      <c r="H5769" s="14" t="s">
        <v>2522</v>
      </c>
      <c r="I5769" s="15">
        <v>500</v>
      </c>
      <c r="J5769" s="77">
        <v>2</v>
      </c>
    </row>
    <row r="5770" spans="1:10" ht="20.399999999999999" x14ac:dyDescent="0.2">
      <c r="A5770" s="14" t="s">
        <v>1906</v>
      </c>
      <c r="B5770" s="14" t="s">
        <v>14173</v>
      </c>
      <c r="C5770" s="14" t="s">
        <v>14174</v>
      </c>
      <c r="D5770" s="16">
        <v>45363</v>
      </c>
      <c r="E5770" s="16"/>
      <c r="F5770" s="14" t="s">
        <v>14175</v>
      </c>
      <c r="G5770" s="14" t="s">
        <v>3062</v>
      </c>
      <c r="H5770" s="14" t="s">
        <v>3063</v>
      </c>
      <c r="I5770" s="15">
        <v>1115</v>
      </c>
      <c r="J5770" s="77">
        <v>2</v>
      </c>
    </row>
    <row r="5771" spans="1:10" ht="30.6" x14ac:dyDescent="0.2">
      <c r="A5771" s="14" t="s">
        <v>1906</v>
      </c>
      <c r="B5771" s="14" t="s">
        <v>14176</v>
      </c>
      <c r="C5771" s="14" t="s">
        <v>14177</v>
      </c>
      <c r="D5771" s="16">
        <v>45363</v>
      </c>
      <c r="E5771" s="16"/>
      <c r="F5771" s="14" t="s">
        <v>14178</v>
      </c>
      <c r="G5771" s="14"/>
      <c r="H5771" s="14" t="s">
        <v>14179</v>
      </c>
      <c r="I5771" s="15">
        <v>50</v>
      </c>
      <c r="J5771" s="77">
        <v>5</v>
      </c>
    </row>
    <row r="5772" spans="1:10" ht="20.399999999999999" x14ac:dyDescent="0.2">
      <c r="A5772" s="14" t="s">
        <v>1906</v>
      </c>
      <c r="B5772" s="14" t="s">
        <v>14180</v>
      </c>
      <c r="C5772" s="14" t="s">
        <v>14181</v>
      </c>
      <c r="D5772" s="16">
        <v>45363</v>
      </c>
      <c r="E5772" s="16"/>
      <c r="F5772" s="14" t="s">
        <v>14182</v>
      </c>
      <c r="G5772" s="14"/>
      <c r="H5772" s="14" t="s">
        <v>5694</v>
      </c>
      <c r="I5772" s="15">
        <v>460</v>
      </c>
      <c r="J5772" s="77">
        <v>5</v>
      </c>
    </row>
    <row r="5773" spans="1:10" ht="20.399999999999999" x14ac:dyDescent="0.2">
      <c r="A5773" s="14" t="s">
        <v>1906</v>
      </c>
      <c r="B5773" s="14" t="s">
        <v>14183</v>
      </c>
      <c r="C5773" s="14" t="s">
        <v>14184</v>
      </c>
      <c r="D5773" s="16">
        <v>45365</v>
      </c>
      <c r="E5773" s="16"/>
      <c r="F5773" s="14" t="s">
        <v>14185</v>
      </c>
      <c r="G5773" s="14" t="s">
        <v>4721</v>
      </c>
      <c r="H5773" s="14" t="s">
        <v>4722</v>
      </c>
      <c r="I5773" s="15">
        <v>989.32</v>
      </c>
      <c r="J5773" s="77">
        <v>2</v>
      </c>
    </row>
    <row r="5774" spans="1:10" ht="20.399999999999999" x14ac:dyDescent="0.2">
      <c r="A5774" s="14" t="s">
        <v>1906</v>
      </c>
      <c r="B5774" s="14" t="s">
        <v>14378</v>
      </c>
      <c r="C5774" s="14" t="s">
        <v>14184</v>
      </c>
      <c r="D5774" s="16">
        <v>45010</v>
      </c>
      <c r="E5774" s="16"/>
      <c r="F5774" s="14" t="s">
        <v>14379</v>
      </c>
      <c r="G5774" s="14"/>
      <c r="H5774" s="14" t="s">
        <v>2360</v>
      </c>
      <c r="I5774" s="15">
        <v>197.86</v>
      </c>
      <c r="J5774" s="77">
        <v>2</v>
      </c>
    </row>
    <row r="5775" spans="1:10" x14ac:dyDescent="0.2">
      <c r="A5775" s="14" t="s">
        <v>1906</v>
      </c>
      <c r="B5775" s="14" t="s">
        <v>14186</v>
      </c>
      <c r="C5775" s="14" t="s">
        <v>14187</v>
      </c>
      <c r="D5775" s="16">
        <v>45378</v>
      </c>
      <c r="E5775" s="16"/>
      <c r="F5775" s="14" t="s">
        <v>14188</v>
      </c>
      <c r="G5775" s="14" t="s">
        <v>3266</v>
      </c>
      <c r="H5775" s="14" t="s">
        <v>3267</v>
      </c>
      <c r="I5775" s="15">
        <v>2880</v>
      </c>
      <c r="J5775" s="77">
        <v>3</v>
      </c>
    </row>
    <row r="5776" spans="1:10" ht="51" x14ac:dyDescent="0.2">
      <c r="A5776" s="14" t="s">
        <v>1906</v>
      </c>
      <c r="B5776" s="14" t="s">
        <v>14189</v>
      </c>
      <c r="C5776" s="14" t="s">
        <v>13123</v>
      </c>
      <c r="D5776" s="16">
        <v>45379</v>
      </c>
      <c r="E5776" s="16"/>
      <c r="F5776" s="14" t="s">
        <v>14190</v>
      </c>
      <c r="G5776" s="14" t="s">
        <v>11368</v>
      </c>
      <c r="H5776" s="14" t="s">
        <v>11369</v>
      </c>
      <c r="I5776" s="15">
        <v>4410</v>
      </c>
      <c r="J5776" s="77">
        <v>3</v>
      </c>
    </row>
    <row r="5777" spans="1:10" ht="51" x14ac:dyDescent="0.2">
      <c r="A5777" s="14" t="s">
        <v>1906</v>
      </c>
      <c r="B5777" s="14" t="s">
        <v>14191</v>
      </c>
      <c r="C5777" s="14" t="s">
        <v>14192</v>
      </c>
      <c r="D5777" s="16">
        <v>45379</v>
      </c>
      <c r="E5777" s="16"/>
      <c r="F5777" s="14" t="s">
        <v>14193</v>
      </c>
      <c r="G5777" s="14"/>
      <c r="H5777" s="14" t="s">
        <v>2037</v>
      </c>
      <c r="I5777" s="15">
        <v>2940</v>
      </c>
      <c r="J5777" s="77">
        <v>3</v>
      </c>
    </row>
    <row r="5778" spans="1:10" ht="40.799999999999997" x14ac:dyDescent="0.2">
      <c r="A5778" s="14" t="s">
        <v>1906</v>
      </c>
      <c r="B5778" s="14" t="s">
        <v>14194</v>
      </c>
      <c r="C5778" s="14" t="s">
        <v>14195</v>
      </c>
      <c r="D5778" s="16">
        <v>45373</v>
      </c>
      <c r="E5778" s="16"/>
      <c r="F5778" s="14" t="s">
        <v>14196</v>
      </c>
      <c r="G5778" s="14"/>
      <c r="H5778" s="14" t="s">
        <v>1411</v>
      </c>
      <c r="I5778" s="15">
        <v>487.5</v>
      </c>
      <c r="J5778" s="77">
        <v>3</v>
      </c>
    </row>
    <row r="5779" spans="1:10" ht="40.799999999999997" x14ac:dyDescent="0.2">
      <c r="A5779" s="14" t="s">
        <v>1906</v>
      </c>
      <c r="B5779" s="14" t="s">
        <v>14198</v>
      </c>
      <c r="C5779" s="14" t="s">
        <v>14199</v>
      </c>
      <c r="D5779" s="16">
        <v>45373</v>
      </c>
      <c r="E5779" s="16"/>
      <c r="F5779" s="14" t="s">
        <v>14196</v>
      </c>
      <c r="G5779" s="14"/>
      <c r="H5779" s="14" t="s">
        <v>14208</v>
      </c>
      <c r="I5779" s="15">
        <v>487.5</v>
      </c>
      <c r="J5779" s="77">
        <v>3</v>
      </c>
    </row>
    <row r="5780" spans="1:10" ht="40.799999999999997" x14ac:dyDescent="0.2">
      <c r="A5780" s="14" t="s">
        <v>1906</v>
      </c>
      <c r="B5780" s="14" t="s">
        <v>14200</v>
      </c>
      <c r="C5780" s="14" t="s">
        <v>14201</v>
      </c>
      <c r="D5780" s="16">
        <v>45373</v>
      </c>
      <c r="E5780" s="16"/>
      <c r="F5780" s="14" t="s">
        <v>14196</v>
      </c>
      <c r="G5780" s="14"/>
      <c r="H5780" s="14" t="s">
        <v>14209</v>
      </c>
      <c r="I5780" s="15">
        <v>243.75</v>
      </c>
      <c r="J5780" s="77">
        <v>3</v>
      </c>
    </row>
    <row r="5781" spans="1:10" ht="40.799999999999997" x14ac:dyDescent="0.2">
      <c r="A5781" s="14" t="s">
        <v>1906</v>
      </c>
      <c r="B5781" s="14" t="s">
        <v>14202</v>
      </c>
      <c r="C5781" s="14" t="s">
        <v>14203</v>
      </c>
      <c r="D5781" s="16">
        <v>45373</v>
      </c>
      <c r="E5781" s="16"/>
      <c r="F5781" s="14" t="s">
        <v>14196</v>
      </c>
      <c r="G5781" s="14"/>
      <c r="H5781" s="14" t="s">
        <v>14210</v>
      </c>
      <c r="I5781" s="15">
        <v>243.75</v>
      </c>
      <c r="J5781" s="77">
        <v>3</v>
      </c>
    </row>
    <row r="5782" spans="1:10" ht="40.799999999999997" x14ac:dyDescent="0.2">
      <c r="A5782" s="14" t="s">
        <v>1906</v>
      </c>
      <c r="B5782" s="14" t="s">
        <v>14204</v>
      </c>
      <c r="C5782" s="14" t="s">
        <v>14205</v>
      </c>
      <c r="D5782" s="16">
        <v>45373</v>
      </c>
      <c r="E5782" s="16"/>
      <c r="F5782" s="14" t="s">
        <v>14197</v>
      </c>
      <c r="G5782" s="14"/>
      <c r="H5782" s="14" t="s">
        <v>14211</v>
      </c>
      <c r="I5782" s="15">
        <v>487.5</v>
      </c>
      <c r="J5782" s="77">
        <v>3</v>
      </c>
    </row>
    <row r="5783" spans="1:10" ht="40.799999999999997" x14ac:dyDescent="0.2">
      <c r="A5783" s="14" t="s">
        <v>1906</v>
      </c>
      <c r="B5783" s="14" t="s">
        <v>14206</v>
      </c>
      <c r="C5783" s="14" t="s">
        <v>14207</v>
      </c>
      <c r="D5783" s="16">
        <v>45373</v>
      </c>
      <c r="E5783" s="16"/>
      <c r="F5783" s="14" t="s">
        <v>14197</v>
      </c>
      <c r="G5783" s="14"/>
      <c r="H5783" s="14" t="s">
        <v>14211</v>
      </c>
      <c r="I5783" s="15">
        <v>243.75</v>
      </c>
      <c r="J5783" s="77">
        <v>3</v>
      </c>
    </row>
    <row r="5784" spans="1:10" ht="99.6" customHeight="1" x14ac:dyDescent="0.2">
      <c r="A5784" s="14" t="s">
        <v>1906</v>
      </c>
      <c r="B5784" s="14"/>
      <c r="C5784" s="14"/>
      <c r="D5784" s="16"/>
      <c r="E5784" s="16"/>
      <c r="F5784" s="14" t="s">
        <v>14759</v>
      </c>
      <c r="G5784" s="14"/>
      <c r="H5784" s="14"/>
      <c r="I5784" s="15"/>
      <c r="J5784" s="77"/>
    </row>
    <row r="5785" spans="1:10" ht="30.6" x14ac:dyDescent="0.2">
      <c r="A5785" s="14" t="s">
        <v>1906</v>
      </c>
      <c r="B5785" s="14" t="s">
        <v>14380</v>
      </c>
      <c r="C5785" s="14" t="s">
        <v>14381</v>
      </c>
      <c r="D5785" s="16">
        <v>45363</v>
      </c>
      <c r="E5785" s="16"/>
      <c r="F5785" s="14" t="s">
        <v>14382</v>
      </c>
      <c r="G5785" s="14"/>
      <c r="H5785" s="14" t="s">
        <v>14383</v>
      </c>
      <c r="I5785" s="15">
        <v>295</v>
      </c>
      <c r="J5785" s="77">
        <v>2</v>
      </c>
    </row>
    <row r="5786" spans="1:10" ht="30.6" x14ac:dyDescent="0.2">
      <c r="A5786" s="14" t="s">
        <v>1906</v>
      </c>
      <c r="B5786" s="14" t="s">
        <v>14384</v>
      </c>
      <c r="C5786" s="14" t="s">
        <v>14385</v>
      </c>
      <c r="D5786" s="16">
        <v>45379</v>
      </c>
      <c r="E5786" s="16"/>
      <c r="F5786" s="14" t="s">
        <v>14386</v>
      </c>
      <c r="G5786" s="14"/>
      <c r="H5786" s="14" t="s">
        <v>14383</v>
      </c>
      <c r="I5786" s="15">
        <v>0</v>
      </c>
      <c r="J5786" s="77">
        <v>2</v>
      </c>
    </row>
    <row r="5787" spans="1:10" ht="20.399999999999999" x14ac:dyDescent="0.2">
      <c r="A5787" s="14" t="s">
        <v>1906</v>
      </c>
      <c r="B5787" s="14" t="s">
        <v>14153</v>
      </c>
      <c r="C5787" s="14"/>
      <c r="D5787" s="16">
        <v>45373</v>
      </c>
      <c r="E5787" s="16"/>
      <c r="F5787" s="14" t="s">
        <v>14212</v>
      </c>
      <c r="G5787" s="14"/>
      <c r="H5787" s="14" t="s">
        <v>2364</v>
      </c>
      <c r="I5787" s="15">
        <v>500</v>
      </c>
      <c r="J5787" s="77">
        <v>2</v>
      </c>
    </row>
    <row r="5788" spans="1:10" ht="40.799999999999997" x14ac:dyDescent="0.2">
      <c r="A5788" s="14" t="s">
        <v>1906</v>
      </c>
      <c r="B5788" s="14" t="s">
        <v>14213</v>
      </c>
      <c r="C5788" s="14" t="s">
        <v>14214</v>
      </c>
      <c r="D5788" s="16">
        <v>45379</v>
      </c>
      <c r="E5788" s="16"/>
      <c r="F5788" s="14" t="s">
        <v>14222</v>
      </c>
      <c r="G5788" s="14"/>
      <c r="H5788" s="14" t="s">
        <v>14219</v>
      </c>
      <c r="I5788" s="15">
        <v>0</v>
      </c>
      <c r="J5788" s="77">
        <v>2</v>
      </c>
    </row>
    <row r="5789" spans="1:10" ht="40.799999999999997" x14ac:dyDescent="0.2">
      <c r="A5789" s="14" t="s">
        <v>1906</v>
      </c>
      <c r="B5789" s="14" t="s">
        <v>14215</v>
      </c>
      <c r="C5789" s="14" t="s">
        <v>14216</v>
      </c>
      <c r="D5789" s="16">
        <v>45379</v>
      </c>
      <c r="E5789" s="16"/>
      <c r="F5789" s="14" t="s">
        <v>14223</v>
      </c>
      <c r="G5789" s="14"/>
      <c r="H5789" s="14" t="s">
        <v>14220</v>
      </c>
      <c r="I5789" s="15">
        <v>0</v>
      </c>
      <c r="J5789" s="77">
        <v>2</v>
      </c>
    </row>
    <row r="5790" spans="1:10" ht="40.799999999999997" x14ac:dyDescent="0.2">
      <c r="A5790" s="14" t="s">
        <v>1906</v>
      </c>
      <c r="B5790" s="14" t="s">
        <v>14217</v>
      </c>
      <c r="C5790" s="14" t="s">
        <v>14218</v>
      </c>
      <c r="D5790" s="16">
        <v>45379</v>
      </c>
      <c r="E5790" s="16"/>
      <c r="F5790" s="14" t="s">
        <v>14224</v>
      </c>
      <c r="G5790" s="14"/>
      <c r="H5790" s="14" t="s">
        <v>14221</v>
      </c>
      <c r="I5790" s="15">
        <v>0</v>
      </c>
      <c r="J5790" s="77">
        <v>2</v>
      </c>
    </row>
    <row r="5791" spans="1:10" ht="20.399999999999999" x14ac:dyDescent="0.2">
      <c r="A5791" s="14" t="s">
        <v>1906</v>
      </c>
      <c r="B5791" s="14" t="s">
        <v>14153</v>
      </c>
      <c r="C5791" s="14"/>
      <c r="D5791" s="16">
        <v>45377</v>
      </c>
      <c r="E5791" s="16"/>
      <c r="F5791" s="14" t="s">
        <v>14246</v>
      </c>
      <c r="G5791" s="14"/>
      <c r="H5791" s="14" t="s">
        <v>2364</v>
      </c>
      <c r="I5791" s="15">
        <v>-478.89</v>
      </c>
      <c r="J5791" s="77">
        <v>2</v>
      </c>
    </row>
    <row r="5792" spans="1:10" ht="30.6" x14ac:dyDescent="0.2">
      <c r="A5792" s="14" t="s">
        <v>1906</v>
      </c>
      <c r="B5792" s="14" t="s">
        <v>14225</v>
      </c>
      <c r="C5792" s="14" t="s">
        <v>14226</v>
      </c>
      <c r="D5792" s="16">
        <v>45379</v>
      </c>
      <c r="E5792" s="16"/>
      <c r="F5792" s="14" t="s">
        <v>14235</v>
      </c>
      <c r="G5792" s="14"/>
      <c r="H5792" s="14" t="s">
        <v>14236</v>
      </c>
      <c r="I5792" s="15">
        <v>43.39</v>
      </c>
      <c r="J5792" s="77">
        <v>2</v>
      </c>
    </row>
    <row r="5793" spans="1:10" ht="22.95" customHeight="1" x14ac:dyDescent="0.2">
      <c r="A5793" s="14" t="s">
        <v>1906</v>
      </c>
      <c r="B5793" s="14" t="s">
        <v>14153</v>
      </c>
      <c r="C5793" s="14"/>
      <c r="D5793" s="16">
        <v>45373</v>
      </c>
      <c r="E5793" s="16"/>
      <c r="F5793" s="14" t="s">
        <v>14245</v>
      </c>
      <c r="G5793" s="14"/>
      <c r="H5793" s="14" t="s">
        <v>3512</v>
      </c>
      <c r="I5793" s="15">
        <v>120</v>
      </c>
      <c r="J5793" s="77">
        <v>2</v>
      </c>
    </row>
    <row r="5794" spans="1:10" ht="40.799999999999997" x14ac:dyDescent="0.2">
      <c r="A5794" s="14" t="s">
        <v>1906</v>
      </c>
      <c r="B5794" s="14" t="s">
        <v>14227</v>
      </c>
      <c r="C5794" s="14" t="s">
        <v>14228</v>
      </c>
      <c r="D5794" s="16">
        <v>45379</v>
      </c>
      <c r="E5794" s="16"/>
      <c r="F5794" s="14" t="s">
        <v>14240</v>
      </c>
      <c r="G5794" s="14"/>
      <c r="H5794" s="14" t="s">
        <v>14237</v>
      </c>
      <c r="I5794" s="15">
        <v>0</v>
      </c>
      <c r="J5794" s="77">
        <v>2</v>
      </c>
    </row>
    <row r="5795" spans="1:10" ht="40.799999999999997" x14ac:dyDescent="0.2">
      <c r="A5795" s="14" t="s">
        <v>1906</v>
      </c>
      <c r="B5795" s="14" t="s">
        <v>14229</v>
      </c>
      <c r="C5795" s="14" t="s">
        <v>14230</v>
      </c>
      <c r="D5795" s="16">
        <v>45379</v>
      </c>
      <c r="E5795" s="16"/>
      <c r="F5795" s="14" t="s">
        <v>14241</v>
      </c>
      <c r="G5795" s="14"/>
      <c r="H5795" s="14" t="s">
        <v>14237</v>
      </c>
      <c r="I5795" s="15">
        <v>0</v>
      </c>
      <c r="J5795" s="77">
        <v>2</v>
      </c>
    </row>
    <row r="5796" spans="1:10" ht="40.799999999999997" x14ac:dyDescent="0.2">
      <c r="A5796" s="14" t="s">
        <v>1906</v>
      </c>
      <c r="B5796" s="14" t="s">
        <v>14231</v>
      </c>
      <c r="C5796" s="14" t="s">
        <v>14232</v>
      </c>
      <c r="D5796" s="16">
        <v>45379</v>
      </c>
      <c r="E5796" s="16"/>
      <c r="F5796" s="14" t="s">
        <v>14242</v>
      </c>
      <c r="G5796" s="14"/>
      <c r="H5796" s="14" t="s">
        <v>14238</v>
      </c>
      <c r="I5796" s="15">
        <v>0</v>
      </c>
      <c r="J5796" s="77">
        <v>2</v>
      </c>
    </row>
    <row r="5797" spans="1:10" ht="40.799999999999997" x14ac:dyDescent="0.2">
      <c r="A5797" s="14" t="s">
        <v>1906</v>
      </c>
      <c r="B5797" s="14" t="s">
        <v>14233</v>
      </c>
      <c r="C5797" s="14" t="s">
        <v>14234</v>
      </c>
      <c r="D5797" s="16">
        <v>45379</v>
      </c>
      <c r="E5797" s="16"/>
      <c r="F5797" s="14" t="s">
        <v>14243</v>
      </c>
      <c r="G5797" s="14"/>
      <c r="H5797" s="14" t="s">
        <v>14239</v>
      </c>
      <c r="I5797" s="15">
        <v>0</v>
      </c>
      <c r="J5797" s="77">
        <v>2</v>
      </c>
    </row>
    <row r="5798" spans="1:10" ht="20.399999999999999" x14ac:dyDescent="0.2">
      <c r="A5798" s="14" t="s">
        <v>1906</v>
      </c>
      <c r="B5798" s="14" t="s">
        <v>14153</v>
      </c>
      <c r="C5798" s="14"/>
      <c r="D5798" s="16">
        <v>45378</v>
      </c>
      <c r="E5798" s="16"/>
      <c r="F5798" s="14" t="s">
        <v>14244</v>
      </c>
      <c r="G5798" s="14"/>
      <c r="H5798" s="14" t="s">
        <v>3512</v>
      </c>
      <c r="I5798" s="15">
        <v>-66.790000000000006</v>
      </c>
      <c r="J5798" s="77">
        <v>2</v>
      </c>
    </row>
    <row r="5799" spans="1:10" ht="87" customHeight="1" x14ac:dyDescent="0.25">
      <c r="A5799" s="14" t="s">
        <v>1906</v>
      </c>
      <c r="B5799"/>
      <c r="C5799"/>
      <c r="D5799" s="16"/>
      <c r="E5799" s="16"/>
      <c r="F5799" s="305" t="s">
        <v>14340</v>
      </c>
      <c r="G5799" s="14"/>
      <c r="H5799" s="14"/>
      <c r="I5799" s="15"/>
      <c r="J5799" s="77"/>
    </row>
    <row r="5800" spans="1:10" ht="48" customHeight="1" x14ac:dyDescent="0.2">
      <c r="A5800" s="14" t="s">
        <v>1906</v>
      </c>
      <c r="B5800" s="14" t="s">
        <v>14247</v>
      </c>
      <c r="C5800" s="14" t="s">
        <v>14248</v>
      </c>
      <c r="D5800" s="16">
        <v>45365</v>
      </c>
      <c r="E5800" s="16"/>
      <c r="F5800" s="14" t="s">
        <v>14249</v>
      </c>
      <c r="G5800" s="14" t="s">
        <v>8594</v>
      </c>
      <c r="H5800" s="14" t="s">
        <v>8595</v>
      </c>
      <c r="I5800" s="15">
        <v>259.47000000000003</v>
      </c>
      <c r="J5800" s="77">
        <v>5</v>
      </c>
    </row>
    <row r="5801" spans="1:10" ht="37.950000000000003" customHeight="1" x14ac:dyDescent="0.2">
      <c r="A5801" s="14" t="s">
        <v>1906</v>
      </c>
      <c r="B5801" s="14" t="s">
        <v>14260</v>
      </c>
      <c r="C5801" s="14" t="s">
        <v>14261</v>
      </c>
      <c r="D5801" s="16">
        <v>45357</v>
      </c>
      <c r="E5801" s="16"/>
      <c r="F5801" s="14" t="s">
        <v>14262</v>
      </c>
      <c r="G5801" s="14"/>
      <c r="H5801" s="14" t="s">
        <v>14263</v>
      </c>
      <c r="I5801" s="15">
        <v>2040</v>
      </c>
      <c r="J5801" s="77">
        <v>3</v>
      </c>
    </row>
    <row r="5802" spans="1:10" ht="112.2" x14ac:dyDescent="0.2">
      <c r="A5802" s="14" t="s">
        <v>1906</v>
      </c>
      <c r="B5802" s="14"/>
      <c r="C5802" s="14"/>
      <c r="D5802" s="16"/>
      <c r="E5802" s="16"/>
      <c r="F5802" s="300" t="s">
        <v>14760</v>
      </c>
      <c r="G5802" s="14"/>
      <c r="H5802" s="14"/>
      <c r="I5802" s="15"/>
      <c r="J5802" s="77"/>
    </row>
    <row r="5803" spans="1:10" ht="30.6" x14ac:dyDescent="0.2">
      <c r="A5803" s="14" t="s">
        <v>1906</v>
      </c>
      <c r="B5803" s="14" t="s">
        <v>14396</v>
      </c>
      <c r="C5803" s="14" t="s">
        <v>14395</v>
      </c>
      <c r="D5803" s="16">
        <v>45330</v>
      </c>
      <c r="E5803" s="16"/>
      <c r="F5803" s="300" t="s">
        <v>14397</v>
      </c>
      <c r="G5803" s="14" t="s">
        <v>1963</v>
      </c>
      <c r="H5803" s="14" t="s">
        <v>1964</v>
      </c>
      <c r="I5803" s="15">
        <v>786.03</v>
      </c>
      <c r="J5803" s="77">
        <v>3</v>
      </c>
    </row>
    <row r="5804" spans="1:10" ht="30.6" x14ac:dyDescent="0.2">
      <c r="A5804" s="14" t="s">
        <v>1906</v>
      </c>
      <c r="B5804" s="14" t="s">
        <v>14398</v>
      </c>
      <c r="C5804" s="14" t="s">
        <v>14399</v>
      </c>
      <c r="D5804" s="16">
        <v>45371</v>
      </c>
      <c r="E5804" s="16"/>
      <c r="F5804" s="300" t="s">
        <v>14400</v>
      </c>
      <c r="G5804" s="14" t="s">
        <v>2069</v>
      </c>
      <c r="H5804" s="14" t="s">
        <v>2070</v>
      </c>
      <c r="I5804" s="15">
        <v>10.96</v>
      </c>
      <c r="J5804" s="77">
        <v>3</v>
      </c>
    </row>
    <row r="5805" spans="1:10" ht="90" customHeight="1" x14ac:dyDescent="0.2">
      <c r="A5805" s="14" t="s">
        <v>1906</v>
      </c>
      <c r="B5805" s="14"/>
      <c r="C5805" s="14"/>
      <c r="D5805" s="16"/>
      <c r="E5805" s="16"/>
      <c r="F5805" s="14" t="s">
        <v>14761</v>
      </c>
      <c r="G5805" s="14"/>
      <c r="H5805" s="14"/>
      <c r="I5805" s="15"/>
      <c r="J5805" s="77"/>
    </row>
    <row r="5806" spans="1:10" ht="37.950000000000003" customHeight="1" x14ac:dyDescent="0.2">
      <c r="A5806" s="14" t="s">
        <v>1906</v>
      </c>
      <c r="B5806" s="14" t="s">
        <v>14313</v>
      </c>
      <c r="C5806" s="14" t="s">
        <v>14314</v>
      </c>
      <c r="D5806" s="16">
        <v>45358</v>
      </c>
      <c r="E5806" s="16"/>
      <c r="F5806" s="14" t="s">
        <v>14337</v>
      </c>
      <c r="G5806" s="14" t="s">
        <v>14338</v>
      </c>
      <c r="H5806" s="14" t="s">
        <v>14339</v>
      </c>
      <c r="I5806" s="15">
        <v>3060</v>
      </c>
      <c r="J5806" s="77">
        <v>3</v>
      </c>
    </row>
    <row r="5807" spans="1:10" ht="88.8" customHeight="1" x14ac:dyDescent="0.2">
      <c r="A5807" s="14" t="s">
        <v>4130</v>
      </c>
      <c r="B5807" s="14" t="s">
        <v>14264</v>
      </c>
      <c r="C5807" s="14" t="s">
        <v>14265</v>
      </c>
      <c r="D5807" s="16">
        <v>44958</v>
      </c>
      <c r="E5807" s="16">
        <v>45355</v>
      </c>
      <c r="F5807" s="14" t="s">
        <v>14429</v>
      </c>
      <c r="G5807" s="14"/>
      <c r="H5807" s="14" t="s">
        <v>14266</v>
      </c>
      <c r="I5807" s="15">
        <v>224.02</v>
      </c>
      <c r="J5807" s="77"/>
    </row>
    <row r="5808" spans="1:10" ht="88.8" customHeight="1" x14ac:dyDescent="0.2">
      <c r="A5808" s="14" t="s">
        <v>4130</v>
      </c>
      <c r="B5808" s="14" t="s">
        <v>14264</v>
      </c>
      <c r="C5808" s="14" t="s">
        <v>14265</v>
      </c>
      <c r="D5808" s="16">
        <v>45206</v>
      </c>
      <c r="E5808" s="16">
        <v>45355</v>
      </c>
      <c r="F5808" s="14" t="s">
        <v>14429</v>
      </c>
      <c r="G5808" s="14"/>
      <c r="H5808" s="14" t="s">
        <v>14266</v>
      </c>
      <c r="I5808" s="15">
        <v>119.98</v>
      </c>
      <c r="J5808" s="77"/>
    </row>
    <row r="5809" spans="1:10" ht="114" customHeight="1" x14ac:dyDescent="0.2">
      <c r="A5809" s="14" t="s">
        <v>4130</v>
      </c>
      <c r="B5809" s="14" t="s">
        <v>14267</v>
      </c>
      <c r="C5809" s="14" t="s">
        <v>14268</v>
      </c>
      <c r="D5809" s="16">
        <v>45065</v>
      </c>
      <c r="E5809" s="16">
        <v>45355</v>
      </c>
      <c r="F5809" s="14" t="s">
        <v>14431</v>
      </c>
      <c r="G5809" s="14"/>
      <c r="H5809" s="14" t="s">
        <v>14269</v>
      </c>
      <c r="I5809" s="15">
        <v>203.37</v>
      </c>
      <c r="J5809" s="77"/>
    </row>
    <row r="5810" spans="1:10" ht="112.8" customHeight="1" x14ac:dyDescent="0.2">
      <c r="A5810" s="14" t="s">
        <v>4130</v>
      </c>
      <c r="B5810" s="14" t="s">
        <v>14270</v>
      </c>
      <c r="C5810" s="14" t="s">
        <v>11524</v>
      </c>
      <c r="D5810" s="16">
        <v>45196</v>
      </c>
      <c r="E5810" s="16">
        <v>45355</v>
      </c>
      <c r="F5810" s="14" t="s">
        <v>14432</v>
      </c>
      <c r="G5810" s="14"/>
      <c r="H5810" s="14" t="s">
        <v>14271</v>
      </c>
      <c r="I5810" s="15">
        <v>160.44</v>
      </c>
      <c r="J5810" s="77"/>
    </row>
    <row r="5811" spans="1:10" ht="101.4" customHeight="1" x14ac:dyDescent="0.2">
      <c r="A5811" s="14" t="s">
        <v>4130</v>
      </c>
      <c r="B5811" s="14" t="s">
        <v>14272</v>
      </c>
      <c r="C5811" s="14" t="s">
        <v>14273</v>
      </c>
      <c r="D5811" s="16">
        <v>45284</v>
      </c>
      <c r="E5811" s="16">
        <v>45355</v>
      </c>
      <c r="F5811" s="14" t="s">
        <v>14430</v>
      </c>
      <c r="G5811" s="14" t="s">
        <v>4564</v>
      </c>
      <c r="H5811" s="14" t="s">
        <v>4565</v>
      </c>
      <c r="I5811" s="15">
        <v>43</v>
      </c>
      <c r="J5811" s="77"/>
    </row>
    <row r="5812" spans="1:10" ht="90.6" customHeight="1" x14ac:dyDescent="0.2">
      <c r="A5812" s="14" t="s">
        <v>4130</v>
      </c>
      <c r="B5812" s="14" t="s">
        <v>14274</v>
      </c>
      <c r="C5812" s="14" t="s">
        <v>14275</v>
      </c>
      <c r="D5812" s="16">
        <v>45197</v>
      </c>
      <c r="E5812" s="16">
        <v>45355</v>
      </c>
      <c r="F5812" s="14" t="s">
        <v>14433</v>
      </c>
      <c r="G5812" s="14"/>
      <c r="H5812" s="14" t="s">
        <v>14278</v>
      </c>
      <c r="I5812" s="15">
        <v>172.46</v>
      </c>
      <c r="J5812" s="77"/>
    </row>
    <row r="5813" spans="1:10" ht="98.4" customHeight="1" x14ac:dyDescent="0.2">
      <c r="A5813" s="14" t="s">
        <v>4130</v>
      </c>
      <c r="B5813" s="14" t="s">
        <v>14276</v>
      </c>
      <c r="C5813" s="14" t="s">
        <v>14277</v>
      </c>
      <c r="D5813" s="16">
        <v>45293</v>
      </c>
      <c r="E5813" s="16">
        <v>45355</v>
      </c>
      <c r="F5813" s="14" t="s">
        <v>14434</v>
      </c>
      <c r="G5813" s="14"/>
      <c r="H5813" s="14" t="s">
        <v>14279</v>
      </c>
      <c r="I5813" s="15">
        <v>711.83</v>
      </c>
      <c r="J5813" s="77"/>
    </row>
    <row r="5814" spans="1:10" ht="100.8" customHeight="1" x14ac:dyDescent="0.2">
      <c r="A5814" s="14" t="s">
        <v>4130</v>
      </c>
      <c r="B5814" s="14" t="s">
        <v>14276</v>
      </c>
      <c r="C5814" s="14" t="s">
        <v>14277</v>
      </c>
      <c r="D5814" s="16">
        <v>45090</v>
      </c>
      <c r="E5814" s="16">
        <v>45355</v>
      </c>
      <c r="F5814" s="14" t="s">
        <v>14434</v>
      </c>
      <c r="G5814" s="14"/>
      <c r="H5814" s="14" t="s">
        <v>14279</v>
      </c>
      <c r="I5814" s="15">
        <v>729.95</v>
      </c>
      <c r="J5814" s="77"/>
    </row>
    <row r="5815" spans="1:10" ht="99.6" customHeight="1" x14ac:dyDescent="0.2">
      <c r="A5815" s="14" t="s">
        <v>4130</v>
      </c>
      <c r="B5815" s="14" t="s">
        <v>14276</v>
      </c>
      <c r="C5815" s="14" t="s">
        <v>14277</v>
      </c>
      <c r="D5815" s="16">
        <v>45196</v>
      </c>
      <c r="E5815" s="16">
        <v>45355</v>
      </c>
      <c r="F5815" s="14" t="s">
        <v>14434</v>
      </c>
      <c r="G5815" s="14"/>
      <c r="H5815" s="14" t="s">
        <v>14279</v>
      </c>
      <c r="I5815" s="15">
        <v>149.13</v>
      </c>
      <c r="J5815" s="77"/>
    </row>
    <row r="5816" spans="1:10" ht="108" customHeight="1" x14ac:dyDescent="0.2">
      <c r="A5816" s="14" t="s">
        <v>4130</v>
      </c>
      <c r="B5816" s="14" t="s">
        <v>14280</v>
      </c>
      <c r="C5816" s="14" t="s">
        <v>14281</v>
      </c>
      <c r="D5816" s="16">
        <v>45016</v>
      </c>
      <c r="E5816" s="16">
        <v>45355</v>
      </c>
      <c r="F5816" s="14" t="s">
        <v>14435</v>
      </c>
      <c r="G5816" s="14" t="s">
        <v>14284</v>
      </c>
      <c r="H5816" s="14" t="s">
        <v>14286</v>
      </c>
      <c r="I5816" s="15">
        <v>400</v>
      </c>
      <c r="J5816" s="77"/>
    </row>
    <row r="5817" spans="1:10" ht="108" customHeight="1" x14ac:dyDescent="0.2">
      <c r="A5817" s="14" t="s">
        <v>4130</v>
      </c>
      <c r="B5817" s="14" t="s">
        <v>14280</v>
      </c>
      <c r="C5817" s="14" t="s">
        <v>14281</v>
      </c>
      <c r="D5817" s="16">
        <v>45138</v>
      </c>
      <c r="E5817" s="16">
        <v>45355</v>
      </c>
      <c r="F5817" s="14" t="s">
        <v>14435</v>
      </c>
      <c r="G5817" s="14" t="s">
        <v>14284</v>
      </c>
      <c r="H5817" s="14" t="s">
        <v>14286</v>
      </c>
      <c r="I5817" s="15">
        <v>400</v>
      </c>
      <c r="J5817" s="77"/>
    </row>
    <row r="5818" spans="1:10" ht="108" customHeight="1" x14ac:dyDescent="0.2">
      <c r="A5818" s="14" t="s">
        <v>4130</v>
      </c>
      <c r="B5818" s="14" t="s">
        <v>14280</v>
      </c>
      <c r="C5818" s="14" t="s">
        <v>14281</v>
      </c>
      <c r="D5818" s="16">
        <v>45107</v>
      </c>
      <c r="E5818" s="16">
        <v>45355</v>
      </c>
      <c r="F5818" s="14" t="s">
        <v>14435</v>
      </c>
      <c r="G5818" s="14" t="s">
        <v>14284</v>
      </c>
      <c r="H5818" s="14" t="s">
        <v>14286</v>
      </c>
      <c r="I5818" s="15">
        <v>400</v>
      </c>
      <c r="J5818" s="77"/>
    </row>
    <row r="5819" spans="1:10" ht="108" customHeight="1" x14ac:dyDescent="0.2">
      <c r="A5819" s="14" t="s">
        <v>4130</v>
      </c>
      <c r="B5819" s="14" t="s">
        <v>14280</v>
      </c>
      <c r="C5819" s="14" t="s">
        <v>14281</v>
      </c>
      <c r="D5819" s="16">
        <v>45169</v>
      </c>
      <c r="E5819" s="16">
        <v>45355</v>
      </c>
      <c r="F5819" s="14" t="s">
        <v>14435</v>
      </c>
      <c r="G5819" s="14" t="s">
        <v>14284</v>
      </c>
      <c r="H5819" s="14" t="s">
        <v>14286</v>
      </c>
      <c r="I5819" s="15">
        <v>200</v>
      </c>
      <c r="J5819" s="77"/>
    </row>
    <row r="5820" spans="1:10" ht="115.2" customHeight="1" x14ac:dyDescent="0.2">
      <c r="A5820" s="14" t="s">
        <v>4130</v>
      </c>
      <c r="B5820" s="14" t="s">
        <v>14282</v>
      </c>
      <c r="C5820" s="14" t="s">
        <v>14283</v>
      </c>
      <c r="D5820" s="16">
        <v>45168</v>
      </c>
      <c r="E5820" s="16">
        <v>45355</v>
      </c>
      <c r="F5820" s="14" t="s">
        <v>14436</v>
      </c>
      <c r="G5820" s="14" t="s">
        <v>14285</v>
      </c>
      <c r="H5820" s="14" t="s">
        <v>14287</v>
      </c>
      <c r="I5820" s="15">
        <v>300</v>
      </c>
      <c r="J5820" s="77"/>
    </row>
    <row r="5821" spans="1:10" ht="107.4" customHeight="1" x14ac:dyDescent="0.2">
      <c r="A5821" s="14" t="s">
        <v>4130</v>
      </c>
      <c r="B5821" s="14" t="s">
        <v>14288</v>
      </c>
      <c r="C5821" s="14" t="s">
        <v>14289</v>
      </c>
      <c r="D5821" s="16">
        <v>45238</v>
      </c>
      <c r="E5821" s="16">
        <v>45355</v>
      </c>
      <c r="F5821" s="14" t="s">
        <v>14437</v>
      </c>
      <c r="G5821" s="14" t="s">
        <v>2332</v>
      </c>
      <c r="H5821" s="14" t="s">
        <v>2333</v>
      </c>
      <c r="I5821" s="15">
        <v>633</v>
      </c>
      <c r="J5821" s="77"/>
    </row>
    <row r="5822" spans="1:10" ht="115.2" customHeight="1" x14ac:dyDescent="0.2">
      <c r="A5822" s="14" t="s">
        <v>4130</v>
      </c>
      <c r="B5822" s="14" t="s">
        <v>14290</v>
      </c>
      <c r="C5822" s="14" t="s">
        <v>14291</v>
      </c>
      <c r="D5822" s="16">
        <v>45290</v>
      </c>
      <c r="E5822" s="16">
        <v>45355</v>
      </c>
      <c r="F5822" s="14" t="s">
        <v>14438</v>
      </c>
      <c r="G5822" s="14"/>
      <c r="H5822" s="14" t="s">
        <v>14292</v>
      </c>
      <c r="I5822" s="15">
        <v>883.21</v>
      </c>
      <c r="J5822" s="77"/>
    </row>
    <row r="5823" spans="1:10" ht="102" customHeight="1" x14ac:dyDescent="0.2">
      <c r="A5823" s="14" t="s">
        <v>4130</v>
      </c>
      <c r="B5823" s="14" t="s">
        <v>14293</v>
      </c>
      <c r="C5823" s="14" t="s">
        <v>14294</v>
      </c>
      <c r="D5823" s="16">
        <v>45027</v>
      </c>
      <c r="E5823" s="16">
        <v>45355</v>
      </c>
      <c r="F5823" s="14" t="s">
        <v>14439</v>
      </c>
      <c r="G5823" s="14"/>
      <c r="H5823" s="14" t="s">
        <v>14297</v>
      </c>
      <c r="I5823" s="15">
        <v>1570.94</v>
      </c>
      <c r="J5823" s="77"/>
    </row>
    <row r="5824" spans="1:10" ht="102" customHeight="1" x14ac:dyDescent="0.2">
      <c r="A5824" s="14" t="s">
        <v>4130</v>
      </c>
      <c r="B5824" s="14" t="s">
        <v>14293</v>
      </c>
      <c r="C5824" s="14" t="s">
        <v>14294</v>
      </c>
      <c r="D5824" s="16">
        <v>44963</v>
      </c>
      <c r="E5824" s="16">
        <v>45355</v>
      </c>
      <c r="F5824" s="14" t="s">
        <v>14439</v>
      </c>
      <c r="G5824" s="14"/>
      <c r="H5824" s="14" t="s">
        <v>14297</v>
      </c>
      <c r="I5824" s="15">
        <v>859.73</v>
      </c>
      <c r="J5824" s="77"/>
    </row>
    <row r="5825" spans="1:10" ht="101.4" customHeight="1" x14ac:dyDescent="0.2">
      <c r="A5825" s="14" t="s">
        <v>4130</v>
      </c>
      <c r="B5825" s="14" t="s">
        <v>14295</v>
      </c>
      <c r="C5825" s="14" t="s">
        <v>14296</v>
      </c>
      <c r="D5825" s="16">
        <v>45061</v>
      </c>
      <c r="E5825" s="16">
        <v>45355</v>
      </c>
      <c r="F5825" s="14" t="s">
        <v>14440</v>
      </c>
      <c r="G5825" s="14"/>
      <c r="H5825" s="14" t="s">
        <v>14298</v>
      </c>
      <c r="I5825" s="15">
        <v>294.23</v>
      </c>
      <c r="J5825" s="77"/>
    </row>
    <row r="5826" spans="1:10" ht="100.8" customHeight="1" x14ac:dyDescent="0.2">
      <c r="A5826" s="14" t="s">
        <v>4130</v>
      </c>
      <c r="B5826" s="14" t="s">
        <v>14295</v>
      </c>
      <c r="C5826" s="14" t="s">
        <v>14296</v>
      </c>
      <c r="D5826" s="16">
        <v>44981</v>
      </c>
      <c r="E5826" s="16">
        <v>45355</v>
      </c>
      <c r="F5826" s="14" t="s">
        <v>14440</v>
      </c>
      <c r="G5826" s="14"/>
      <c r="H5826" s="14" t="s">
        <v>14298</v>
      </c>
      <c r="I5826" s="15">
        <v>302.74</v>
      </c>
      <c r="J5826" s="77"/>
    </row>
    <row r="5827" spans="1:10" ht="111.6" customHeight="1" x14ac:dyDescent="0.2">
      <c r="A5827" s="14" t="s">
        <v>4130</v>
      </c>
      <c r="B5827" s="14" t="s">
        <v>14299</v>
      </c>
      <c r="C5827" s="14" t="s">
        <v>14300</v>
      </c>
      <c r="D5827" s="16">
        <v>44965</v>
      </c>
      <c r="E5827" s="16">
        <v>45355</v>
      </c>
      <c r="F5827" s="14" t="s">
        <v>14441</v>
      </c>
      <c r="G5827" s="14"/>
      <c r="H5827" s="14" t="s">
        <v>14292</v>
      </c>
      <c r="I5827" s="15">
        <v>192</v>
      </c>
      <c r="J5827" s="77"/>
    </row>
    <row r="5828" spans="1:10" ht="100.8" customHeight="1" x14ac:dyDescent="0.2">
      <c r="A5828" s="14" t="s">
        <v>4130</v>
      </c>
      <c r="B5828" s="14" t="s">
        <v>14301</v>
      </c>
      <c r="C5828" s="14" t="s">
        <v>14302</v>
      </c>
      <c r="D5828" s="16">
        <v>45176</v>
      </c>
      <c r="E5828" s="16">
        <v>45355</v>
      </c>
      <c r="F5828" s="14" t="s">
        <v>14442</v>
      </c>
      <c r="G5828" s="14"/>
      <c r="H5828" s="14" t="s">
        <v>14305</v>
      </c>
      <c r="I5828" s="15">
        <v>1400.56</v>
      </c>
      <c r="J5828" s="77"/>
    </row>
    <row r="5829" spans="1:10" ht="100.2" customHeight="1" x14ac:dyDescent="0.2">
      <c r="A5829" s="14" t="s">
        <v>4130</v>
      </c>
      <c r="B5829" s="14" t="s">
        <v>14303</v>
      </c>
      <c r="C5829" s="14" t="s">
        <v>14304</v>
      </c>
      <c r="D5829" s="16">
        <v>45072</v>
      </c>
      <c r="E5829" s="16">
        <v>45355</v>
      </c>
      <c r="F5829" s="14" t="s">
        <v>14443</v>
      </c>
      <c r="G5829" s="14"/>
      <c r="H5829" s="14" t="s">
        <v>14306</v>
      </c>
      <c r="I5829" s="15">
        <v>222.75</v>
      </c>
      <c r="J5829" s="77"/>
    </row>
    <row r="5830" spans="1:10" ht="100.2" customHeight="1" x14ac:dyDescent="0.2">
      <c r="A5830" s="14" t="s">
        <v>4130</v>
      </c>
      <c r="B5830" s="14" t="s">
        <v>14303</v>
      </c>
      <c r="C5830" s="14" t="s">
        <v>14304</v>
      </c>
      <c r="D5830" s="16">
        <v>44960</v>
      </c>
      <c r="E5830" s="16">
        <v>45355</v>
      </c>
      <c r="F5830" s="14" t="s">
        <v>14443</v>
      </c>
      <c r="G5830" s="14"/>
      <c r="H5830" s="14" t="s">
        <v>14306</v>
      </c>
      <c r="I5830" s="15">
        <v>312.56</v>
      </c>
      <c r="J5830" s="77"/>
    </row>
    <row r="5831" spans="1:10" ht="99" customHeight="1" x14ac:dyDescent="0.2">
      <c r="A5831" s="14" t="s">
        <v>4130</v>
      </c>
      <c r="B5831" s="14" t="s">
        <v>14307</v>
      </c>
      <c r="C5831" s="14" t="s">
        <v>14308</v>
      </c>
      <c r="D5831" s="16">
        <v>45083</v>
      </c>
      <c r="E5831" s="16">
        <v>45372</v>
      </c>
      <c r="F5831" s="14" t="s">
        <v>14444</v>
      </c>
      <c r="G5831" s="14"/>
      <c r="H5831" s="14" t="s">
        <v>14311</v>
      </c>
      <c r="I5831" s="15">
        <v>95.18</v>
      </c>
      <c r="J5831" s="77"/>
    </row>
    <row r="5832" spans="1:10" ht="103.8" customHeight="1" x14ac:dyDescent="0.2">
      <c r="A5832" s="14" t="s">
        <v>4130</v>
      </c>
      <c r="B5832" s="14" t="s">
        <v>14309</v>
      </c>
      <c r="C5832" s="14" t="s">
        <v>14310</v>
      </c>
      <c r="D5832" s="16">
        <v>45030</v>
      </c>
      <c r="E5832" s="16">
        <v>45372</v>
      </c>
      <c r="F5832" s="14" t="s">
        <v>14445</v>
      </c>
      <c r="G5832" s="14"/>
      <c r="H5832" s="14" t="s">
        <v>14312</v>
      </c>
      <c r="I5832" s="15">
        <v>15.73</v>
      </c>
      <c r="J5832" s="77"/>
    </row>
    <row r="5833" spans="1:10" ht="47.4" customHeight="1" x14ac:dyDescent="0.2">
      <c r="A5833" s="14" t="s">
        <v>9073</v>
      </c>
      <c r="B5833" s="14" t="s">
        <v>14315</v>
      </c>
      <c r="C5833" s="14" t="s">
        <v>14316</v>
      </c>
      <c r="D5833" s="16">
        <v>45259</v>
      </c>
      <c r="E5833" s="16">
        <v>45352</v>
      </c>
      <c r="F5833" s="14" t="s">
        <v>14446</v>
      </c>
      <c r="G5833" s="14" t="s">
        <v>14319</v>
      </c>
      <c r="H5833" s="14" t="s">
        <v>14320</v>
      </c>
      <c r="I5833" s="15">
        <v>840</v>
      </c>
      <c r="J5833" s="77">
        <v>1</v>
      </c>
    </row>
    <row r="5834" spans="1:10" ht="48.6" customHeight="1" x14ac:dyDescent="0.2">
      <c r="A5834" s="14" t="s">
        <v>9073</v>
      </c>
      <c r="B5834" s="14" t="s">
        <v>14315</v>
      </c>
      <c r="C5834" s="14" t="s">
        <v>14316</v>
      </c>
      <c r="D5834" s="16">
        <v>45259</v>
      </c>
      <c r="E5834" s="16">
        <v>45352</v>
      </c>
      <c r="F5834" s="14" t="s">
        <v>14447</v>
      </c>
      <c r="G5834" s="14" t="s">
        <v>14319</v>
      </c>
      <c r="H5834" s="14" t="s">
        <v>14320</v>
      </c>
      <c r="I5834" s="15">
        <v>540</v>
      </c>
      <c r="J5834" s="77">
        <v>1</v>
      </c>
    </row>
    <row r="5835" spans="1:10" ht="48.6" customHeight="1" x14ac:dyDescent="0.2">
      <c r="A5835" s="14" t="s">
        <v>9073</v>
      </c>
      <c r="B5835" s="14" t="s">
        <v>14315</v>
      </c>
      <c r="C5835" s="14" t="s">
        <v>14316</v>
      </c>
      <c r="D5835" s="16">
        <v>45273</v>
      </c>
      <c r="E5835" s="16">
        <v>45352</v>
      </c>
      <c r="F5835" s="14" t="s">
        <v>14448</v>
      </c>
      <c r="G5835" s="14" t="s">
        <v>14319</v>
      </c>
      <c r="H5835" s="14" t="s">
        <v>14320</v>
      </c>
      <c r="I5835" s="15">
        <v>240</v>
      </c>
      <c r="J5835" s="77">
        <v>1</v>
      </c>
    </row>
    <row r="5836" spans="1:10" ht="50.4" customHeight="1" x14ac:dyDescent="0.2">
      <c r="A5836" s="14" t="s">
        <v>9073</v>
      </c>
      <c r="B5836" s="14" t="s">
        <v>14315</v>
      </c>
      <c r="C5836" s="14" t="s">
        <v>14316</v>
      </c>
      <c r="D5836" s="16">
        <v>45222</v>
      </c>
      <c r="E5836" s="16">
        <v>45352</v>
      </c>
      <c r="F5836" s="14" t="s">
        <v>14449</v>
      </c>
      <c r="G5836" s="14" t="s">
        <v>14319</v>
      </c>
      <c r="H5836" s="14" t="s">
        <v>14320</v>
      </c>
      <c r="I5836" s="15">
        <v>630</v>
      </c>
      <c r="J5836" s="77">
        <v>1</v>
      </c>
    </row>
    <row r="5837" spans="1:10" ht="59.4" customHeight="1" x14ac:dyDescent="0.2">
      <c r="A5837" s="14" t="s">
        <v>9073</v>
      </c>
      <c r="B5837" s="14" t="s">
        <v>14317</v>
      </c>
      <c r="C5837" s="14" t="s">
        <v>14318</v>
      </c>
      <c r="D5837" s="16">
        <v>44935</v>
      </c>
      <c r="E5837" s="16">
        <v>45355</v>
      </c>
      <c r="F5837" s="14" t="s">
        <v>14450</v>
      </c>
      <c r="G5837" s="14" t="s">
        <v>6508</v>
      </c>
      <c r="H5837" s="14" t="s">
        <v>6509</v>
      </c>
      <c r="I5837" s="15">
        <v>12330</v>
      </c>
      <c r="J5837" s="77">
        <v>1</v>
      </c>
    </row>
    <row r="5838" spans="1:10" ht="70.2" customHeight="1" x14ac:dyDescent="0.2">
      <c r="A5838" s="14" t="s">
        <v>9073</v>
      </c>
      <c r="B5838" s="14" t="s">
        <v>14317</v>
      </c>
      <c r="C5838" s="14" t="s">
        <v>14318</v>
      </c>
      <c r="D5838" s="16">
        <v>44934</v>
      </c>
      <c r="E5838" s="16">
        <v>45355</v>
      </c>
      <c r="F5838" s="14" t="s">
        <v>14452</v>
      </c>
      <c r="G5838" s="14" t="s">
        <v>6508</v>
      </c>
      <c r="H5838" s="14" t="s">
        <v>6509</v>
      </c>
      <c r="I5838" s="15">
        <v>693</v>
      </c>
      <c r="J5838" s="77">
        <v>1</v>
      </c>
    </row>
    <row r="5839" spans="1:10" ht="61.2" customHeight="1" x14ac:dyDescent="0.2">
      <c r="A5839" s="14" t="s">
        <v>9073</v>
      </c>
      <c r="B5839" s="14" t="s">
        <v>14317</v>
      </c>
      <c r="C5839" s="14" t="s">
        <v>14318</v>
      </c>
      <c r="D5839" s="16">
        <v>45278</v>
      </c>
      <c r="E5839" s="16">
        <v>45355</v>
      </c>
      <c r="F5839" s="14" t="s">
        <v>14451</v>
      </c>
      <c r="G5839" s="14" t="s">
        <v>6508</v>
      </c>
      <c r="H5839" s="14" t="s">
        <v>6509</v>
      </c>
      <c r="I5839" s="15">
        <v>1380</v>
      </c>
      <c r="J5839" s="77">
        <v>1</v>
      </c>
    </row>
    <row r="5840" spans="1:10" ht="84" customHeight="1" x14ac:dyDescent="0.2">
      <c r="A5840" s="14" t="s">
        <v>9073</v>
      </c>
      <c r="B5840" s="14" t="s">
        <v>14317</v>
      </c>
      <c r="C5840" s="14" t="s">
        <v>14318</v>
      </c>
      <c r="D5840" s="16">
        <v>45267</v>
      </c>
      <c r="E5840" s="16">
        <v>45355</v>
      </c>
      <c r="F5840" s="14" t="s">
        <v>14454</v>
      </c>
      <c r="G5840" s="14" t="s">
        <v>6508</v>
      </c>
      <c r="H5840" s="14" t="s">
        <v>6509</v>
      </c>
      <c r="I5840" s="15">
        <v>1591</v>
      </c>
      <c r="J5840" s="77">
        <v>1</v>
      </c>
    </row>
    <row r="5841" spans="1:10" ht="71.400000000000006" customHeight="1" x14ac:dyDescent="0.2">
      <c r="A5841" s="14" t="s">
        <v>9073</v>
      </c>
      <c r="B5841" s="14" t="s">
        <v>14317</v>
      </c>
      <c r="C5841" s="14" t="s">
        <v>14318</v>
      </c>
      <c r="D5841" s="16">
        <v>45212</v>
      </c>
      <c r="E5841" s="16">
        <v>45355</v>
      </c>
      <c r="F5841" s="14" t="s">
        <v>14453</v>
      </c>
      <c r="G5841" s="14" t="s">
        <v>6508</v>
      </c>
      <c r="H5841" s="14" t="s">
        <v>6509</v>
      </c>
      <c r="I5841" s="15">
        <v>793.56</v>
      </c>
      <c r="J5841" s="77">
        <v>1</v>
      </c>
    </row>
    <row r="5842" spans="1:10" ht="73.2" customHeight="1" x14ac:dyDescent="0.2">
      <c r="A5842" s="14" t="s">
        <v>9073</v>
      </c>
      <c r="B5842" s="14" t="s">
        <v>14317</v>
      </c>
      <c r="C5842" s="14" t="s">
        <v>14318</v>
      </c>
      <c r="D5842" s="16">
        <v>45000</v>
      </c>
      <c r="E5842" s="16">
        <v>45355</v>
      </c>
      <c r="F5842" s="14" t="s">
        <v>14465</v>
      </c>
      <c r="G5842" s="14" t="s">
        <v>6508</v>
      </c>
      <c r="H5842" s="14" t="s">
        <v>6509</v>
      </c>
      <c r="I5842" s="15">
        <v>968</v>
      </c>
      <c r="J5842" s="77">
        <v>1</v>
      </c>
    </row>
    <row r="5843" spans="1:10" ht="72" customHeight="1" x14ac:dyDescent="0.2">
      <c r="A5843" s="14" t="s">
        <v>9073</v>
      </c>
      <c r="B5843" s="14" t="s">
        <v>14317</v>
      </c>
      <c r="C5843" s="14" t="s">
        <v>14318</v>
      </c>
      <c r="D5843" s="16">
        <v>45237</v>
      </c>
      <c r="E5843" s="16">
        <v>45355</v>
      </c>
      <c r="F5843" s="14" t="s">
        <v>14455</v>
      </c>
      <c r="G5843" s="14" t="s">
        <v>6508</v>
      </c>
      <c r="H5843" s="14" t="s">
        <v>6509</v>
      </c>
      <c r="I5843" s="15">
        <v>1229.5899999999999</v>
      </c>
      <c r="J5843" s="77">
        <v>1</v>
      </c>
    </row>
    <row r="5844" spans="1:10" ht="72.599999999999994" customHeight="1" x14ac:dyDescent="0.2">
      <c r="A5844" s="14" t="s">
        <v>9073</v>
      </c>
      <c r="B5844" s="14" t="s">
        <v>14317</v>
      </c>
      <c r="C5844" s="14" t="s">
        <v>14318</v>
      </c>
      <c r="D5844" s="16">
        <v>45281</v>
      </c>
      <c r="E5844" s="16">
        <v>45355</v>
      </c>
      <c r="F5844" s="14" t="s">
        <v>14456</v>
      </c>
      <c r="G5844" s="14" t="s">
        <v>6508</v>
      </c>
      <c r="H5844" s="14" t="s">
        <v>6509</v>
      </c>
      <c r="I5844" s="15">
        <v>5362.23</v>
      </c>
      <c r="J5844" s="77">
        <v>1</v>
      </c>
    </row>
    <row r="5845" spans="1:10" ht="72" customHeight="1" x14ac:dyDescent="0.2">
      <c r="A5845" s="14" t="s">
        <v>9073</v>
      </c>
      <c r="B5845" s="14" t="s">
        <v>14317</v>
      </c>
      <c r="C5845" s="14" t="s">
        <v>14318</v>
      </c>
      <c r="D5845" s="16">
        <v>45167</v>
      </c>
      <c r="E5845" s="16">
        <v>45355</v>
      </c>
      <c r="F5845" s="14" t="s">
        <v>14457</v>
      </c>
      <c r="G5845" s="14" t="s">
        <v>6508</v>
      </c>
      <c r="H5845" s="14" t="s">
        <v>6509</v>
      </c>
      <c r="I5845" s="15">
        <v>758.4</v>
      </c>
      <c r="J5845" s="77">
        <v>1</v>
      </c>
    </row>
    <row r="5846" spans="1:10" ht="63.6" customHeight="1" x14ac:dyDescent="0.2">
      <c r="A5846" s="14" t="s">
        <v>9073</v>
      </c>
      <c r="B5846" s="14" t="s">
        <v>14317</v>
      </c>
      <c r="C5846" s="14" t="s">
        <v>14318</v>
      </c>
      <c r="D5846" s="16">
        <v>45139</v>
      </c>
      <c r="E5846" s="16">
        <v>45355</v>
      </c>
      <c r="F5846" s="14" t="s">
        <v>14458</v>
      </c>
      <c r="G5846" s="14" t="s">
        <v>6508</v>
      </c>
      <c r="H5846" s="14" t="s">
        <v>6509</v>
      </c>
      <c r="I5846" s="15">
        <v>997.5</v>
      </c>
      <c r="J5846" s="77">
        <v>1</v>
      </c>
    </row>
    <row r="5847" spans="1:10" ht="72" customHeight="1" x14ac:dyDescent="0.2">
      <c r="A5847" s="14" t="s">
        <v>9073</v>
      </c>
      <c r="B5847" s="14" t="s">
        <v>14317</v>
      </c>
      <c r="C5847" s="14" t="s">
        <v>14318</v>
      </c>
      <c r="D5847" s="16">
        <v>45224</v>
      </c>
      <c r="E5847" s="16">
        <v>45355</v>
      </c>
      <c r="F5847" s="14" t="s">
        <v>14459</v>
      </c>
      <c r="G5847" s="14" t="s">
        <v>6508</v>
      </c>
      <c r="H5847" s="14" t="s">
        <v>6509</v>
      </c>
      <c r="I5847" s="15">
        <v>660</v>
      </c>
      <c r="J5847" s="77">
        <v>1</v>
      </c>
    </row>
    <row r="5848" spans="1:10" ht="82.2" customHeight="1" x14ac:dyDescent="0.2">
      <c r="A5848" s="14" t="s">
        <v>9073</v>
      </c>
      <c r="B5848" s="14" t="s">
        <v>14317</v>
      </c>
      <c r="C5848" s="14" t="s">
        <v>14318</v>
      </c>
      <c r="D5848" s="16">
        <v>45267</v>
      </c>
      <c r="E5848" s="16">
        <v>45355</v>
      </c>
      <c r="F5848" s="14" t="s">
        <v>14460</v>
      </c>
      <c r="G5848" s="14" t="s">
        <v>6508</v>
      </c>
      <c r="H5848" s="14" t="s">
        <v>6509</v>
      </c>
      <c r="I5848" s="15">
        <v>838</v>
      </c>
      <c r="J5848" s="77">
        <v>1</v>
      </c>
    </row>
    <row r="5849" spans="1:10" ht="72" customHeight="1" x14ac:dyDescent="0.2">
      <c r="A5849" s="14" t="s">
        <v>9073</v>
      </c>
      <c r="B5849" s="14" t="s">
        <v>14317</v>
      </c>
      <c r="C5849" s="14" t="s">
        <v>14318</v>
      </c>
      <c r="D5849" s="16">
        <v>45109</v>
      </c>
      <c r="E5849" s="16">
        <v>45355</v>
      </c>
      <c r="F5849" s="14" t="s">
        <v>14461</v>
      </c>
      <c r="G5849" s="14" t="s">
        <v>6508</v>
      </c>
      <c r="H5849" s="14" t="s">
        <v>6509</v>
      </c>
      <c r="I5849" s="15">
        <v>334</v>
      </c>
      <c r="J5849" s="77">
        <v>1</v>
      </c>
    </row>
    <row r="5850" spans="1:10" ht="72.599999999999994" customHeight="1" x14ac:dyDescent="0.2">
      <c r="A5850" s="14" t="s">
        <v>9073</v>
      </c>
      <c r="B5850" s="14" t="s">
        <v>14317</v>
      </c>
      <c r="C5850" s="14" t="s">
        <v>14318</v>
      </c>
      <c r="D5850" s="16">
        <v>45115</v>
      </c>
      <c r="E5850" s="16">
        <v>45355</v>
      </c>
      <c r="F5850" s="14" t="s">
        <v>14462</v>
      </c>
      <c r="G5850" s="14" t="s">
        <v>6508</v>
      </c>
      <c r="H5850" s="14" t="s">
        <v>6509</v>
      </c>
      <c r="I5850" s="15">
        <v>225</v>
      </c>
      <c r="J5850" s="77">
        <v>1</v>
      </c>
    </row>
    <row r="5851" spans="1:10" ht="71.400000000000006" customHeight="1" x14ac:dyDescent="0.2">
      <c r="A5851" s="14" t="s">
        <v>9073</v>
      </c>
      <c r="B5851" s="14" t="s">
        <v>14317</v>
      </c>
      <c r="C5851" s="14" t="s">
        <v>14318</v>
      </c>
      <c r="D5851" s="16">
        <v>45100</v>
      </c>
      <c r="E5851" s="16">
        <v>45355</v>
      </c>
      <c r="F5851" s="14" t="s">
        <v>14466</v>
      </c>
      <c r="G5851" s="14" t="s">
        <v>6508</v>
      </c>
      <c r="H5851" s="14" t="s">
        <v>6509</v>
      </c>
      <c r="I5851" s="15">
        <v>1346.5</v>
      </c>
      <c r="J5851" s="77">
        <v>1</v>
      </c>
    </row>
    <row r="5852" spans="1:10" ht="70.2" customHeight="1" x14ac:dyDescent="0.2">
      <c r="A5852" s="14" t="s">
        <v>9073</v>
      </c>
      <c r="B5852" s="14" t="s">
        <v>14317</v>
      </c>
      <c r="C5852" s="14" t="s">
        <v>14318</v>
      </c>
      <c r="D5852" s="16">
        <v>45175</v>
      </c>
      <c r="E5852" s="16">
        <v>45355</v>
      </c>
      <c r="F5852" s="14" t="s">
        <v>14463</v>
      </c>
      <c r="G5852" s="14" t="s">
        <v>6508</v>
      </c>
      <c r="H5852" s="14" t="s">
        <v>6509</v>
      </c>
      <c r="I5852" s="15">
        <v>942</v>
      </c>
      <c r="J5852" s="77">
        <v>1</v>
      </c>
    </row>
    <row r="5853" spans="1:10" ht="81" customHeight="1" x14ac:dyDescent="0.2">
      <c r="A5853" s="14" t="s">
        <v>9073</v>
      </c>
      <c r="B5853" s="14" t="s">
        <v>14317</v>
      </c>
      <c r="C5853" s="14" t="s">
        <v>14318</v>
      </c>
      <c r="D5853" s="16">
        <v>45268</v>
      </c>
      <c r="E5853" s="16">
        <v>45355</v>
      </c>
      <c r="F5853" s="14" t="s">
        <v>14464</v>
      </c>
      <c r="G5853" s="14" t="s">
        <v>6508</v>
      </c>
      <c r="H5853" s="14" t="s">
        <v>6509</v>
      </c>
      <c r="I5853" s="15">
        <v>1635.19</v>
      </c>
      <c r="J5853" s="77">
        <v>1</v>
      </c>
    </row>
    <row r="5854" spans="1:10" ht="58.8" customHeight="1" x14ac:dyDescent="0.2">
      <c r="A5854" s="14" t="s">
        <v>9073</v>
      </c>
      <c r="B5854" s="14" t="s">
        <v>14321</v>
      </c>
      <c r="C5854" s="14" t="s">
        <v>14322</v>
      </c>
      <c r="D5854" s="16">
        <v>45182</v>
      </c>
      <c r="E5854" s="16">
        <v>45355</v>
      </c>
      <c r="F5854" s="14" t="s">
        <v>14467</v>
      </c>
      <c r="G5854" s="14" t="s">
        <v>6508</v>
      </c>
      <c r="H5854" s="14" t="s">
        <v>6509</v>
      </c>
      <c r="I5854" s="15">
        <v>132</v>
      </c>
      <c r="J5854" s="77">
        <v>1</v>
      </c>
    </row>
    <row r="5855" spans="1:10" ht="70.2" customHeight="1" x14ac:dyDescent="0.2">
      <c r="A5855" s="14" t="s">
        <v>9073</v>
      </c>
      <c r="B5855" s="14" t="s">
        <v>14321</v>
      </c>
      <c r="C5855" s="14" t="s">
        <v>14322</v>
      </c>
      <c r="D5855" s="16">
        <v>44941</v>
      </c>
      <c r="E5855" s="16">
        <v>45355</v>
      </c>
      <c r="F5855" s="14" t="s">
        <v>14468</v>
      </c>
      <c r="G5855" s="14" t="s">
        <v>6508</v>
      </c>
      <c r="H5855" s="14" t="s">
        <v>6509</v>
      </c>
      <c r="I5855" s="15">
        <v>1978.66</v>
      </c>
      <c r="J5855" s="77">
        <v>1</v>
      </c>
    </row>
    <row r="5856" spans="1:10" ht="71.400000000000006" customHeight="1" x14ac:dyDescent="0.2">
      <c r="A5856" s="14" t="s">
        <v>9073</v>
      </c>
      <c r="B5856" s="14" t="s">
        <v>14323</v>
      </c>
      <c r="C5856" s="14" t="s">
        <v>11980</v>
      </c>
      <c r="D5856" s="16">
        <v>45013</v>
      </c>
      <c r="E5856" s="16">
        <v>45355</v>
      </c>
      <c r="F5856" s="14" t="s">
        <v>14469</v>
      </c>
      <c r="G5856" s="14" t="s">
        <v>13417</v>
      </c>
      <c r="H5856" s="14" t="s">
        <v>13418</v>
      </c>
      <c r="I5856" s="15">
        <v>525</v>
      </c>
      <c r="J5856" s="77">
        <v>1</v>
      </c>
    </row>
    <row r="5857" spans="1:10" ht="66.599999999999994" customHeight="1" x14ac:dyDescent="0.2">
      <c r="A5857" s="14" t="s">
        <v>9073</v>
      </c>
      <c r="B5857" s="14" t="s">
        <v>14323</v>
      </c>
      <c r="C5857" s="14" t="s">
        <v>11980</v>
      </c>
      <c r="D5857" s="16">
        <v>45002</v>
      </c>
      <c r="E5857" s="16">
        <v>45355</v>
      </c>
      <c r="F5857" s="14" t="s">
        <v>14489</v>
      </c>
      <c r="G5857" s="14" t="s">
        <v>13417</v>
      </c>
      <c r="H5857" s="14" t="s">
        <v>13418</v>
      </c>
      <c r="I5857" s="15">
        <v>688.6</v>
      </c>
      <c r="J5857" s="77">
        <v>1</v>
      </c>
    </row>
    <row r="5858" spans="1:10" ht="69" customHeight="1" x14ac:dyDescent="0.2">
      <c r="A5858" s="14" t="s">
        <v>9073</v>
      </c>
      <c r="B5858" s="14" t="s">
        <v>14323</v>
      </c>
      <c r="C5858" s="14" t="s">
        <v>11980</v>
      </c>
      <c r="D5858" s="16">
        <v>45219</v>
      </c>
      <c r="E5858" s="16">
        <v>45355</v>
      </c>
      <c r="F5858" s="14" t="s">
        <v>14488</v>
      </c>
      <c r="G5858" s="14" t="s">
        <v>13417</v>
      </c>
      <c r="H5858" s="14" t="s">
        <v>13418</v>
      </c>
      <c r="I5858" s="15">
        <v>3050</v>
      </c>
      <c r="J5858" s="77">
        <v>1</v>
      </c>
    </row>
    <row r="5859" spans="1:10" ht="68.400000000000006" customHeight="1" x14ac:dyDescent="0.2">
      <c r="A5859" s="14" t="s">
        <v>9073</v>
      </c>
      <c r="B5859" s="14" t="s">
        <v>14323</v>
      </c>
      <c r="C5859" s="14" t="s">
        <v>11980</v>
      </c>
      <c r="D5859" s="16">
        <v>45205</v>
      </c>
      <c r="E5859" s="16">
        <v>45355</v>
      </c>
      <c r="F5859" s="14" t="s">
        <v>13430</v>
      </c>
      <c r="G5859" s="14" t="s">
        <v>13417</v>
      </c>
      <c r="H5859" s="14" t="s">
        <v>13418</v>
      </c>
      <c r="I5859" s="15">
        <v>268.8</v>
      </c>
      <c r="J5859" s="77">
        <v>1</v>
      </c>
    </row>
    <row r="5860" spans="1:10" ht="69.599999999999994" customHeight="1" x14ac:dyDescent="0.2">
      <c r="A5860" s="14" t="s">
        <v>9073</v>
      </c>
      <c r="B5860" s="14" t="s">
        <v>14323</v>
      </c>
      <c r="C5860" s="14" t="s">
        <v>11980</v>
      </c>
      <c r="D5860" s="16">
        <v>45205</v>
      </c>
      <c r="E5860" s="16">
        <v>45355</v>
      </c>
      <c r="F5860" s="14" t="s">
        <v>14487</v>
      </c>
      <c r="G5860" s="14" t="s">
        <v>13417</v>
      </c>
      <c r="H5860" s="14" t="s">
        <v>13418</v>
      </c>
      <c r="I5860" s="15">
        <v>96</v>
      </c>
      <c r="J5860" s="77">
        <v>1</v>
      </c>
    </row>
    <row r="5861" spans="1:10" ht="69" customHeight="1" x14ac:dyDescent="0.2">
      <c r="A5861" s="14" t="s">
        <v>9073</v>
      </c>
      <c r="B5861" s="14" t="s">
        <v>14323</v>
      </c>
      <c r="C5861" s="14" t="s">
        <v>11980</v>
      </c>
      <c r="D5861" s="16">
        <v>45050</v>
      </c>
      <c r="E5861" s="16">
        <v>45355</v>
      </c>
      <c r="F5861" s="14" t="s">
        <v>14486</v>
      </c>
      <c r="G5861" s="14" t="s">
        <v>13417</v>
      </c>
      <c r="H5861" s="14" t="s">
        <v>13418</v>
      </c>
      <c r="I5861" s="15">
        <v>297</v>
      </c>
      <c r="J5861" s="77">
        <v>1</v>
      </c>
    </row>
    <row r="5862" spans="1:10" ht="69.599999999999994" customHeight="1" x14ac:dyDescent="0.2">
      <c r="A5862" s="14" t="s">
        <v>9073</v>
      </c>
      <c r="B5862" s="14" t="s">
        <v>14323</v>
      </c>
      <c r="C5862" s="14" t="s">
        <v>11980</v>
      </c>
      <c r="D5862" s="16">
        <v>45058</v>
      </c>
      <c r="E5862" s="16">
        <v>45355</v>
      </c>
      <c r="F5862" s="14" t="s">
        <v>14490</v>
      </c>
      <c r="G5862" s="14" t="s">
        <v>13417</v>
      </c>
      <c r="H5862" s="14" t="s">
        <v>13418</v>
      </c>
      <c r="I5862" s="15">
        <v>525</v>
      </c>
      <c r="J5862" s="77">
        <v>1</v>
      </c>
    </row>
    <row r="5863" spans="1:10" ht="69.599999999999994" customHeight="1" x14ac:dyDescent="0.2">
      <c r="A5863" s="14" t="s">
        <v>9073</v>
      </c>
      <c r="B5863" s="14" t="s">
        <v>14323</v>
      </c>
      <c r="C5863" s="14" t="s">
        <v>11980</v>
      </c>
      <c r="D5863" s="16">
        <v>45071</v>
      </c>
      <c r="E5863" s="16">
        <v>45355</v>
      </c>
      <c r="F5863" s="14" t="s">
        <v>14485</v>
      </c>
      <c r="G5863" s="14" t="s">
        <v>13417</v>
      </c>
      <c r="H5863" s="14" t="s">
        <v>13418</v>
      </c>
      <c r="I5863" s="15">
        <v>181.5</v>
      </c>
      <c r="J5863" s="77">
        <v>1</v>
      </c>
    </row>
    <row r="5864" spans="1:10" ht="69" customHeight="1" x14ac:dyDescent="0.2">
      <c r="A5864" s="14" t="s">
        <v>9073</v>
      </c>
      <c r="B5864" s="14" t="s">
        <v>14323</v>
      </c>
      <c r="C5864" s="14" t="s">
        <v>11980</v>
      </c>
      <c r="D5864" s="16">
        <v>44991</v>
      </c>
      <c r="E5864" s="16">
        <v>45355</v>
      </c>
      <c r="F5864" s="14" t="s">
        <v>14484</v>
      </c>
      <c r="G5864" s="14" t="s">
        <v>13417</v>
      </c>
      <c r="H5864" s="14" t="s">
        <v>13418</v>
      </c>
      <c r="I5864" s="15">
        <v>40.6</v>
      </c>
      <c r="J5864" s="77">
        <v>1</v>
      </c>
    </row>
    <row r="5865" spans="1:10" ht="67.8" customHeight="1" x14ac:dyDescent="0.2">
      <c r="A5865" s="14" t="s">
        <v>9073</v>
      </c>
      <c r="B5865" s="14" t="s">
        <v>14323</v>
      </c>
      <c r="C5865" s="14" t="s">
        <v>11980</v>
      </c>
      <c r="D5865" s="16">
        <v>44991</v>
      </c>
      <c r="E5865" s="16">
        <v>45355</v>
      </c>
      <c r="F5865" s="14" t="s">
        <v>14491</v>
      </c>
      <c r="G5865" s="14" t="s">
        <v>13417</v>
      </c>
      <c r="H5865" s="14" t="s">
        <v>13418</v>
      </c>
      <c r="I5865" s="15">
        <v>157.63999999999999</v>
      </c>
      <c r="J5865" s="77">
        <v>1</v>
      </c>
    </row>
    <row r="5866" spans="1:10" ht="58.8" customHeight="1" x14ac:dyDescent="0.2">
      <c r="A5866" s="14" t="s">
        <v>9073</v>
      </c>
      <c r="B5866" s="14" t="s">
        <v>14323</v>
      </c>
      <c r="C5866" s="14" t="s">
        <v>11980</v>
      </c>
      <c r="D5866" s="16">
        <v>44982</v>
      </c>
      <c r="E5866" s="16">
        <v>45355</v>
      </c>
      <c r="F5866" s="14" t="s">
        <v>14483</v>
      </c>
      <c r="G5866" s="14" t="s">
        <v>13417</v>
      </c>
      <c r="H5866" s="14" t="s">
        <v>13418</v>
      </c>
      <c r="I5866" s="15">
        <v>41.99</v>
      </c>
      <c r="J5866" s="77">
        <v>1</v>
      </c>
    </row>
    <row r="5867" spans="1:10" ht="67.8" customHeight="1" x14ac:dyDescent="0.2">
      <c r="A5867" s="14" t="s">
        <v>9073</v>
      </c>
      <c r="B5867" s="14" t="s">
        <v>14323</v>
      </c>
      <c r="C5867" s="14" t="s">
        <v>11980</v>
      </c>
      <c r="D5867" s="16">
        <v>45031</v>
      </c>
      <c r="E5867" s="16">
        <v>45355</v>
      </c>
      <c r="F5867" s="14" t="s">
        <v>14482</v>
      </c>
      <c r="G5867" s="14" t="s">
        <v>13417</v>
      </c>
      <c r="H5867" s="14" t="s">
        <v>13418</v>
      </c>
      <c r="I5867" s="15">
        <v>120</v>
      </c>
      <c r="J5867" s="77">
        <v>1</v>
      </c>
    </row>
    <row r="5868" spans="1:10" ht="69.599999999999994" customHeight="1" x14ac:dyDescent="0.2">
      <c r="A5868" s="14" t="s">
        <v>9073</v>
      </c>
      <c r="B5868" s="14" t="s">
        <v>14323</v>
      </c>
      <c r="C5868" s="14" t="s">
        <v>11980</v>
      </c>
      <c r="D5868" s="16">
        <v>45003</v>
      </c>
      <c r="E5868" s="16">
        <v>45355</v>
      </c>
      <c r="F5868" s="14" t="s">
        <v>14492</v>
      </c>
      <c r="G5868" s="14" t="s">
        <v>13417</v>
      </c>
      <c r="H5868" s="14" t="s">
        <v>13418</v>
      </c>
      <c r="I5868" s="15">
        <v>284</v>
      </c>
      <c r="J5868" s="77">
        <v>1</v>
      </c>
    </row>
    <row r="5869" spans="1:10" ht="69.599999999999994" customHeight="1" x14ac:dyDescent="0.2">
      <c r="A5869" s="14" t="s">
        <v>9073</v>
      </c>
      <c r="B5869" s="14" t="s">
        <v>14323</v>
      </c>
      <c r="C5869" s="14" t="s">
        <v>11980</v>
      </c>
      <c r="D5869" s="16">
        <v>45038</v>
      </c>
      <c r="E5869" s="16">
        <v>45355</v>
      </c>
      <c r="F5869" s="14" t="s">
        <v>14481</v>
      </c>
      <c r="G5869" s="14" t="s">
        <v>13417</v>
      </c>
      <c r="H5869" s="14" t="s">
        <v>13418</v>
      </c>
      <c r="I5869" s="15">
        <v>176</v>
      </c>
      <c r="J5869" s="77">
        <v>1</v>
      </c>
    </row>
    <row r="5870" spans="1:10" ht="70.8" customHeight="1" x14ac:dyDescent="0.2">
      <c r="A5870" s="14" t="s">
        <v>9073</v>
      </c>
      <c r="B5870" s="14" t="s">
        <v>14323</v>
      </c>
      <c r="C5870" s="14" t="s">
        <v>11980</v>
      </c>
      <c r="D5870" s="16">
        <v>45038</v>
      </c>
      <c r="E5870" s="16">
        <v>45355</v>
      </c>
      <c r="F5870" s="14" t="s">
        <v>14480</v>
      </c>
      <c r="G5870" s="14" t="s">
        <v>13417</v>
      </c>
      <c r="H5870" s="14" t="s">
        <v>13418</v>
      </c>
      <c r="I5870" s="15">
        <v>36</v>
      </c>
      <c r="J5870" s="77">
        <v>1</v>
      </c>
    </row>
    <row r="5871" spans="1:10" ht="72.599999999999994" customHeight="1" x14ac:dyDescent="0.2">
      <c r="A5871" s="14" t="s">
        <v>9073</v>
      </c>
      <c r="B5871" s="14" t="s">
        <v>14323</v>
      </c>
      <c r="C5871" s="14" t="s">
        <v>11980</v>
      </c>
      <c r="D5871" s="16">
        <v>45030</v>
      </c>
      <c r="E5871" s="16">
        <v>45355</v>
      </c>
      <c r="F5871" s="14" t="s">
        <v>14493</v>
      </c>
      <c r="G5871" s="14" t="s">
        <v>13417</v>
      </c>
      <c r="H5871" s="14" t="s">
        <v>13418</v>
      </c>
      <c r="I5871" s="15">
        <v>46</v>
      </c>
      <c r="J5871" s="77">
        <v>1</v>
      </c>
    </row>
    <row r="5872" spans="1:10" ht="60.6" customHeight="1" x14ac:dyDescent="0.2">
      <c r="A5872" s="14" t="s">
        <v>9073</v>
      </c>
      <c r="B5872" s="14" t="s">
        <v>14323</v>
      </c>
      <c r="C5872" s="14" t="s">
        <v>11980</v>
      </c>
      <c r="D5872" s="16">
        <v>45045</v>
      </c>
      <c r="E5872" s="16">
        <v>45355</v>
      </c>
      <c r="F5872" s="14" t="s">
        <v>14479</v>
      </c>
      <c r="G5872" s="14" t="s">
        <v>13417</v>
      </c>
      <c r="H5872" s="14" t="s">
        <v>13418</v>
      </c>
      <c r="I5872" s="15">
        <v>35.5</v>
      </c>
      <c r="J5872" s="77">
        <v>1</v>
      </c>
    </row>
    <row r="5873" spans="1:10" ht="61.2" customHeight="1" x14ac:dyDescent="0.2">
      <c r="A5873" s="14" t="s">
        <v>9073</v>
      </c>
      <c r="B5873" s="14" t="s">
        <v>14323</v>
      </c>
      <c r="C5873" s="14" t="s">
        <v>11980</v>
      </c>
      <c r="D5873" s="16">
        <v>45052</v>
      </c>
      <c r="E5873" s="16">
        <v>45355</v>
      </c>
      <c r="F5873" s="14" t="s">
        <v>14478</v>
      </c>
      <c r="G5873" s="14" t="s">
        <v>13417</v>
      </c>
      <c r="H5873" s="14" t="s">
        <v>13418</v>
      </c>
      <c r="I5873" s="15">
        <v>232.6</v>
      </c>
      <c r="J5873" s="77">
        <v>1</v>
      </c>
    </row>
    <row r="5874" spans="1:10" ht="73.8" customHeight="1" x14ac:dyDescent="0.2">
      <c r="A5874" s="14" t="s">
        <v>9073</v>
      </c>
      <c r="B5874" s="14" t="s">
        <v>14323</v>
      </c>
      <c r="C5874" s="14" t="s">
        <v>11980</v>
      </c>
      <c r="D5874" s="16">
        <v>45050</v>
      </c>
      <c r="E5874" s="16">
        <v>45355</v>
      </c>
      <c r="F5874" s="14" t="s">
        <v>14494</v>
      </c>
      <c r="G5874" s="14" t="s">
        <v>13417</v>
      </c>
      <c r="H5874" s="14" t="s">
        <v>13418</v>
      </c>
      <c r="I5874" s="15">
        <v>623.4</v>
      </c>
      <c r="J5874" s="77">
        <v>1</v>
      </c>
    </row>
    <row r="5875" spans="1:10" ht="78.599999999999994" customHeight="1" x14ac:dyDescent="0.2">
      <c r="A5875" s="14" t="s">
        <v>9073</v>
      </c>
      <c r="B5875" s="14" t="s">
        <v>14323</v>
      </c>
      <c r="C5875" s="14" t="s">
        <v>11980</v>
      </c>
      <c r="D5875" s="16">
        <v>45052</v>
      </c>
      <c r="E5875" s="16">
        <v>45355</v>
      </c>
      <c r="F5875" s="14" t="s">
        <v>14477</v>
      </c>
      <c r="G5875" s="14" t="s">
        <v>13417</v>
      </c>
      <c r="H5875" s="14" t="s">
        <v>13418</v>
      </c>
      <c r="I5875" s="15">
        <v>348</v>
      </c>
      <c r="J5875" s="77">
        <v>1</v>
      </c>
    </row>
    <row r="5876" spans="1:10" ht="67.8" customHeight="1" x14ac:dyDescent="0.2">
      <c r="A5876" s="14" t="s">
        <v>9073</v>
      </c>
      <c r="B5876" s="14" t="s">
        <v>14323</v>
      </c>
      <c r="C5876" s="14" t="s">
        <v>11980</v>
      </c>
      <c r="D5876" s="16">
        <v>45100</v>
      </c>
      <c r="E5876" s="16">
        <v>45355</v>
      </c>
      <c r="F5876" s="14" t="s">
        <v>14476</v>
      </c>
      <c r="G5876" s="14" t="s">
        <v>13417</v>
      </c>
      <c r="H5876" s="14" t="s">
        <v>13418</v>
      </c>
      <c r="I5876" s="15">
        <v>85</v>
      </c>
      <c r="J5876" s="77">
        <v>1</v>
      </c>
    </row>
    <row r="5877" spans="1:10" ht="68.400000000000006" customHeight="1" x14ac:dyDescent="0.2">
      <c r="A5877" s="14" t="s">
        <v>9073</v>
      </c>
      <c r="B5877" s="14" t="s">
        <v>14323</v>
      </c>
      <c r="C5877" s="14" t="s">
        <v>11980</v>
      </c>
      <c r="D5877" s="16">
        <v>45059</v>
      </c>
      <c r="E5877" s="16">
        <v>45355</v>
      </c>
      <c r="F5877" s="14" t="s">
        <v>14495</v>
      </c>
      <c r="G5877" s="14" t="s">
        <v>13417</v>
      </c>
      <c r="H5877" s="14" t="s">
        <v>13418</v>
      </c>
      <c r="I5877" s="15">
        <v>197.9</v>
      </c>
      <c r="J5877" s="77">
        <v>1</v>
      </c>
    </row>
    <row r="5878" spans="1:10" ht="69.599999999999994" customHeight="1" x14ac:dyDescent="0.2">
      <c r="A5878" s="14" t="s">
        <v>9073</v>
      </c>
      <c r="B5878" s="14" t="s">
        <v>14323</v>
      </c>
      <c r="C5878" s="14" t="s">
        <v>11980</v>
      </c>
      <c r="D5878" s="16">
        <v>45100</v>
      </c>
      <c r="E5878" s="16">
        <v>45355</v>
      </c>
      <c r="F5878" s="14" t="s">
        <v>14475</v>
      </c>
      <c r="G5878" s="14" t="s">
        <v>13417</v>
      </c>
      <c r="H5878" s="14" t="s">
        <v>13418</v>
      </c>
      <c r="I5878" s="15">
        <v>217</v>
      </c>
      <c r="J5878" s="77">
        <v>1</v>
      </c>
    </row>
    <row r="5879" spans="1:10" ht="78.599999999999994" customHeight="1" x14ac:dyDescent="0.2">
      <c r="A5879" s="14" t="s">
        <v>9073</v>
      </c>
      <c r="B5879" s="14" t="s">
        <v>14323</v>
      </c>
      <c r="C5879" s="14" t="s">
        <v>11980</v>
      </c>
      <c r="D5879" s="16">
        <v>45169</v>
      </c>
      <c r="E5879" s="16">
        <v>45355</v>
      </c>
      <c r="F5879" s="14" t="s">
        <v>14474</v>
      </c>
      <c r="G5879" s="14" t="s">
        <v>13417</v>
      </c>
      <c r="H5879" s="14" t="s">
        <v>13418</v>
      </c>
      <c r="I5879" s="15">
        <v>3265.1</v>
      </c>
      <c r="J5879" s="77">
        <v>1</v>
      </c>
    </row>
    <row r="5880" spans="1:10" ht="70.8" customHeight="1" x14ac:dyDescent="0.2">
      <c r="A5880" s="14" t="s">
        <v>9073</v>
      </c>
      <c r="B5880" s="14" t="s">
        <v>14323</v>
      </c>
      <c r="C5880" s="14" t="s">
        <v>11980</v>
      </c>
      <c r="D5880" s="16">
        <v>45169</v>
      </c>
      <c r="E5880" s="16">
        <v>45355</v>
      </c>
      <c r="F5880" s="14" t="s">
        <v>14496</v>
      </c>
      <c r="G5880" s="14" t="s">
        <v>13417</v>
      </c>
      <c r="H5880" s="14" t="s">
        <v>13418</v>
      </c>
      <c r="I5880" s="15">
        <v>72.5</v>
      </c>
      <c r="J5880" s="77">
        <v>1</v>
      </c>
    </row>
    <row r="5881" spans="1:10" ht="69.599999999999994" customHeight="1" x14ac:dyDescent="0.2">
      <c r="A5881" s="14" t="s">
        <v>9073</v>
      </c>
      <c r="B5881" s="14" t="s">
        <v>14323</v>
      </c>
      <c r="C5881" s="14" t="s">
        <v>11980</v>
      </c>
      <c r="D5881" s="16">
        <v>45199</v>
      </c>
      <c r="E5881" s="16">
        <v>45355</v>
      </c>
      <c r="F5881" s="14" t="s">
        <v>14473</v>
      </c>
      <c r="G5881" s="14" t="s">
        <v>13417</v>
      </c>
      <c r="H5881" s="14" t="s">
        <v>13418</v>
      </c>
      <c r="I5881" s="15">
        <v>78.5</v>
      </c>
      <c r="J5881" s="77">
        <v>1</v>
      </c>
    </row>
    <row r="5882" spans="1:10" ht="69.599999999999994" customHeight="1" x14ac:dyDescent="0.2">
      <c r="A5882" s="14" t="s">
        <v>9073</v>
      </c>
      <c r="B5882" s="14" t="s">
        <v>14323</v>
      </c>
      <c r="C5882" s="14" t="s">
        <v>11980</v>
      </c>
      <c r="D5882" s="16">
        <v>45205</v>
      </c>
      <c r="E5882" s="16">
        <v>45355</v>
      </c>
      <c r="F5882" s="14" t="s">
        <v>14472</v>
      </c>
      <c r="G5882" s="14" t="s">
        <v>13417</v>
      </c>
      <c r="H5882" s="14" t="s">
        <v>13418</v>
      </c>
      <c r="I5882" s="15">
        <v>895.82</v>
      </c>
      <c r="J5882" s="77">
        <v>1</v>
      </c>
    </row>
    <row r="5883" spans="1:10" ht="67.2" customHeight="1" x14ac:dyDescent="0.2">
      <c r="A5883" s="14" t="s">
        <v>9073</v>
      </c>
      <c r="B5883" s="14" t="s">
        <v>14323</v>
      </c>
      <c r="C5883" s="14" t="s">
        <v>11980</v>
      </c>
      <c r="D5883" s="16">
        <v>45213</v>
      </c>
      <c r="E5883" s="16">
        <v>45355</v>
      </c>
      <c r="F5883" s="14" t="s">
        <v>14471</v>
      </c>
      <c r="G5883" s="14" t="s">
        <v>13417</v>
      </c>
      <c r="H5883" s="14" t="s">
        <v>13418</v>
      </c>
      <c r="I5883" s="15">
        <v>107.6</v>
      </c>
      <c r="J5883" s="77">
        <v>1</v>
      </c>
    </row>
    <row r="5884" spans="1:10" ht="60" customHeight="1" x14ac:dyDescent="0.2">
      <c r="A5884" s="14" t="s">
        <v>9073</v>
      </c>
      <c r="B5884" s="14" t="s">
        <v>14323</v>
      </c>
      <c r="C5884" s="14" t="s">
        <v>11980</v>
      </c>
      <c r="D5884" s="16">
        <v>45206</v>
      </c>
      <c r="E5884" s="16">
        <v>45355</v>
      </c>
      <c r="F5884" s="14" t="s">
        <v>14470</v>
      </c>
      <c r="G5884" s="14" t="s">
        <v>13417</v>
      </c>
      <c r="H5884" s="14" t="s">
        <v>13418</v>
      </c>
      <c r="I5884" s="15">
        <v>175.29</v>
      </c>
      <c r="J5884" s="77">
        <v>1</v>
      </c>
    </row>
    <row r="5885" spans="1:10" ht="61.2" customHeight="1" x14ac:dyDescent="0.2">
      <c r="A5885" s="14" t="s">
        <v>9073</v>
      </c>
      <c r="B5885" s="14" t="s">
        <v>14324</v>
      </c>
      <c r="C5885" s="14" t="s">
        <v>14325</v>
      </c>
      <c r="D5885" s="16">
        <v>45159</v>
      </c>
      <c r="E5885" s="16">
        <v>45357</v>
      </c>
      <c r="F5885" s="14" t="s">
        <v>14544</v>
      </c>
      <c r="G5885" s="14" t="s">
        <v>6696</v>
      </c>
      <c r="H5885" s="14" t="s">
        <v>6697</v>
      </c>
      <c r="I5885" s="15">
        <v>397.26</v>
      </c>
      <c r="J5885" s="77">
        <v>1</v>
      </c>
    </row>
    <row r="5886" spans="1:10" ht="73.2" customHeight="1" x14ac:dyDescent="0.2">
      <c r="A5886" s="14" t="s">
        <v>9073</v>
      </c>
      <c r="B5886" s="14" t="s">
        <v>14324</v>
      </c>
      <c r="C5886" s="14" t="s">
        <v>14325</v>
      </c>
      <c r="D5886" s="16">
        <v>45205</v>
      </c>
      <c r="E5886" s="16">
        <v>45357</v>
      </c>
      <c r="F5886" s="14" t="s">
        <v>14552</v>
      </c>
      <c r="G5886" s="14" t="s">
        <v>6696</v>
      </c>
      <c r="H5886" s="14" t="s">
        <v>6697</v>
      </c>
      <c r="I5886" s="15">
        <v>324</v>
      </c>
      <c r="J5886" s="77">
        <v>1</v>
      </c>
    </row>
    <row r="5887" spans="1:10" ht="67.2" customHeight="1" x14ac:dyDescent="0.2">
      <c r="A5887" s="14" t="s">
        <v>9073</v>
      </c>
      <c r="B5887" s="14" t="s">
        <v>14324</v>
      </c>
      <c r="C5887" s="14" t="s">
        <v>14325</v>
      </c>
      <c r="D5887" s="16">
        <v>45264</v>
      </c>
      <c r="E5887" s="16">
        <v>45357</v>
      </c>
      <c r="F5887" s="14" t="s">
        <v>14551</v>
      </c>
      <c r="G5887" s="14" t="s">
        <v>6696</v>
      </c>
      <c r="H5887" s="14" t="s">
        <v>6697</v>
      </c>
      <c r="I5887" s="15">
        <v>1134.3800000000001</v>
      </c>
      <c r="J5887" s="77">
        <v>1</v>
      </c>
    </row>
    <row r="5888" spans="1:10" ht="74.400000000000006" customHeight="1" x14ac:dyDescent="0.2">
      <c r="A5888" s="14" t="s">
        <v>9073</v>
      </c>
      <c r="B5888" s="14" t="s">
        <v>14324</v>
      </c>
      <c r="C5888" s="14" t="s">
        <v>14325</v>
      </c>
      <c r="D5888" s="16">
        <v>45121</v>
      </c>
      <c r="E5888" s="16">
        <v>45357</v>
      </c>
      <c r="F5888" s="14" t="s">
        <v>14553</v>
      </c>
      <c r="G5888" s="14" t="s">
        <v>6696</v>
      </c>
      <c r="H5888" s="14" t="s">
        <v>6697</v>
      </c>
      <c r="I5888" s="15">
        <v>3092.07</v>
      </c>
      <c r="J5888" s="77">
        <v>1</v>
      </c>
    </row>
    <row r="5889" spans="1:10" ht="73.8" customHeight="1" x14ac:dyDescent="0.2">
      <c r="A5889" s="14" t="s">
        <v>9073</v>
      </c>
      <c r="B5889" s="14" t="s">
        <v>14324</v>
      </c>
      <c r="C5889" s="14" t="s">
        <v>14325</v>
      </c>
      <c r="D5889" s="16">
        <v>45003</v>
      </c>
      <c r="E5889" s="16">
        <v>45357</v>
      </c>
      <c r="F5889" s="14" t="s">
        <v>14550</v>
      </c>
      <c r="G5889" s="14" t="s">
        <v>6696</v>
      </c>
      <c r="H5889" s="14" t="s">
        <v>6697</v>
      </c>
      <c r="I5889" s="15">
        <v>540</v>
      </c>
      <c r="J5889" s="77">
        <v>1</v>
      </c>
    </row>
    <row r="5890" spans="1:10" ht="73.2" customHeight="1" x14ac:dyDescent="0.2">
      <c r="A5890" s="14" t="s">
        <v>9073</v>
      </c>
      <c r="B5890" s="14" t="s">
        <v>14324</v>
      </c>
      <c r="C5890" s="14" t="s">
        <v>14325</v>
      </c>
      <c r="D5890" s="16">
        <v>45012</v>
      </c>
      <c r="E5890" s="16">
        <v>45357</v>
      </c>
      <c r="F5890" s="14" t="s">
        <v>14549</v>
      </c>
      <c r="G5890" s="14" t="s">
        <v>6696</v>
      </c>
      <c r="H5890" s="14" t="s">
        <v>6697</v>
      </c>
      <c r="I5890" s="15">
        <v>647</v>
      </c>
      <c r="J5890" s="77">
        <v>1</v>
      </c>
    </row>
    <row r="5891" spans="1:10" ht="72.599999999999994" customHeight="1" x14ac:dyDescent="0.2">
      <c r="A5891" s="14" t="s">
        <v>9073</v>
      </c>
      <c r="B5891" s="14" t="s">
        <v>14324</v>
      </c>
      <c r="C5891" s="14" t="s">
        <v>14325</v>
      </c>
      <c r="D5891" s="16">
        <v>45032</v>
      </c>
      <c r="E5891" s="16">
        <v>45357</v>
      </c>
      <c r="F5891" s="14" t="s">
        <v>14554</v>
      </c>
      <c r="G5891" s="14" t="s">
        <v>6696</v>
      </c>
      <c r="H5891" s="14" t="s">
        <v>6697</v>
      </c>
      <c r="I5891" s="15">
        <v>630</v>
      </c>
      <c r="J5891" s="77">
        <v>1</v>
      </c>
    </row>
    <row r="5892" spans="1:10" ht="75" customHeight="1" x14ac:dyDescent="0.2">
      <c r="A5892" s="14" t="s">
        <v>9073</v>
      </c>
      <c r="B5892" s="14" t="s">
        <v>14324</v>
      </c>
      <c r="C5892" s="14" t="s">
        <v>14325</v>
      </c>
      <c r="D5892" s="16">
        <v>45045</v>
      </c>
      <c r="E5892" s="16">
        <v>45357</v>
      </c>
      <c r="F5892" s="14" t="s">
        <v>14548</v>
      </c>
      <c r="G5892" s="14" t="s">
        <v>6696</v>
      </c>
      <c r="H5892" s="14" t="s">
        <v>6697</v>
      </c>
      <c r="I5892" s="15">
        <v>1350</v>
      </c>
      <c r="J5892" s="77">
        <v>1</v>
      </c>
    </row>
    <row r="5893" spans="1:10" ht="70.8" customHeight="1" x14ac:dyDescent="0.2">
      <c r="A5893" s="14" t="s">
        <v>9073</v>
      </c>
      <c r="B5893" s="14" t="s">
        <v>14324</v>
      </c>
      <c r="C5893" s="14" t="s">
        <v>14325</v>
      </c>
      <c r="D5893" s="16">
        <v>45067</v>
      </c>
      <c r="E5893" s="16">
        <v>45357</v>
      </c>
      <c r="F5893" s="14" t="s">
        <v>14547</v>
      </c>
      <c r="G5893" s="14" t="s">
        <v>6696</v>
      </c>
      <c r="H5893" s="14" t="s">
        <v>6697</v>
      </c>
      <c r="I5893" s="15">
        <v>554.79999999999995</v>
      </c>
      <c r="J5893" s="77">
        <v>1</v>
      </c>
    </row>
    <row r="5894" spans="1:10" ht="74.400000000000006" customHeight="1" x14ac:dyDescent="0.2">
      <c r="A5894" s="14" t="s">
        <v>9073</v>
      </c>
      <c r="B5894" s="14" t="s">
        <v>14324</v>
      </c>
      <c r="C5894" s="14" t="s">
        <v>14325</v>
      </c>
      <c r="D5894" s="16">
        <v>45087</v>
      </c>
      <c r="E5894" s="16">
        <v>45357</v>
      </c>
      <c r="F5894" s="14" t="s">
        <v>14546</v>
      </c>
      <c r="G5894" s="14" t="s">
        <v>6696</v>
      </c>
      <c r="H5894" s="14" t="s">
        <v>6697</v>
      </c>
      <c r="I5894" s="15">
        <v>850</v>
      </c>
      <c r="J5894" s="77">
        <v>1</v>
      </c>
    </row>
    <row r="5895" spans="1:10" ht="73.2" customHeight="1" x14ac:dyDescent="0.2">
      <c r="A5895" s="14" t="s">
        <v>9073</v>
      </c>
      <c r="B5895" s="14" t="s">
        <v>14324</v>
      </c>
      <c r="C5895" s="14" t="s">
        <v>14325</v>
      </c>
      <c r="D5895" s="16">
        <v>45109</v>
      </c>
      <c r="E5895" s="16">
        <v>45357</v>
      </c>
      <c r="F5895" s="14" t="s">
        <v>14545</v>
      </c>
      <c r="G5895" s="14" t="s">
        <v>6696</v>
      </c>
      <c r="H5895" s="14" t="s">
        <v>6697</v>
      </c>
      <c r="I5895" s="15">
        <v>590.42999999999995</v>
      </c>
      <c r="J5895" s="77">
        <v>1</v>
      </c>
    </row>
    <row r="5896" spans="1:10" ht="58.2" customHeight="1" x14ac:dyDescent="0.2">
      <c r="A5896" s="14" t="s">
        <v>9073</v>
      </c>
      <c r="B5896" s="14" t="s">
        <v>14326</v>
      </c>
      <c r="C5896" s="14" t="s">
        <v>14327</v>
      </c>
      <c r="D5896" s="16">
        <v>45179</v>
      </c>
      <c r="E5896" s="16">
        <v>45357</v>
      </c>
      <c r="F5896" s="14" t="s">
        <v>14555</v>
      </c>
      <c r="G5896" s="14" t="s">
        <v>8981</v>
      </c>
      <c r="H5896" s="14" t="s">
        <v>8982</v>
      </c>
      <c r="I5896" s="15">
        <v>2417.8000000000002</v>
      </c>
      <c r="J5896" s="77">
        <v>1</v>
      </c>
    </row>
    <row r="5897" spans="1:10" ht="60.6" customHeight="1" x14ac:dyDescent="0.2">
      <c r="A5897" s="14" t="s">
        <v>9073</v>
      </c>
      <c r="B5897" s="14" t="s">
        <v>14328</v>
      </c>
      <c r="C5897" s="14" t="s">
        <v>14329</v>
      </c>
      <c r="D5897" s="16">
        <v>45267</v>
      </c>
      <c r="E5897" s="16">
        <v>45359</v>
      </c>
      <c r="F5897" s="14" t="s">
        <v>14556</v>
      </c>
      <c r="G5897" s="14" t="s">
        <v>9115</v>
      </c>
      <c r="H5897" s="14" t="s">
        <v>9116</v>
      </c>
      <c r="I5897" s="15">
        <v>237.3</v>
      </c>
      <c r="J5897" s="77">
        <v>1</v>
      </c>
    </row>
    <row r="5898" spans="1:10" ht="70.8" customHeight="1" x14ac:dyDescent="0.2">
      <c r="A5898" s="14" t="s">
        <v>9073</v>
      </c>
      <c r="B5898" s="14" t="s">
        <v>14328</v>
      </c>
      <c r="C5898" s="14" t="s">
        <v>14329</v>
      </c>
      <c r="D5898" s="16">
        <v>45278</v>
      </c>
      <c r="E5898" s="16">
        <v>45359</v>
      </c>
      <c r="F5898" s="14" t="s">
        <v>14557</v>
      </c>
      <c r="G5898" s="14" t="s">
        <v>9115</v>
      </c>
      <c r="H5898" s="14" t="s">
        <v>9116</v>
      </c>
      <c r="I5898" s="15">
        <v>112.3</v>
      </c>
      <c r="J5898" s="77">
        <v>1</v>
      </c>
    </row>
    <row r="5899" spans="1:10" ht="61.8" customHeight="1" x14ac:dyDescent="0.2">
      <c r="A5899" s="14" t="s">
        <v>9073</v>
      </c>
      <c r="B5899" s="14" t="s">
        <v>14330</v>
      </c>
      <c r="C5899" s="14" t="s">
        <v>14331</v>
      </c>
      <c r="D5899" s="16">
        <v>45069</v>
      </c>
      <c r="E5899" s="16">
        <v>45359</v>
      </c>
      <c r="F5899" s="14" t="s">
        <v>14558</v>
      </c>
      <c r="G5899" s="14" t="s">
        <v>14332</v>
      </c>
      <c r="H5899" s="14" t="s">
        <v>14333</v>
      </c>
      <c r="I5899" s="15">
        <v>660</v>
      </c>
      <c r="J5899" s="77">
        <v>1</v>
      </c>
    </row>
    <row r="5900" spans="1:10" ht="57.6" customHeight="1" x14ac:dyDescent="0.2">
      <c r="A5900" s="14" t="s">
        <v>9073</v>
      </c>
      <c r="B5900" s="14" t="s">
        <v>14330</v>
      </c>
      <c r="C5900" s="14" t="s">
        <v>14331</v>
      </c>
      <c r="D5900" s="16">
        <v>45002</v>
      </c>
      <c r="E5900" s="16">
        <v>45359</v>
      </c>
      <c r="F5900" s="14" t="s">
        <v>14559</v>
      </c>
      <c r="G5900" s="14" t="s">
        <v>14332</v>
      </c>
      <c r="H5900" s="14" t="s">
        <v>14333</v>
      </c>
      <c r="I5900" s="15">
        <v>30.8</v>
      </c>
      <c r="J5900" s="77">
        <v>1</v>
      </c>
    </row>
    <row r="5901" spans="1:10" ht="72" customHeight="1" x14ac:dyDescent="0.2">
      <c r="A5901" s="14" t="s">
        <v>9073</v>
      </c>
      <c r="B5901" s="14" t="s">
        <v>14334</v>
      </c>
      <c r="C5901" s="14" t="s">
        <v>13107</v>
      </c>
      <c r="D5901" s="16">
        <v>45168</v>
      </c>
      <c r="E5901" s="16">
        <v>45365</v>
      </c>
      <c r="F5901" s="14" t="s">
        <v>14560</v>
      </c>
      <c r="G5901" s="14" t="s">
        <v>14335</v>
      </c>
      <c r="H5901" s="14" t="s">
        <v>14336</v>
      </c>
      <c r="I5901" s="15">
        <v>1930</v>
      </c>
      <c r="J5901" s="77">
        <v>1</v>
      </c>
    </row>
    <row r="5902" spans="1:10" ht="69" customHeight="1" x14ac:dyDescent="0.2">
      <c r="A5902" s="14" t="s">
        <v>9073</v>
      </c>
      <c r="B5902" s="14" t="s">
        <v>14334</v>
      </c>
      <c r="C5902" s="14" t="s">
        <v>13107</v>
      </c>
      <c r="D5902" s="16">
        <v>45051</v>
      </c>
      <c r="E5902" s="16">
        <v>45365</v>
      </c>
      <c r="F5902" s="14" t="s">
        <v>14561</v>
      </c>
      <c r="G5902" s="14" t="s">
        <v>14335</v>
      </c>
      <c r="H5902" s="14" t="s">
        <v>14336</v>
      </c>
      <c r="I5902" s="15">
        <v>390</v>
      </c>
      <c r="J5902" s="77">
        <v>1</v>
      </c>
    </row>
    <row r="5903" spans="1:10" ht="70.2" customHeight="1" x14ac:dyDescent="0.2">
      <c r="A5903" s="14" t="s">
        <v>9073</v>
      </c>
      <c r="B5903" s="14" t="s">
        <v>14334</v>
      </c>
      <c r="C5903" s="14" t="s">
        <v>13107</v>
      </c>
      <c r="D5903" s="16">
        <v>45126</v>
      </c>
      <c r="E5903" s="16">
        <v>45365</v>
      </c>
      <c r="F5903" s="14" t="s">
        <v>14562</v>
      </c>
      <c r="G5903" s="14" t="s">
        <v>14335</v>
      </c>
      <c r="H5903" s="14" t="s">
        <v>14336</v>
      </c>
      <c r="I5903" s="15">
        <v>1040</v>
      </c>
      <c r="J5903" s="77">
        <v>1</v>
      </c>
    </row>
    <row r="5904" spans="1:10" ht="69.599999999999994" customHeight="1" x14ac:dyDescent="0.2">
      <c r="A5904" s="14" t="s">
        <v>9073</v>
      </c>
      <c r="B5904" s="14" t="s">
        <v>14334</v>
      </c>
      <c r="C5904" s="14" t="s">
        <v>13107</v>
      </c>
      <c r="D5904" s="16">
        <v>45051</v>
      </c>
      <c r="E5904" s="16">
        <v>45365</v>
      </c>
      <c r="F5904" s="14" t="s">
        <v>14563</v>
      </c>
      <c r="G5904" s="14" t="s">
        <v>14335</v>
      </c>
      <c r="H5904" s="14" t="s">
        <v>14336</v>
      </c>
      <c r="I5904" s="15">
        <v>342</v>
      </c>
      <c r="J5904" s="77">
        <v>1</v>
      </c>
    </row>
    <row r="5905" spans="1:10" ht="69" customHeight="1" x14ac:dyDescent="0.2">
      <c r="A5905" s="14" t="s">
        <v>9073</v>
      </c>
      <c r="B5905" s="14" t="s">
        <v>14334</v>
      </c>
      <c r="C5905" s="14" t="s">
        <v>13107</v>
      </c>
      <c r="D5905" s="16">
        <v>45002</v>
      </c>
      <c r="E5905" s="16">
        <v>45365</v>
      </c>
      <c r="F5905" s="14" t="s">
        <v>14564</v>
      </c>
      <c r="G5905" s="14" t="s">
        <v>14335</v>
      </c>
      <c r="H5905" s="14" t="s">
        <v>14336</v>
      </c>
      <c r="I5905" s="15">
        <v>453.7</v>
      </c>
      <c r="J5905" s="77">
        <v>1</v>
      </c>
    </row>
    <row r="5906" spans="1:10" ht="70.8" customHeight="1" x14ac:dyDescent="0.2">
      <c r="A5906" s="14" t="s">
        <v>9073</v>
      </c>
      <c r="B5906" s="14" t="s">
        <v>14334</v>
      </c>
      <c r="C5906" s="14" t="s">
        <v>13107</v>
      </c>
      <c r="D5906" s="16">
        <v>45015</v>
      </c>
      <c r="E5906" s="16">
        <v>45365</v>
      </c>
      <c r="F5906" s="14" t="s">
        <v>14565</v>
      </c>
      <c r="G5906" s="14" t="s">
        <v>14335</v>
      </c>
      <c r="H5906" s="14" t="s">
        <v>14336</v>
      </c>
      <c r="I5906" s="15">
        <v>80</v>
      </c>
      <c r="J5906" s="77">
        <v>1</v>
      </c>
    </row>
    <row r="5907" spans="1:10" ht="70.8" customHeight="1" x14ac:dyDescent="0.2">
      <c r="A5907" s="14" t="s">
        <v>9073</v>
      </c>
      <c r="B5907" s="14" t="s">
        <v>14334</v>
      </c>
      <c r="C5907" s="14" t="s">
        <v>13107</v>
      </c>
      <c r="D5907" s="16">
        <v>45199</v>
      </c>
      <c r="E5907" s="16">
        <v>45365</v>
      </c>
      <c r="F5907" s="14" t="s">
        <v>14566</v>
      </c>
      <c r="G5907" s="14" t="s">
        <v>14335</v>
      </c>
      <c r="H5907" s="14" t="s">
        <v>14336</v>
      </c>
      <c r="I5907" s="15">
        <v>198</v>
      </c>
      <c r="J5907" s="77">
        <v>1</v>
      </c>
    </row>
    <row r="5908" spans="1:10" ht="67.8" customHeight="1" x14ac:dyDescent="0.2">
      <c r="A5908" s="14" t="s">
        <v>9073</v>
      </c>
      <c r="B5908" s="14" t="s">
        <v>14334</v>
      </c>
      <c r="C5908" s="14" t="s">
        <v>13107</v>
      </c>
      <c r="D5908" s="16">
        <v>45010</v>
      </c>
      <c r="E5908" s="16">
        <v>45365</v>
      </c>
      <c r="F5908" s="14" t="s">
        <v>14567</v>
      </c>
      <c r="G5908" s="14" t="s">
        <v>14335</v>
      </c>
      <c r="H5908" s="14" t="s">
        <v>14336</v>
      </c>
      <c r="I5908" s="15">
        <v>33</v>
      </c>
      <c r="J5908" s="77">
        <v>1</v>
      </c>
    </row>
    <row r="5909" spans="1:10" ht="70.2" customHeight="1" x14ac:dyDescent="0.2">
      <c r="A5909" s="14" t="s">
        <v>9073</v>
      </c>
      <c r="B5909" s="14" t="s">
        <v>14334</v>
      </c>
      <c r="C5909" s="14" t="s">
        <v>13107</v>
      </c>
      <c r="D5909" s="16">
        <v>44988</v>
      </c>
      <c r="E5909" s="16">
        <v>45365</v>
      </c>
      <c r="F5909" s="14" t="s">
        <v>14568</v>
      </c>
      <c r="G5909" s="14" t="s">
        <v>14335</v>
      </c>
      <c r="H5909" s="14" t="s">
        <v>14336</v>
      </c>
      <c r="I5909" s="15">
        <v>23.51</v>
      </c>
      <c r="J5909" s="77">
        <v>1</v>
      </c>
    </row>
    <row r="5910" spans="1:10" ht="71.400000000000006" customHeight="1" x14ac:dyDescent="0.2">
      <c r="A5910" s="14" t="s">
        <v>1906</v>
      </c>
      <c r="B5910" s="14" t="s">
        <v>14341</v>
      </c>
      <c r="C5910" s="14" t="s">
        <v>14342</v>
      </c>
      <c r="D5910" s="16">
        <v>45216</v>
      </c>
      <c r="E5910" s="16">
        <v>45355</v>
      </c>
      <c r="F5910" s="14" t="s">
        <v>14497</v>
      </c>
      <c r="G5910" s="14" t="s">
        <v>8981</v>
      </c>
      <c r="H5910" s="14" t="s">
        <v>8982</v>
      </c>
      <c r="I5910" s="15">
        <v>105.6</v>
      </c>
      <c r="J5910" s="77">
        <v>2</v>
      </c>
    </row>
    <row r="5911" spans="1:10" ht="72.599999999999994" customHeight="1" x14ac:dyDescent="0.2">
      <c r="A5911" s="14" t="s">
        <v>1906</v>
      </c>
      <c r="B5911" s="14" t="s">
        <v>14341</v>
      </c>
      <c r="C5911" s="14" t="s">
        <v>14342</v>
      </c>
      <c r="D5911" s="16">
        <v>44982</v>
      </c>
      <c r="E5911" s="16">
        <v>45355</v>
      </c>
      <c r="F5911" s="14" t="s">
        <v>14498</v>
      </c>
      <c r="G5911" s="14" t="s">
        <v>8981</v>
      </c>
      <c r="H5911" s="14" t="s">
        <v>8982</v>
      </c>
      <c r="I5911" s="15">
        <v>181</v>
      </c>
      <c r="J5911" s="77">
        <v>2</v>
      </c>
    </row>
    <row r="5912" spans="1:10" ht="81.599999999999994" customHeight="1" x14ac:dyDescent="0.2">
      <c r="A5912" s="14" t="s">
        <v>1906</v>
      </c>
      <c r="B5912" s="14" t="s">
        <v>14341</v>
      </c>
      <c r="C5912" s="14" t="s">
        <v>14342</v>
      </c>
      <c r="D5912" s="16">
        <v>45014</v>
      </c>
      <c r="E5912" s="16">
        <v>45355</v>
      </c>
      <c r="F5912" s="14" t="s">
        <v>14499</v>
      </c>
      <c r="G5912" s="14" t="s">
        <v>8981</v>
      </c>
      <c r="H5912" s="14" t="s">
        <v>8982</v>
      </c>
      <c r="I5912" s="15">
        <v>9.9</v>
      </c>
      <c r="J5912" s="77">
        <v>2</v>
      </c>
    </row>
    <row r="5913" spans="1:10" ht="84" customHeight="1" x14ac:dyDescent="0.2">
      <c r="A5913" s="14" t="s">
        <v>1906</v>
      </c>
      <c r="B5913" s="14" t="s">
        <v>14341</v>
      </c>
      <c r="C5913" s="14" t="s">
        <v>14342</v>
      </c>
      <c r="D5913" s="16">
        <v>45018</v>
      </c>
      <c r="E5913" s="16">
        <v>45355</v>
      </c>
      <c r="F5913" s="14" t="s">
        <v>14506</v>
      </c>
      <c r="G5913" s="14" t="s">
        <v>8981</v>
      </c>
      <c r="H5913" s="14" t="s">
        <v>8982</v>
      </c>
      <c r="I5913" s="15">
        <v>70</v>
      </c>
      <c r="J5913" s="77">
        <v>2</v>
      </c>
    </row>
    <row r="5914" spans="1:10" ht="80.400000000000006" customHeight="1" x14ac:dyDescent="0.2">
      <c r="A5914" s="14" t="s">
        <v>1906</v>
      </c>
      <c r="B5914" s="14" t="s">
        <v>14341</v>
      </c>
      <c r="C5914" s="14" t="s">
        <v>14342</v>
      </c>
      <c r="D5914" s="16">
        <v>45216</v>
      </c>
      <c r="E5914" s="16">
        <v>45355</v>
      </c>
      <c r="F5914" s="14" t="s">
        <v>14500</v>
      </c>
      <c r="G5914" s="14" t="s">
        <v>8981</v>
      </c>
      <c r="H5914" s="14" t="s">
        <v>8982</v>
      </c>
      <c r="I5914" s="15">
        <v>229.9</v>
      </c>
      <c r="J5914" s="77">
        <v>2</v>
      </c>
    </row>
    <row r="5915" spans="1:10" ht="80.400000000000006" customHeight="1" x14ac:dyDescent="0.2">
      <c r="A5915" s="14" t="s">
        <v>1906</v>
      </c>
      <c r="B5915" s="14" t="s">
        <v>14341</v>
      </c>
      <c r="C5915" s="14" t="s">
        <v>14342</v>
      </c>
      <c r="D5915" s="16">
        <v>45224</v>
      </c>
      <c r="E5915" s="16">
        <v>45355</v>
      </c>
      <c r="F5915" s="14" t="s">
        <v>14501</v>
      </c>
      <c r="G5915" s="14" t="s">
        <v>8981</v>
      </c>
      <c r="H5915" s="14" t="s">
        <v>8982</v>
      </c>
      <c r="I5915" s="15">
        <v>70</v>
      </c>
      <c r="J5915" s="77">
        <v>2</v>
      </c>
    </row>
    <row r="5916" spans="1:10" ht="81.599999999999994" customHeight="1" x14ac:dyDescent="0.2">
      <c r="A5916" s="14" t="s">
        <v>1906</v>
      </c>
      <c r="B5916" s="14" t="s">
        <v>14341</v>
      </c>
      <c r="C5916" s="14" t="s">
        <v>14342</v>
      </c>
      <c r="D5916" s="16">
        <v>44995</v>
      </c>
      <c r="E5916" s="16">
        <v>45355</v>
      </c>
      <c r="F5916" s="14" t="s">
        <v>14505</v>
      </c>
      <c r="G5916" s="14" t="s">
        <v>8981</v>
      </c>
      <c r="H5916" s="14" t="s">
        <v>8982</v>
      </c>
      <c r="I5916" s="15">
        <v>400</v>
      </c>
      <c r="J5916" s="77">
        <v>2</v>
      </c>
    </row>
    <row r="5917" spans="1:10" ht="80.400000000000006" customHeight="1" x14ac:dyDescent="0.2">
      <c r="A5917" s="14" t="s">
        <v>1906</v>
      </c>
      <c r="B5917" s="14" t="s">
        <v>14341</v>
      </c>
      <c r="C5917" s="14" t="s">
        <v>14342</v>
      </c>
      <c r="D5917" s="16">
        <v>45240</v>
      </c>
      <c r="E5917" s="16">
        <v>45355</v>
      </c>
      <c r="F5917" s="14" t="s">
        <v>14502</v>
      </c>
      <c r="G5917" s="14" t="s">
        <v>8981</v>
      </c>
      <c r="H5917" s="14" t="s">
        <v>8982</v>
      </c>
      <c r="I5917" s="15">
        <v>80</v>
      </c>
      <c r="J5917" s="77">
        <v>2</v>
      </c>
    </row>
    <row r="5918" spans="1:10" ht="73.8" customHeight="1" x14ac:dyDescent="0.2">
      <c r="A5918" s="14" t="s">
        <v>1906</v>
      </c>
      <c r="B5918" s="14" t="s">
        <v>14341</v>
      </c>
      <c r="C5918" s="14" t="s">
        <v>14342</v>
      </c>
      <c r="D5918" s="16">
        <v>45142</v>
      </c>
      <c r="E5918" s="16">
        <v>45355</v>
      </c>
      <c r="F5918" s="14" t="s">
        <v>14503</v>
      </c>
      <c r="G5918" s="14" t="s">
        <v>8981</v>
      </c>
      <c r="H5918" s="14" t="s">
        <v>8982</v>
      </c>
      <c r="I5918" s="15">
        <v>296.85000000000002</v>
      </c>
      <c r="J5918" s="77">
        <v>2</v>
      </c>
    </row>
    <row r="5919" spans="1:10" ht="83.4" customHeight="1" x14ac:dyDescent="0.2">
      <c r="A5919" s="14" t="s">
        <v>1906</v>
      </c>
      <c r="B5919" s="14" t="s">
        <v>14341</v>
      </c>
      <c r="C5919" s="14" t="s">
        <v>14342</v>
      </c>
      <c r="D5919" s="16">
        <v>45042</v>
      </c>
      <c r="E5919" s="16">
        <v>45355</v>
      </c>
      <c r="F5919" s="14" t="s">
        <v>14504</v>
      </c>
      <c r="G5919" s="14" t="s">
        <v>8981</v>
      </c>
      <c r="H5919" s="14" t="s">
        <v>8982</v>
      </c>
      <c r="I5919" s="15">
        <v>556.75</v>
      </c>
      <c r="J5919" s="77">
        <v>2</v>
      </c>
    </row>
    <row r="5920" spans="1:10" ht="82.2" customHeight="1" x14ac:dyDescent="0.2">
      <c r="A5920" s="14" t="s">
        <v>1906</v>
      </c>
      <c r="B5920" s="14" t="s">
        <v>14343</v>
      </c>
      <c r="C5920" s="14" t="s">
        <v>14344</v>
      </c>
      <c r="D5920" s="16">
        <v>45149</v>
      </c>
      <c r="E5920" s="16">
        <v>45355</v>
      </c>
      <c r="F5920" s="14" t="s">
        <v>14530</v>
      </c>
      <c r="G5920" s="14" t="s">
        <v>13405</v>
      </c>
      <c r="H5920" s="14" t="s">
        <v>13406</v>
      </c>
      <c r="I5920" s="15">
        <v>980</v>
      </c>
      <c r="J5920" s="77">
        <v>2</v>
      </c>
    </row>
    <row r="5921" spans="1:10" ht="81.599999999999994" customHeight="1" x14ac:dyDescent="0.2">
      <c r="A5921" s="14" t="s">
        <v>1906</v>
      </c>
      <c r="B5921" s="14" t="s">
        <v>14343</v>
      </c>
      <c r="C5921" s="14" t="s">
        <v>14344</v>
      </c>
      <c r="D5921" s="16">
        <v>45161</v>
      </c>
      <c r="E5921" s="16">
        <v>45355</v>
      </c>
      <c r="F5921" s="14" t="s">
        <v>14528</v>
      </c>
      <c r="G5921" s="14" t="s">
        <v>13405</v>
      </c>
      <c r="H5921" s="14" t="s">
        <v>13406</v>
      </c>
      <c r="I5921" s="15">
        <v>538.91999999999996</v>
      </c>
      <c r="J5921" s="77">
        <v>2</v>
      </c>
    </row>
    <row r="5922" spans="1:10" ht="108.6" customHeight="1" x14ac:dyDescent="0.2">
      <c r="A5922" s="14" t="s">
        <v>1906</v>
      </c>
      <c r="B5922" s="14" t="s">
        <v>14343</v>
      </c>
      <c r="C5922" s="14" t="s">
        <v>14344</v>
      </c>
      <c r="D5922" s="16">
        <v>45178</v>
      </c>
      <c r="E5922" s="16">
        <v>45355</v>
      </c>
      <c r="F5922" s="14" t="s">
        <v>14527</v>
      </c>
      <c r="G5922" s="14" t="s">
        <v>13405</v>
      </c>
      <c r="H5922" s="14" t="s">
        <v>13406</v>
      </c>
      <c r="I5922" s="15">
        <v>90</v>
      </c>
      <c r="J5922" s="77">
        <v>2</v>
      </c>
    </row>
    <row r="5923" spans="1:10" ht="82.2" customHeight="1" x14ac:dyDescent="0.2">
      <c r="A5923" s="14" t="s">
        <v>1906</v>
      </c>
      <c r="B5923" s="14" t="s">
        <v>14343</v>
      </c>
      <c r="C5923" s="14" t="s">
        <v>14344</v>
      </c>
      <c r="D5923" s="16">
        <v>45206</v>
      </c>
      <c r="E5923" s="16">
        <v>45355</v>
      </c>
      <c r="F5923" s="14" t="s">
        <v>14529</v>
      </c>
      <c r="G5923" s="14" t="s">
        <v>13405</v>
      </c>
      <c r="H5923" s="14" t="s">
        <v>13406</v>
      </c>
      <c r="I5923" s="15">
        <v>345.95</v>
      </c>
      <c r="J5923" s="77">
        <v>2</v>
      </c>
    </row>
    <row r="5924" spans="1:10" ht="79.2" customHeight="1" x14ac:dyDescent="0.2">
      <c r="A5924" s="14" t="s">
        <v>1906</v>
      </c>
      <c r="B5924" s="14" t="s">
        <v>14343</v>
      </c>
      <c r="C5924" s="14" t="s">
        <v>14344</v>
      </c>
      <c r="D5924" s="16">
        <v>45218</v>
      </c>
      <c r="E5924" s="16">
        <v>45355</v>
      </c>
      <c r="F5924" s="14" t="s">
        <v>14526</v>
      </c>
      <c r="G5924" s="14" t="s">
        <v>13405</v>
      </c>
      <c r="H5924" s="14" t="s">
        <v>13406</v>
      </c>
      <c r="I5924" s="15">
        <v>54.66</v>
      </c>
      <c r="J5924" s="77">
        <v>2</v>
      </c>
    </row>
    <row r="5925" spans="1:10" ht="69" customHeight="1" x14ac:dyDescent="0.2">
      <c r="A5925" s="14" t="s">
        <v>1906</v>
      </c>
      <c r="B5925" s="14" t="s">
        <v>14343</v>
      </c>
      <c r="C5925" s="14" t="s">
        <v>14344</v>
      </c>
      <c r="D5925" s="16">
        <v>45279</v>
      </c>
      <c r="E5925" s="16">
        <v>45355</v>
      </c>
      <c r="F5925" s="14" t="s">
        <v>14525</v>
      </c>
      <c r="G5925" s="14" t="s">
        <v>13405</v>
      </c>
      <c r="H5925" s="14" t="s">
        <v>13406</v>
      </c>
      <c r="I5925" s="15">
        <v>85</v>
      </c>
      <c r="J5925" s="77">
        <v>2</v>
      </c>
    </row>
    <row r="5926" spans="1:10" ht="91.8" customHeight="1" x14ac:dyDescent="0.2">
      <c r="A5926" s="14" t="s">
        <v>1906</v>
      </c>
      <c r="B5926" s="14" t="s">
        <v>14343</v>
      </c>
      <c r="C5926" s="14" t="s">
        <v>14344</v>
      </c>
      <c r="D5926" s="16">
        <v>45279</v>
      </c>
      <c r="E5926" s="16">
        <v>45355</v>
      </c>
      <c r="F5926" s="14" t="s">
        <v>14524</v>
      </c>
      <c r="G5926" s="14" t="s">
        <v>13405</v>
      </c>
      <c r="H5926" s="14" t="s">
        <v>13406</v>
      </c>
      <c r="I5926" s="15">
        <v>567</v>
      </c>
      <c r="J5926" s="77">
        <v>2</v>
      </c>
    </row>
    <row r="5927" spans="1:10" ht="81.599999999999994" customHeight="1" x14ac:dyDescent="0.2">
      <c r="A5927" s="14" t="s">
        <v>1906</v>
      </c>
      <c r="B5927" s="14" t="s">
        <v>14343</v>
      </c>
      <c r="C5927" s="14" t="s">
        <v>14344</v>
      </c>
      <c r="D5927" s="16">
        <v>45272</v>
      </c>
      <c r="E5927" s="16">
        <v>45355</v>
      </c>
      <c r="F5927" s="14" t="s">
        <v>14523</v>
      </c>
      <c r="G5927" s="14" t="s">
        <v>13405</v>
      </c>
      <c r="H5927" s="14" t="s">
        <v>13406</v>
      </c>
      <c r="I5927" s="15">
        <v>857.39</v>
      </c>
      <c r="J5927" s="77">
        <v>2</v>
      </c>
    </row>
    <row r="5928" spans="1:10" ht="81.599999999999994" customHeight="1" x14ac:dyDescent="0.2">
      <c r="A5928" s="14" t="s">
        <v>1906</v>
      </c>
      <c r="B5928" s="14" t="s">
        <v>14343</v>
      </c>
      <c r="C5928" s="14" t="s">
        <v>14344</v>
      </c>
      <c r="D5928" s="16">
        <v>45051</v>
      </c>
      <c r="E5928" s="16">
        <v>45355</v>
      </c>
      <c r="F5928" s="14" t="s">
        <v>14522</v>
      </c>
      <c r="G5928" s="14" t="s">
        <v>13405</v>
      </c>
      <c r="H5928" s="14" t="s">
        <v>13406</v>
      </c>
      <c r="I5928" s="15">
        <v>510.1</v>
      </c>
      <c r="J5928" s="77">
        <v>2</v>
      </c>
    </row>
    <row r="5929" spans="1:10" ht="81.599999999999994" customHeight="1" x14ac:dyDescent="0.2">
      <c r="A5929" s="14" t="s">
        <v>1906</v>
      </c>
      <c r="B5929" s="14" t="s">
        <v>14343</v>
      </c>
      <c r="C5929" s="14" t="s">
        <v>14344</v>
      </c>
      <c r="D5929" s="16">
        <v>45045</v>
      </c>
      <c r="E5929" s="16">
        <v>45355</v>
      </c>
      <c r="F5929" s="14" t="s">
        <v>14521</v>
      </c>
      <c r="G5929" s="14" t="s">
        <v>13405</v>
      </c>
      <c r="H5929" s="14" t="s">
        <v>13406</v>
      </c>
      <c r="I5929" s="15">
        <v>218.5</v>
      </c>
      <c r="J5929" s="77">
        <v>2</v>
      </c>
    </row>
    <row r="5930" spans="1:10" ht="87.6" customHeight="1" x14ac:dyDescent="0.2">
      <c r="A5930" s="14" t="s">
        <v>1906</v>
      </c>
      <c r="B5930" s="14" t="s">
        <v>14343</v>
      </c>
      <c r="C5930" s="14" t="s">
        <v>14344</v>
      </c>
      <c r="D5930" s="16">
        <v>45002</v>
      </c>
      <c r="E5930" s="16">
        <v>45355</v>
      </c>
      <c r="F5930" s="14" t="s">
        <v>14520</v>
      </c>
      <c r="G5930" s="14" t="s">
        <v>13405</v>
      </c>
      <c r="H5930" s="14" t="s">
        <v>13406</v>
      </c>
      <c r="I5930" s="15">
        <v>449.36</v>
      </c>
      <c r="J5930" s="77">
        <v>2</v>
      </c>
    </row>
    <row r="5931" spans="1:10" ht="71.400000000000006" customHeight="1" x14ac:dyDescent="0.2">
      <c r="A5931" s="14" t="s">
        <v>1906</v>
      </c>
      <c r="B5931" s="14" t="s">
        <v>14345</v>
      </c>
      <c r="C5931" s="14" t="s">
        <v>14346</v>
      </c>
      <c r="D5931" s="16">
        <v>45210</v>
      </c>
      <c r="E5931" s="16">
        <v>45355</v>
      </c>
      <c r="F5931" s="14" t="s">
        <v>14531</v>
      </c>
      <c r="G5931" s="14" t="s">
        <v>2332</v>
      </c>
      <c r="H5931" s="14" t="s">
        <v>2333</v>
      </c>
      <c r="I5931" s="15">
        <v>15</v>
      </c>
      <c r="J5931" s="77">
        <v>3</v>
      </c>
    </row>
    <row r="5932" spans="1:10" ht="69" customHeight="1" x14ac:dyDescent="0.2">
      <c r="A5932" s="14" t="s">
        <v>1906</v>
      </c>
      <c r="B5932" s="14" t="s">
        <v>14345</v>
      </c>
      <c r="C5932" s="14" t="s">
        <v>14346</v>
      </c>
      <c r="D5932" s="16">
        <v>45258</v>
      </c>
      <c r="E5932" s="16">
        <v>45355</v>
      </c>
      <c r="F5932" s="14" t="s">
        <v>14532</v>
      </c>
      <c r="G5932" s="14" t="s">
        <v>2332</v>
      </c>
      <c r="H5932" s="14" t="s">
        <v>2333</v>
      </c>
      <c r="I5932" s="15">
        <v>131.16999999999999</v>
      </c>
      <c r="J5932" s="77">
        <v>3</v>
      </c>
    </row>
    <row r="5933" spans="1:10" ht="72" customHeight="1" x14ac:dyDescent="0.2">
      <c r="A5933" s="14" t="s">
        <v>1906</v>
      </c>
      <c r="B5933" s="14" t="s">
        <v>14345</v>
      </c>
      <c r="C5933" s="14" t="s">
        <v>14346</v>
      </c>
      <c r="D5933" s="16">
        <v>45170</v>
      </c>
      <c r="E5933" s="16">
        <v>45355</v>
      </c>
      <c r="F5933" s="14" t="s">
        <v>14533</v>
      </c>
      <c r="G5933" s="14" t="s">
        <v>2332</v>
      </c>
      <c r="H5933" s="14" t="s">
        <v>2333</v>
      </c>
      <c r="I5933" s="15">
        <v>211.36</v>
      </c>
      <c r="J5933" s="77">
        <v>3</v>
      </c>
    </row>
    <row r="5934" spans="1:10" ht="68.400000000000006" customHeight="1" x14ac:dyDescent="0.2">
      <c r="A5934" s="14" t="s">
        <v>1906</v>
      </c>
      <c r="B5934" s="14" t="s">
        <v>14345</v>
      </c>
      <c r="C5934" s="14" t="s">
        <v>14346</v>
      </c>
      <c r="D5934" s="16">
        <v>45228</v>
      </c>
      <c r="E5934" s="16">
        <v>45355</v>
      </c>
      <c r="F5934" s="14" t="s">
        <v>14541</v>
      </c>
      <c r="G5934" s="14" t="s">
        <v>2332</v>
      </c>
      <c r="H5934" s="14" t="s">
        <v>2333</v>
      </c>
      <c r="I5934" s="15">
        <v>232.68</v>
      </c>
      <c r="J5934" s="77">
        <v>3</v>
      </c>
    </row>
    <row r="5935" spans="1:10" ht="58.2" customHeight="1" x14ac:dyDescent="0.2">
      <c r="A5935" s="14" t="s">
        <v>1906</v>
      </c>
      <c r="B5935" s="14" t="s">
        <v>14345</v>
      </c>
      <c r="C5935" s="14" t="s">
        <v>14346</v>
      </c>
      <c r="D5935" s="16">
        <v>45218</v>
      </c>
      <c r="E5935" s="16">
        <v>45355</v>
      </c>
      <c r="F5935" s="14" t="s">
        <v>14534</v>
      </c>
      <c r="G5935" s="14" t="s">
        <v>2332</v>
      </c>
      <c r="H5935" s="14" t="s">
        <v>2333</v>
      </c>
      <c r="I5935" s="15">
        <v>898</v>
      </c>
      <c r="J5935" s="77">
        <v>3</v>
      </c>
    </row>
    <row r="5936" spans="1:10" ht="58.8" customHeight="1" x14ac:dyDescent="0.2">
      <c r="A5936" s="14" t="s">
        <v>1906</v>
      </c>
      <c r="B5936" s="14" t="s">
        <v>14345</v>
      </c>
      <c r="C5936" s="14" t="s">
        <v>14346</v>
      </c>
      <c r="D5936" s="16">
        <v>45282</v>
      </c>
      <c r="E5936" s="16">
        <v>45355</v>
      </c>
      <c r="F5936" s="14" t="s">
        <v>14535</v>
      </c>
      <c r="G5936" s="14" t="s">
        <v>2332</v>
      </c>
      <c r="H5936" s="14" t="s">
        <v>2333</v>
      </c>
      <c r="I5936" s="15">
        <v>29.42</v>
      </c>
      <c r="J5936" s="77">
        <v>3</v>
      </c>
    </row>
    <row r="5937" spans="1:10" ht="67.2" customHeight="1" x14ac:dyDescent="0.2">
      <c r="A5937" s="14" t="s">
        <v>1906</v>
      </c>
      <c r="B5937" s="14" t="s">
        <v>14345</v>
      </c>
      <c r="C5937" s="14" t="s">
        <v>14346</v>
      </c>
      <c r="D5937" s="16">
        <v>45273</v>
      </c>
      <c r="E5937" s="16">
        <v>45355</v>
      </c>
      <c r="F5937" s="14" t="s">
        <v>14542</v>
      </c>
      <c r="G5937" s="14" t="s">
        <v>2332</v>
      </c>
      <c r="H5937" s="14" t="s">
        <v>2333</v>
      </c>
      <c r="I5937" s="15">
        <v>36.01</v>
      </c>
      <c r="J5937" s="77">
        <v>3</v>
      </c>
    </row>
    <row r="5938" spans="1:10" ht="72" customHeight="1" x14ac:dyDescent="0.2">
      <c r="A5938" s="14" t="s">
        <v>1906</v>
      </c>
      <c r="B5938" s="14" t="s">
        <v>14345</v>
      </c>
      <c r="C5938" s="14" t="s">
        <v>14346</v>
      </c>
      <c r="D5938" s="16">
        <v>45258</v>
      </c>
      <c r="E5938" s="16">
        <v>45355</v>
      </c>
      <c r="F5938" s="14" t="s">
        <v>14536</v>
      </c>
      <c r="G5938" s="14" t="s">
        <v>2332</v>
      </c>
      <c r="H5938" s="14" t="s">
        <v>2333</v>
      </c>
      <c r="I5938" s="15">
        <v>538.30999999999995</v>
      </c>
      <c r="J5938" s="77">
        <v>3</v>
      </c>
    </row>
    <row r="5939" spans="1:10" ht="65.400000000000006" customHeight="1" x14ac:dyDescent="0.2">
      <c r="A5939" s="14" t="s">
        <v>1906</v>
      </c>
      <c r="B5939" s="14" t="s">
        <v>14345</v>
      </c>
      <c r="C5939" s="14" t="s">
        <v>14346</v>
      </c>
      <c r="D5939" s="16">
        <v>45218</v>
      </c>
      <c r="E5939" s="16">
        <v>45355</v>
      </c>
      <c r="F5939" s="14" t="s">
        <v>14537</v>
      </c>
      <c r="G5939" s="14" t="s">
        <v>2332</v>
      </c>
      <c r="H5939" s="14" t="s">
        <v>2333</v>
      </c>
      <c r="I5939" s="15">
        <v>37</v>
      </c>
      <c r="J5939" s="77">
        <v>3</v>
      </c>
    </row>
    <row r="5940" spans="1:10" ht="73.2" customHeight="1" x14ac:dyDescent="0.2">
      <c r="A5940" s="14" t="s">
        <v>1906</v>
      </c>
      <c r="B5940" s="14" t="s">
        <v>14345</v>
      </c>
      <c r="C5940" s="14" t="s">
        <v>14346</v>
      </c>
      <c r="D5940" s="16">
        <v>44932</v>
      </c>
      <c r="E5940" s="16">
        <v>45355</v>
      </c>
      <c r="F5940" s="14" t="s">
        <v>14543</v>
      </c>
      <c r="G5940" s="14" t="s">
        <v>2332</v>
      </c>
      <c r="H5940" s="14" t="s">
        <v>2333</v>
      </c>
      <c r="I5940" s="15">
        <v>255.81</v>
      </c>
      <c r="J5940" s="77">
        <v>3</v>
      </c>
    </row>
    <row r="5941" spans="1:10" ht="72" customHeight="1" x14ac:dyDescent="0.2">
      <c r="A5941" s="14" t="s">
        <v>1906</v>
      </c>
      <c r="B5941" s="14" t="s">
        <v>14345</v>
      </c>
      <c r="C5941" s="14" t="s">
        <v>14346</v>
      </c>
      <c r="D5941" s="16">
        <v>45101</v>
      </c>
      <c r="E5941" s="16">
        <v>45355</v>
      </c>
      <c r="F5941" s="14" t="s">
        <v>14538</v>
      </c>
      <c r="G5941" s="14" t="s">
        <v>2332</v>
      </c>
      <c r="H5941" s="14" t="s">
        <v>2333</v>
      </c>
      <c r="I5941" s="15">
        <v>1680</v>
      </c>
      <c r="J5941" s="77">
        <v>3</v>
      </c>
    </row>
    <row r="5942" spans="1:10" ht="69.599999999999994" customHeight="1" x14ac:dyDescent="0.2">
      <c r="A5942" s="14" t="s">
        <v>1906</v>
      </c>
      <c r="B5942" s="14" t="s">
        <v>14345</v>
      </c>
      <c r="C5942" s="14" t="s">
        <v>14346</v>
      </c>
      <c r="D5942" s="16">
        <v>45157</v>
      </c>
      <c r="E5942" s="16">
        <v>45355</v>
      </c>
      <c r="F5942" s="14" t="s">
        <v>14539</v>
      </c>
      <c r="G5942" s="14" t="s">
        <v>2332</v>
      </c>
      <c r="H5942" s="14" t="s">
        <v>2333</v>
      </c>
      <c r="I5942" s="15">
        <v>210</v>
      </c>
      <c r="J5942" s="77">
        <v>3</v>
      </c>
    </row>
    <row r="5943" spans="1:10" ht="60" customHeight="1" x14ac:dyDescent="0.2">
      <c r="A5943" s="14" t="s">
        <v>1906</v>
      </c>
      <c r="B5943" s="14" t="s">
        <v>14345</v>
      </c>
      <c r="C5943" s="14" t="s">
        <v>14346</v>
      </c>
      <c r="D5943" s="16">
        <v>45231</v>
      </c>
      <c r="E5943" s="16">
        <v>45355</v>
      </c>
      <c r="F5943" s="14" t="s">
        <v>14540</v>
      </c>
      <c r="G5943" s="14" t="s">
        <v>2332</v>
      </c>
      <c r="H5943" s="14" t="s">
        <v>2333</v>
      </c>
      <c r="I5943" s="15">
        <v>725.24</v>
      </c>
      <c r="J5943" s="77">
        <v>3</v>
      </c>
    </row>
    <row r="5944" spans="1:10" ht="90.6" customHeight="1" x14ac:dyDescent="0.2">
      <c r="A5944" s="14" t="s">
        <v>1906</v>
      </c>
      <c r="B5944" s="14" t="s">
        <v>14347</v>
      </c>
      <c r="C5944" s="14" t="s">
        <v>14348</v>
      </c>
      <c r="D5944" s="16">
        <v>45124</v>
      </c>
      <c r="E5944" s="16">
        <v>45357</v>
      </c>
      <c r="F5944" s="307" t="s">
        <v>14508</v>
      </c>
      <c r="G5944" s="14" t="s">
        <v>8981</v>
      </c>
      <c r="H5944" s="14" t="s">
        <v>8982</v>
      </c>
      <c r="I5944" s="15">
        <v>65.75</v>
      </c>
      <c r="J5944" s="77">
        <v>2</v>
      </c>
    </row>
    <row r="5945" spans="1:10" ht="67.8" customHeight="1" x14ac:dyDescent="0.2">
      <c r="A5945" s="14" t="s">
        <v>1906</v>
      </c>
      <c r="B5945" s="14" t="s">
        <v>14347</v>
      </c>
      <c r="C5945" s="14" t="s">
        <v>14348</v>
      </c>
      <c r="D5945" s="16">
        <v>45146</v>
      </c>
      <c r="E5945" s="16">
        <v>45357</v>
      </c>
      <c r="F5945" s="307" t="s">
        <v>14507</v>
      </c>
      <c r="G5945" s="14" t="s">
        <v>8981</v>
      </c>
      <c r="H5945" s="14" t="s">
        <v>8982</v>
      </c>
      <c r="I5945" s="15">
        <v>130</v>
      </c>
      <c r="J5945" s="77">
        <v>2</v>
      </c>
    </row>
    <row r="5946" spans="1:10" ht="81.599999999999994" customHeight="1" x14ac:dyDescent="0.2">
      <c r="A5946" s="14" t="s">
        <v>1906</v>
      </c>
      <c r="B5946" s="14" t="s">
        <v>14349</v>
      </c>
      <c r="C5946" s="14" t="s">
        <v>14350</v>
      </c>
      <c r="D5946" s="16">
        <v>45250</v>
      </c>
      <c r="E5946" s="16">
        <v>45357</v>
      </c>
      <c r="F5946" s="307" t="s">
        <v>14509</v>
      </c>
      <c r="G5946" s="14" t="s">
        <v>14351</v>
      </c>
      <c r="H5946" s="14" t="s">
        <v>14352</v>
      </c>
      <c r="I5946" s="15">
        <v>282</v>
      </c>
      <c r="J5946" s="77">
        <v>2</v>
      </c>
    </row>
    <row r="5947" spans="1:10" ht="69.599999999999994" customHeight="1" x14ac:dyDescent="0.2">
      <c r="A5947" s="14" t="s">
        <v>1906</v>
      </c>
      <c r="B5947" s="14" t="s">
        <v>14349</v>
      </c>
      <c r="C5947" s="14" t="s">
        <v>14350</v>
      </c>
      <c r="D5947" s="16">
        <v>45267</v>
      </c>
      <c r="E5947" s="16">
        <v>45357</v>
      </c>
      <c r="F5947" s="307" t="s">
        <v>14510</v>
      </c>
      <c r="G5947" s="14" t="s">
        <v>14351</v>
      </c>
      <c r="H5947" s="14" t="s">
        <v>14352</v>
      </c>
      <c r="I5947" s="15">
        <v>300</v>
      </c>
      <c r="J5947" s="77">
        <v>2</v>
      </c>
    </row>
    <row r="5948" spans="1:10" ht="78" customHeight="1" x14ac:dyDescent="0.2">
      <c r="A5948" s="14" t="s">
        <v>1906</v>
      </c>
      <c r="B5948" s="14" t="s">
        <v>14349</v>
      </c>
      <c r="C5948" s="14" t="s">
        <v>14350</v>
      </c>
      <c r="D5948" s="16">
        <v>45135</v>
      </c>
      <c r="E5948" s="16">
        <v>45357</v>
      </c>
      <c r="F5948" s="307" t="s">
        <v>14511</v>
      </c>
      <c r="G5948" s="14" t="s">
        <v>14351</v>
      </c>
      <c r="H5948" s="14" t="s">
        <v>14352</v>
      </c>
      <c r="I5948" s="15">
        <v>17.899999999999999</v>
      </c>
      <c r="J5948" s="77">
        <v>2</v>
      </c>
    </row>
    <row r="5949" spans="1:10" ht="83.4" customHeight="1" x14ac:dyDescent="0.2">
      <c r="A5949" s="14" t="s">
        <v>1906</v>
      </c>
      <c r="B5949" s="14" t="s">
        <v>14349</v>
      </c>
      <c r="C5949" s="14" t="s">
        <v>14350</v>
      </c>
      <c r="D5949" s="16">
        <v>45062</v>
      </c>
      <c r="E5949" s="16">
        <v>45357</v>
      </c>
      <c r="F5949" s="307" t="s">
        <v>14517</v>
      </c>
      <c r="G5949" s="14" t="s">
        <v>14351</v>
      </c>
      <c r="H5949" s="14" t="s">
        <v>14352</v>
      </c>
      <c r="I5949" s="15">
        <v>18</v>
      </c>
      <c r="J5949" s="77">
        <v>2</v>
      </c>
    </row>
    <row r="5950" spans="1:10" ht="78" customHeight="1" x14ac:dyDescent="0.2">
      <c r="A5950" s="14" t="s">
        <v>1906</v>
      </c>
      <c r="B5950" s="14" t="s">
        <v>14349</v>
      </c>
      <c r="C5950" s="14" t="s">
        <v>14350</v>
      </c>
      <c r="D5950" s="16">
        <v>45244</v>
      </c>
      <c r="E5950" s="16">
        <v>45357</v>
      </c>
      <c r="F5950" s="307" t="s">
        <v>14512</v>
      </c>
      <c r="G5950" s="14" t="s">
        <v>14351</v>
      </c>
      <c r="H5950" s="14" t="s">
        <v>14352</v>
      </c>
      <c r="I5950" s="15">
        <v>1296.0999999999999</v>
      </c>
      <c r="J5950" s="77">
        <v>2</v>
      </c>
    </row>
    <row r="5951" spans="1:10" ht="69.599999999999994" customHeight="1" x14ac:dyDescent="0.2">
      <c r="A5951" s="14" t="s">
        <v>1906</v>
      </c>
      <c r="B5951" s="14" t="s">
        <v>14349</v>
      </c>
      <c r="C5951" s="14" t="s">
        <v>14350</v>
      </c>
      <c r="D5951" s="16">
        <v>45035</v>
      </c>
      <c r="E5951" s="16">
        <v>45357</v>
      </c>
      <c r="F5951" s="307" t="s">
        <v>14513</v>
      </c>
      <c r="G5951" s="14" t="s">
        <v>14351</v>
      </c>
      <c r="H5951" s="14" t="s">
        <v>14352</v>
      </c>
      <c r="I5951" s="15">
        <v>25</v>
      </c>
      <c r="J5951" s="77">
        <v>2</v>
      </c>
    </row>
    <row r="5952" spans="1:10" ht="80.400000000000006" customHeight="1" x14ac:dyDescent="0.2">
      <c r="A5952" s="14" t="s">
        <v>1906</v>
      </c>
      <c r="B5952" s="14" t="s">
        <v>14349</v>
      </c>
      <c r="C5952" s="14" t="s">
        <v>14350</v>
      </c>
      <c r="D5952" s="16">
        <v>45203</v>
      </c>
      <c r="E5952" s="16">
        <v>45357</v>
      </c>
      <c r="F5952" s="307" t="s">
        <v>14518</v>
      </c>
      <c r="G5952" s="14" t="s">
        <v>14351</v>
      </c>
      <c r="H5952" s="14" t="s">
        <v>14352</v>
      </c>
      <c r="I5952" s="15">
        <v>12</v>
      </c>
      <c r="J5952" s="77">
        <v>2</v>
      </c>
    </row>
    <row r="5953" spans="1:10" ht="69.599999999999994" customHeight="1" x14ac:dyDescent="0.2">
      <c r="A5953" s="14" t="s">
        <v>1906</v>
      </c>
      <c r="B5953" s="14" t="s">
        <v>14349</v>
      </c>
      <c r="C5953" s="14" t="s">
        <v>14350</v>
      </c>
      <c r="D5953" s="16">
        <v>45151</v>
      </c>
      <c r="E5953" s="16">
        <v>45357</v>
      </c>
      <c r="F5953" s="307" t="s">
        <v>14514</v>
      </c>
      <c r="G5953" s="14" t="s">
        <v>14351</v>
      </c>
      <c r="H5953" s="14" t="s">
        <v>14352</v>
      </c>
      <c r="I5953" s="15">
        <v>36</v>
      </c>
      <c r="J5953" s="77">
        <v>2</v>
      </c>
    </row>
    <row r="5954" spans="1:10" ht="84.6" customHeight="1" x14ac:dyDescent="0.2">
      <c r="A5954" s="14" t="s">
        <v>1906</v>
      </c>
      <c r="B5954" s="14" t="s">
        <v>14349</v>
      </c>
      <c r="C5954" s="14" t="s">
        <v>14350</v>
      </c>
      <c r="D5954" s="16">
        <v>45234</v>
      </c>
      <c r="E5954" s="16">
        <v>45357</v>
      </c>
      <c r="F5954" s="307" t="s">
        <v>14519</v>
      </c>
      <c r="G5954" s="14" t="s">
        <v>14351</v>
      </c>
      <c r="H5954" s="14" t="s">
        <v>14352</v>
      </c>
      <c r="I5954" s="15">
        <v>30</v>
      </c>
      <c r="J5954" s="77">
        <v>2</v>
      </c>
    </row>
    <row r="5955" spans="1:10" ht="69.599999999999994" customHeight="1" x14ac:dyDescent="0.2">
      <c r="A5955" s="14" t="s">
        <v>1906</v>
      </c>
      <c r="B5955" s="14" t="s">
        <v>14349</v>
      </c>
      <c r="C5955" s="14" t="s">
        <v>14350</v>
      </c>
      <c r="D5955" s="16">
        <v>45194</v>
      </c>
      <c r="E5955" s="16">
        <v>45357</v>
      </c>
      <c r="F5955" s="307" t="s">
        <v>14515</v>
      </c>
      <c r="G5955" s="14" t="s">
        <v>14351</v>
      </c>
      <c r="H5955" s="14" t="s">
        <v>14352</v>
      </c>
      <c r="I5955" s="15">
        <v>54.8</v>
      </c>
      <c r="J5955" s="77">
        <v>2</v>
      </c>
    </row>
    <row r="5956" spans="1:10" ht="80.400000000000006" customHeight="1" x14ac:dyDescent="0.2">
      <c r="A5956" s="14" t="s">
        <v>1906</v>
      </c>
      <c r="B5956" s="14" t="s">
        <v>14349</v>
      </c>
      <c r="C5956" s="14" t="s">
        <v>14350</v>
      </c>
      <c r="D5956" s="16">
        <v>45218</v>
      </c>
      <c r="E5956" s="16">
        <v>45357</v>
      </c>
      <c r="F5956" s="307" t="s">
        <v>14516</v>
      </c>
      <c r="G5956" s="14" t="s">
        <v>14351</v>
      </c>
      <c r="H5956" s="14" t="s">
        <v>14352</v>
      </c>
      <c r="I5956" s="15">
        <v>64.8</v>
      </c>
      <c r="J5956" s="77">
        <v>2</v>
      </c>
    </row>
    <row r="5957" spans="1:10" ht="81.599999999999994" customHeight="1" x14ac:dyDescent="0.2">
      <c r="A5957" s="14" t="s">
        <v>1906</v>
      </c>
      <c r="B5957" s="14" t="s">
        <v>14353</v>
      </c>
      <c r="C5957" s="14" t="s">
        <v>13082</v>
      </c>
      <c r="D5957" s="16" t="s">
        <v>14571</v>
      </c>
      <c r="E5957" s="16">
        <v>45358</v>
      </c>
      <c r="F5957" s="14" t="s">
        <v>14572</v>
      </c>
      <c r="G5957" s="14" t="s">
        <v>11596</v>
      </c>
      <c r="H5957" s="14" t="s">
        <v>11597</v>
      </c>
      <c r="I5957" s="15">
        <v>1284.6400000000001</v>
      </c>
      <c r="J5957" s="77">
        <v>3</v>
      </c>
    </row>
    <row r="5958" spans="1:10" ht="71.400000000000006" customHeight="1" x14ac:dyDescent="0.2">
      <c r="A5958" s="14" t="s">
        <v>1906</v>
      </c>
      <c r="B5958" s="14" t="s">
        <v>14353</v>
      </c>
      <c r="C5958" s="14" t="s">
        <v>13082</v>
      </c>
      <c r="D5958" s="16">
        <v>45112</v>
      </c>
      <c r="E5958" s="16">
        <v>45358</v>
      </c>
      <c r="F5958" s="14" t="s">
        <v>14569</v>
      </c>
      <c r="G5958" s="14" t="s">
        <v>11596</v>
      </c>
      <c r="H5958" s="14" t="s">
        <v>11597</v>
      </c>
      <c r="I5958" s="15">
        <v>23.77</v>
      </c>
      <c r="J5958" s="77">
        <v>3</v>
      </c>
    </row>
    <row r="5959" spans="1:10" ht="72" customHeight="1" x14ac:dyDescent="0.2">
      <c r="A5959" s="14" t="s">
        <v>1906</v>
      </c>
      <c r="B5959" s="14" t="s">
        <v>14353</v>
      </c>
      <c r="C5959" s="14" t="s">
        <v>13082</v>
      </c>
      <c r="D5959" s="16">
        <v>45174</v>
      </c>
      <c r="E5959" s="16">
        <v>45358</v>
      </c>
      <c r="F5959" s="14" t="s">
        <v>14570</v>
      </c>
      <c r="G5959" s="14" t="s">
        <v>11596</v>
      </c>
      <c r="H5959" s="14" t="s">
        <v>11597</v>
      </c>
      <c r="I5959" s="15">
        <v>92.87</v>
      </c>
      <c r="J5959" s="77">
        <v>3</v>
      </c>
    </row>
    <row r="5960" spans="1:10" ht="72" customHeight="1" x14ac:dyDescent="0.2">
      <c r="A5960" s="14" t="s">
        <v>1906</v>
      </c>
      <c r="B5960" s="14" t="s">
        <v>14354</v>
      </c>
      <c r="C5960" s="14" t="s">
        <v>12267</v>
      </c>
      <c r="D5960" s="16">
        <v>45343</v>
      </c>
      <c r="E5960" s="16">
        <v>45362</v>
      </c>
      <c r="F5960" s="14" t="s">
        <v>14573</v>
      </c>
      <c r="G5960" s="14" t="s">
        <v>11596</v>
      </c>
      <c r="H5960" s="14" t="s">
        <v>11597</v>
      </c>
      <c r="I5960" s="15">
        <v>942.52</v>
      </c>
      <c r="J5960" s="77">
        <v>2</v>
      </c>
    </row>
    <row r="5961" spans="1:10" ht="71.400000000000006" customHeight="1" x14ac:dyDescent="0.2">
      <c r="A5961" s="14" t="s">
        <v>1906</v>
      </c>
      <c r="B5961" s="14" t="s">
        <v>14354</v>
      </c>
      <c r="C5961" s="14" t="s">
        <v>12267</v>
      </c>
      <c r="D5961" s="16">
        <v>45311</v>
      </c>
      <c r="E5961" s="16">
        <v>45362</v>
      </c>
      <c r="F5961" s="14" t="s">
        <v>14574</v>
      </c>
      <c r="G5961" s="14" t="s">
        <v>11596</v>
      </c>
      <c r="H5961" s="14" t="s">
        <v>11597</v>
      </c>
      <c r="I5961" s="15">
        <v>276</v>
      </c>
      <c r="J5961" s="77">
        <v>2</v>
      </c>
    </row>
    <row r="5962" spans="1:10" ht="94.2" customHeight="1" x14ac:dyDescent="0.2">
      <c r="A5962" s="14" t="s">
        <v>1906</v>
      </c>
      <c r="B5962" s="14" t="s">
        <v>14354</v>
      </c>
      <c r="C5962" s="14" t="s">
        <v>12267</v>
      </c>
      <c r="D5962" s="16">
        <v>45041</v>
      </c>
      <c r="E5962" s="16">
        <v>45362</v>
      </c>
      <c r="F5962" s="14" t="s">
        <v>14575</v>
      </c>
      <c r="G5962" s="14" t="s">
        <v>11596</v>
      </c>
      <c r="H5962" s="14" t="s">
        <v>11597</v>
      </c>
      <c r="I5962" s="15">
        <v>499.68</v>
      </c>
      <c r="J5962" s="77">
        <v>2</v>
      </c>
    </row>
    <row r="5963" spans="1:10" ht="70.8" customHeight="1" x14ac:dyDescent="0.2">
      <c r="A5963" s="14" t="s">
        <v>1906</v>
      </c>
      <c r="B5963" s="14" t="s">
        <v>14354</v>
      </c>
      <c r="C5963" s="14" t="s">
        <v>12267</v>
      </c>
      <c r="D5963" s="16">
        <v>45298</v>
      </c>
      <c r="E5963" s="16">
        <v>45362</v>
      </c>
      <c r="F5963" s="14" t="s">
        <v>14577</v>
      </c>
      <c r="G5963" s="14" t="s">
        <v>11596</v>
      </c>
      <c r="H5963" s="14" t="s">
        <v>11597</v>
      </c>
      <c r="I5963" s="15">
        <v>151.80000000000001</v>
      </c>
      <c r="J5963" s="77">
        <v>2</v>
      </c>
    </row>
    <row r="5964" spans="1:10" ht="79.2" customHeight="1" x14ac:dyDescent="0.2">
      <c r="A5964" s="14" t="s">
        <v>1906</v>
      </c>
      <c r="B5964" s="14" t="s">
        <v>14354</v>
      </c>
      <c r="C5964" s="14" t="s">
        <v>12267</v>
      </c>
      <c r="D5964" s="16">
        <v>45057</v>
      </c>
      <c r="E5964" s="16">
        <v>45362</v>
      </c>
      <c r="F5964" s="14" t="s">
        <v>14576</v>
      </c>
      <c r="G5964" s="14" t="s">
        <v>11596</v>
      </c>
      <c r="H5964" s="14" t="s">
        <v>11597</v>
      </c>
      <c r="I5964" s="15">
        <v>130</v>
      </c>
      <c r="J5964" s="77">
        <v>2</v>
      </c>
    </row>
    <row r="5965" spans="1:10" ht="94.8" customHeight="1" x14ac:dyDescent="0.2">
      <c r="A5965" s="14" t="s">
        <v>1906</v>
      </c>
      <c r="B5965" s="14" t="s">
        <v>14355</v>
      </c>
      <c r="C5965" s="14" t="s">
        <v>14356</v>
      </c>
      <c r="D5965" s="16">
        <v>45139</v>
      </c>
      <c r="E5965" s="16">
        <v>45365</v>
      </c>
      <c r="F5965" s="14" t="s">
        <v>14636</v>
      </c>
      <c r="G5965" s="14">
        <v>36102181</v>
      </c>
      <c r="H5965" s="14" t="s">
        <v>8982</v>
      </c>
      <c r="I5965" s="15">
        <v>1607.3</v>
      </c>
      <c r="J5965" s="77">
        <v>2</v>
      </c>
    </row>
    <row r="5966" spans="1:10" ht="79.8" customHeight="1" x14ac:dyDescent="0.2">
      <c r="A5966" s="14" t="s">
        <v>1906</v>
      </c>
      <c r="B5966" s="14" t="s">
        <v>14355</v>
      </c>
      <c r="C5966" s="14" t="s">
        <v>14356</v>
      </c>
      <c r="D5966" s="16">
        <v>45128</v>
      </c>
      <c r="E5966" s="16">
        <v>45365</v>
      </c>
      <c r="F5966" s="14" t="s">
        <v>14635</v>
      </c>
      <c r="G5966" s="14">
        <v>36102181</v>
      </c>
      <c r="H5966" s="14" t="s">
        <v>8982</v>
      </c>
      <c r="I5966" s="15">
        <v>947.94</v>
      </c>
      <c r="J5966" s="77">
        <v>2</v>
      </c>
    </row>
    <row r="5967" spans="1:10" ht="81.599999999999994" customHeight="1" x14ac:dyDescent="0.2">
      <c r="A5967" s="14" t="s">
        <v>1906</v>
      </c>
      <c r="B5967" s="14" t="s">
        <v>14355</v>
      </c>
      <c r="C5967" s="14" t="s">
        <v>14356</v>
      </c>
      <c r="D5967" s="16">
        <v>45089</v>
      </c>
      <c r="E5967" s="16">
        <v>45365</v>
      </c>
      <c r="F5967" s="14" t="s">
        <v>14634</v>
      </c>
      <c r="G5967" s="14">
        <v>36102181</v>
      </c>
      <c r="H5967" s="14" t="s">
        <v>8982</v>
      </c>
      <c r="I5967" s="15">
        <v>1216.8499999999999</v>
      </c>
      <c r="J5967" s="77">
        <v>2</v>
      </c>
    </row>
    <row r="5968" spans="1:10" ht="81.599999999999994" customHeight="1" x14ac:dyDescent="0.2">
      <c r="A5968" s="14" t="s">
        <v>1906</v>
      </c>
      <c r="B5968" s="14" t="s">
        <v>14355</v>
      </c>
      <c r="C5968" s="14" t="s">
        <v>14356</v>
      </c>
      <c r="D5968" s="16">
        <v>45054</v>
      </c>
      <c r="E5968" s="16">
        <v>45365</v>
      </c>
      <c r="F5968" s="14" t="s">
        <v>14633</v>
      </c>
      <c r="G5968" s="14">
        <v>36102181</v>
      </c>
      <c r="H5968" s="14" t="s">
        <v>8982</v>
      </c>
      <c r="I5968" s="15">
        <v>363</v>
      </c>
      <c r="J5968" s="77">
        <v>2</v>
      </c>
    </row>
    <row r="5969" spans="1:10" ht="81.599999999999994" customHeight="1" x14ac:dyDescent="0.2">
      <c r="A5969" s="14" t="s">
        <v>1906</v>
      </c>
      <c r="B5969" s="14" t="s">
        <v>14355</v>
      </c>
      <c r="C5969" s="14" t="s">
        <v>14356</v>
      </c>
      <c r="D5969" s="16">
        <v>45006</v>
      </c>
      <c r="E5969" s="16">
        <v>45365</v>
      </c>
      <c r="F5969" s="14" t="s">
        <v>14632</v>
      </c>
      <c r="G5969" s="14">
        <v>36102181</v>
      </c>
      <c r="H5969" s="14" t="s">
        <v>8982</v>
      </c>
      <c r="I5969" s="15">
        <v>508.8</v>
      </c>
      <c r="J5969" s="77">
        <v>2</v>
      </c>
    </row>
    <row r="5970" spans="1:10" ht="94.2" customHeight="1" x14ac:dyDescent="0.2">
      <c r="A5970" s="14" t="s">
        <v>1906</v>
      </c>
      <c r="B5970" s="14" t="s">
        <v>14355</v>
      </c>
      <c r="C5970" s="14" t="s">
        <v>14356</v>
      </c>
      <c r="D5970" s="16">
        <v>45213</v>
      </c>
      <c r="E5970" s="16">
        <v>45365</v>
      </c>
      <c r="F5970" s="14" t="s">
        <v>14631</v>
      </c>
      <c r="G5970" s="14">
        <v>36102181</v>
      </c>
      <c r="H5970" s="14" t="s">
        <v>8982</v>
      </c>
      <c r="I5970" s="15">
        <v>405.07</v>
      </c>
      <c r="J5970" s="77">
        <v>2</v>
      </c>
    </row>
    <row r="5971" spans="1:10" ht="94.2" customHeight="1" x14ac:dyDescent="0.2">
      <c r="A5971" s="14" t="s">
        <v>1906</v>
      </c>
      <c r="B5971" s="14" t="s">
        <v>14355</v>
      </c>
      <c r="C5971" s="14" t="s">
        <v>14356</v>
      </c>
      <c r="D5971" s="16">
        <v>45043</v>
      </c>
      <c r="E5971" s="16">
        <v>45365</v>
      </c>
      <c r="F5971" s="14" t="s">
        <v>14630</v>
      </c>
      <c r="G5971" s="14">
        <v>36102181</v>
      </c>
      <c r="H5971" s="14" t="s">
        <v>8982</v>
      </c>
      <c r="I5971" s="15">
        <v>520.09</v>
      </c>
      <c r="J5971" s="77">
        <v>2</v>
      </c>
    </row>
    <row r="5972" spans="1:10" ht="81" customHeight="1" x14ac:dyDescent="0.2">
      <c r="A5972" s="14" t="s">
        <v>1906</v>
      </c>
      <c r="B5972" s="14" t="s">
        <v>14355</v>
      </c>
      <c r="C5972" s="14" t="s">
        <v>14356</v>
      </c>
      <c r="D5972" s="16">
        <v>45184</v>
      </c>
      <c r="E5972" s="16">
        <v>45365</v>
      </c>
      <c r="F5972" s="14" t="s">
        <v>14637</v>
      </c>
      <c r="G5972" s="14">
        <v>36102181</v>
      </c>
      <c r="H5972" s="14" t="s">
        <v>8982</v>
      </c>
      <c r="I5972" s="15">
        <v>20</v>
      </c>
      <c r="J5972" s="77">
        <v>2</v>
      </c>
    </row>
    <row r="5973" spans="1:10" ht="82.2" customHeight="1" x14ac:dyDescent="0.2">
      <c r="A5973" s="14" t="s">
        <v>1906</v>
      </c>
      <c r="B5973" s="14" t="s">
        <v>14355</v>
      </c>
      <c r="C5973" s="14" t="s">
        <v>14356</v>
      </c>
      <c r="D5973" s="16">
        <v>45236</v>
      </c>
      <c r="E5973" s="16">
        <v>45365</v>
      </c>
      <c r="F5973" s="14" t="s">
        <v>14629</v>
      </c>
      <c r="G5973" s="14">
        <v>36102181</v>
      </c>
      <c r="H5973" s="14" t="s">
        <v>8982</v>
      </c>
      <c r="I5973" s="15">
        <v>312</v>
      </c>
      <c r="J5973" s="77">
        <v>2</v>
      </c>
    </row>
    <row r="5974" spans="1:10" ht="81.599999999999994" customHeight="1" x14ac:dyDescent="0.2">
      <c r="A5974" s="14" t="s">
        <v>1906</v>
      </c>
      <c r="B5974" s="14" t="s">
        <v>14355</v>
      </c>
      <c r="C5974" s="14" t="s">
        <v>14356</v>
      </c>
      <c r="D5974" s="16">
        <v>45235</v>
      </c>
      <c r="E5974" s="16">
        <v>45365</v>
      </c>
      <c r="F5974" s="14" t="s">
        <v>14628</v>
      </c>
      <c r="G5974" s="14">
        <v>36102181</v>
      </c>
      <c r="H5974" s="14" t="s">
        <v>8982</v>
      </c>
      <c r="I5974" s="15">
        <v>313.18</v>
      </c>
      <c r="J5974" s="77">
        <v>2</v>
      </c>
    </row>
    <row r="5975" spans="1:10" ht="87.6" customHeight="1" x14ac:dyDescent="0.2">
      <c r="A5975" s="14" t="s">
        <v>1906</v>
      </c>
      <c r="B5975" s="14" t="s">
        <v>14355</v>
      </c>
      <c r="C5975" s="14" t="s">
        <v>14356</v>
      </c>
      <c r="D5975" s="16">
        <v>45256</v>
      </c>
      <c r="E5975" s="16">
        <v>45365</v>
      </c>
      <c r="F5975" s="14" t="s">
        <v>14627</v>
      </c>
      <c r="G5975" s="14">
        <v>36102181</v>
      </c>
      <c r="H5975" s="14" t="s">
        <v>8982</v>
      </c>
      <c r="I5975" s="15">
        <v>206.43</v>
      </c>
      <c r="J5975" s="77">
        <v>2</v>
      </c>
    </row>
    <row r="5976" spans="1:10" ht="81.599999999999994" customHeight="1" x14ac:dyDescent="0.2">
      <c r="A5976" s="14" t="s">
        <v>1906</v>
      </c>
      <c r="B5976" s="14" t="s">
        <v>14355</v>
      </c>
      <c r="C5976" s="14" t="s">
        <v>14356</v>
      </c>
      <c r="D5976" s="16">
        <v>45266</v>
      </c>
      <c r="E5976" s="16">
        <v>45365</v>
      </c>
      <c r="F5976" s="14" t="s">
        <v>14626</v>
      </c>
      <c r="G5976" s="14">
        <v>36102181</v>
      </c>
      <c r="H5976" s="14" t="s">
        <v>8982</v>
      </c>
      <c r="I5976" s="15">
        <v>705.32</v>
      </c>
      <c r="J5976" s="77">
        <v>2</v>
      </c>
    </row>
    <row r="5977" spans="1:10" ht="81" customHeight="1" x14ac:dyDescent="0.2">
      <c r="A5977" s="14" t="s">
        <v>1906</v>
      </c>
      <c r="B5977" s="14" t="s">
        <v>14355</v>
      </c>
      <c r="C5977" s="14" t="s">
        <v>14356</v>
      </c>
      <c r="D5977" s="16">
        <v>45113</v>
      </c>
      <c r="E5977" s="16">
        <v>45365</v>
      </c>
      <c r="F5977" s="14" t="s">
        <v>14638</v>
      </c>
      <c r="G5977" s="14">
        <v>36102181</v>
      </c>
      <c r="H5977" s="14" t="s">
        <v>8982</v>
      </c>
      <c r="I5977" s="15">
        <v>1245</v>
      </c>
      <c r="J5977" s="77">
        <v>2</v>
      </c>
    </row>
    <row r="5978" spans="1:10" ht="79.8" customHeight="1" x14ac:dyDescent="0.2">
      <c r="A5978" s="14" t="s">
        <v>1906</v>
      </c>
      <c r="B5978" s="14" t="s">
        <v>14355</v>
      </c>
      <c r="C5978" s="14" t="s">
        <v>14356</v>
      </c>
      <c r="D5978" s="16">
        <v>45259</v>
      </c>
      <c r="E5978" s="16">
        <v>45365</v>
      </c>
      <c r="F5978" s="14" t="s">
        <v>14625</v>
      </c>
      <c r="G5978" s="14">
        <v>36102181</v>
      </c>
      <c r="H5978" s="14" t="s">
        <v>8982</v>
      </c>
      <c r="I5978" s="15">
        <v>419.99</v>
      </c>
      <c r="J5978" s="77">
        <v>2</v>
      </c>
    </row>
    <row r="5979" spans="1:10" ht="69.599999999999994" customHeight="1" x14ac:dyDescent="0.2">
      <c r="A5979" s="14" t="s">
        <v>1906</v>
      </c>
      <c r="B5979" s="14" t="s">
        <v>14355</v>
      </c>
      <c r="C5979" s="14" t="s">
        <v>14356</v>
      </c>
      <c r="D5979" s="16">
        <v>45190</v>
      </c>
      <c r="E5979" s="16">
        <v>45365</v>
      </c>
      <c r="F5979" s="14" t="s">
        <v>14624</v>
      </c>
      <c r="G5979" s="14">
        <v>36102181</v>
      </c>
      <c r="H5979" s="14" t="s">
        <v>8982</v>
      </c>
      <c r="I5979" s="15">
        <v>250</v>
      </c>
      <c r="J5979" s="77">
        <v>2</v>
      </c>
    </row>
    <row r="5980" spans="1:10" ht="64.2" customHeight="1" x14ac:dyDescent="0.2">
      <c r="A5980" s="14" t="s">
        <v>1906</v>
      </c>
      <c r="B5980" s="14" t="s">
        <v>14355</v>
      </c>
      <c r="C5980" s="14" t="s">
        <v>14356</v>
      </c>
      <c r="D5980" s="16">
        <v>45251</v>
      </c>
      <c r="E5980" s="16">
        <v>45365</v>
      </c>
      <c r="F5980" s="14" t="s">
        <v>14623</v>
      </c>
      <c r="G5980" s="14">
        <v>36102181</v>
      </c>
      <c r="H5980" s="14" t="s">
        <v>8982</v>
      </c>
      <c r="I5980" s="15">
        <v>464.68</v>
      </c>
      <c r="J5980" s="77">
        <v>2</v>
      </c>
    </row>
    <row r="5981" spans="1:10" ht="76.2" customHeight="1" x14ac:dyDescent="0.2">
      <c r="A5981" s="14" t="s">
        <v>1906</v>
      </c>
      <c r="B5981" s="14" t="s">
        <v>14355</v>
      </c>
      <c r="C5981" s="14" t="s">
        <v>14356</v>
      </c>
      <c r="D5981" s="16">
        <v>45035</v>
      </c>
      <c r="E5981" s="16">
        <v>45365</v>
      </c>
      <c r="F5981" s="14" t="s">
        <v>14622</v>
      </c>
      <c r="G5981" s="14">
        <v>36102181</v>
      </c>
      <c r="H5981" s="14" t="s">
        <v>8982</v>
      </c>
      <c r="I5981" s="15">
        <v>19.899999999999999</v>
      </c>
      <c r="J5981" s="77">
        <v>2</v>
      </c>
    </row>
    <row r="5982" spans="1:10" ht="69.599999999999994" customHeight="1" x14ac:dyDescent="0.2">
      <c r="A5982" s="14" t="s">
        <v>1906</v>
      </c>
      <c r="B5982" s="14" t="s">
        <v>14355</v>
      </c>
      <c r="C5982" s="14" t="s">
        <v>14356</v>
      </c>
      <c r="D5982" s="16">
        <v>45251</v>
      </c>
      <c r="E5982" s="16">
        <v>45365</v>
      </c>
      <c r="F5982" s="14" t="s">
        <v>14621</v>
      </c>
      <c r="G5982" s="14">
        <v>36102181</v>
      </c>
      <c r="H5982" s="14" t="s">
        <v>8982</v>
      </c>
      <c r="I5982" s="15">
        <v>450</v>
      </c>
      <c r="J5982" s="77">
        <v>2</v>
      </c>
    </row>
    <row r="5983" spans="1:10" ht="73.2" customHeight="1" x14ac:dyDescent="0.2">
      <c r="A5983" s="14" t="s">
        <v>1906</v>
      </c>
      <c r="B5983" s="14" t="s">
        <v>14355</v>
      </c>
      <c r="C5983" s="14" t="s">
        <v>14356</v>
      </c>
      <c r="D5983" s="16">
        <v>44964</v>
      </c>
      <c r="E5983" s="16">
        <v>45365</v>
      </c>
      <c r="F5983" s="14" t="s">
        <v>14620</v>
      </c>
      <c r="G5983" s="14">
        <v>36102181</v>
      </c>
      <c r="H5983" s="14" t="s">
        <v>8982</v>
      </c>
      <c r="I5983" s="15">
        <v>145</v>
      </c>
      <c r="J5983" s="77">
        <v>2</v>
      </c>
    </row>
    <row r="5984" spans="1:10" ht="76.2" customHeight="1" x14ac:dyDescent="0.2">
      <c r="A5984" s="14" t="s">
        <v>1906</v>
      </c>
      <c r="B5984" s="14" t="s">
        <v>14355</v>
      </c>
      <c r="C5984" s="14" t="s">
        <v>14356</v>
      </c>
      <c r="D5984" s="16">
        <v>45233</v>
      </c>
      <c r="E5984" s="16">
        <v>45365</v>
      </c>
      <c r="F5984" s="14" t="s">
        <v>14619</v>
      </c>
      <c r="G5984" s="14">
        <v>36102181</v>
      </c>
      <c r="H5984" s="14" t="s">
        <v>8982</v>
      </c>
      <c r="I5984" s="15">
        <v>222.13</v>
      </c>
      <c r="J5984" s="77">
        <v>2</v>
      </c>
    </row>
    <row r="5985" spans="1:10" ht="66.599999999999994" customHeight="1" x14ac:dyDescent="0.2">
      <c r="A5985" s="14" t="s">
        <v>1906</v>
      </c>
      <c r="B5985" s="14" t="s">
        <v>14357</v>
      </c>
      <c r="C5985" s="14" t="s">
        <v>14358</v>
      </c>
      <c r="D5985" s="16">
        <v>45036</v>
      </c>
      <c r="E5985" s="16">
        <v>45365</v>
      </c>
      <c r="F5985" s="14" t="s">
        <v>14578</v>
      </c>
      <c r="G5985" s="14" t="s">
        <v>8981</v>
      </c>
      <c r="H5985" s="14" t="s">
        <v>8982</v>
      </c>
      <c r="I5985" s="15">
        <v>106</v>
      </c>
      <c r="J5985" s="77">
        <v>3</v>
      </c>
    </row>
    <row r="5986" spans="1:10" ht="65.400000000000006" customHeight="1" x14ac:dyDescent="0.2">
      <c r="A5986" s="14" t="s">
        <v>1906</v>
      </c>
      <c r="B5986" s="14" t="s">
        <v>14357</v>
      </c>
      <c r="C5986" s="14" t="s">
        <v>14358</v>
      </c>
      <c r="D5986" s="16">
        <v>44943</v>
      </c>
      <c r="E5986" s="16">
        <v>45365</v>
      </c>
      <c r="F5986" s="14" t="s">
        <v>14579</v>
      </c>
      <c r="G5986" s="14" t="s">
        <v>8981</v>
      </c>
      <c r="H5986" s="14" t="s">
        <v>8982</v>
      </c>
      <c r="I5986" s="15">
        <v>151.85</v>
      </c>
      <c r="J5986" s="77">
        <v>3</v>
      </c>
    </row>
    <row r="5987" spans="1:10" ht="68.400000000000006" customHeight="1" x14ac:dyDescent="0.2">
      <c r="A5987" s="14" t="s">
        <v>1906</v>
      </c>
      <c r="B5987" s="14" t="s">
        <v>14357</v>
      </c>
      <c r="C5987" s="14" t="s">
        <v>14358</v>
      </c>
      <c r="D5987" s="16">
        <v>44934</v>
      </c>
      <c r="E5987" s="16">
        <v>45365</v>
      </c>
      <c r="F5987" s="14" t="s">
        <v>14580</v>
      </c>
      <c r="G5987" s="14" t="s">
        <v>8981</v>
      </c>
      <c r="H5987" s="14" t="s">
        <v>8982</v>
      </c>
      <c r="I5987" s="15">
        <v>1176</v>
      </c>
      <c r="J5987" s="77">
        <v>3</v>
      </c>
    </row>
    <row r="5988" spans="1:10" ht="68.400000000000006" customHeight="1" x14ac:dyDescent="0.2">
      <c r="A5988" s="14" t="s">
        <v>1906</v>
      </c>
      <c r="B5988" s="14" t="s">
        <v>14357</v>
      </c>
      <c r="C5988" s="14" t="s">
        <v>14358</v>
      </c>
      <c r="D5988" s="16">
        <v>44943</v>
      </c>
      <c r="E5988" s="16">
        <v>45365</v>
      </c>
      <c r="F5988" s="14" t="s">
        <v>14581</v>
      </c>
      <c r="G5988" s="14" t="s">
        <v>8981</v>
      </c>
      <c r="H5988" s="14" t="s">
        <v>8982</v>
      </c>
      <c r="I5988" s="15">
        <v>441.15</v>
      </c>
      <c r="J5988" s="77">
        <v>3</v>
      </c>
    </row>
    <row r="5989" spans="1:10" ht="82.2" customHeight="1" x14ac:dyDescent="0.2">
      <c r="A5989" s="14" t="s">
        <v>1906</v>
      </c>
      <c r="B5989" s="14" t="s">
        <v>14359</v>
      </c>
      <c r="C5989" s="14" t="s">
        <v>14360</v>
      </c>
      <c r="D5989" s="16">
        <v>45149</v>
      </c>
      <c r="E5989" s="16">
        <v>45366</v>
      </c>
      <c r="F5989" s="14" t="s">
        <v>14582</v>
      </c>
      <c r="G5989" s="14" t="s">
        <v>11889</v>
      </c>
      <c r="H5989" s="14" t="s">
        <v>11890</v>
      </c>
      <c r="I5989" s="15">
        <v>775</v>
      </c>
      <c r="J5989" s="77">
        <v>2</v>
      </c>
    </row>
    <row r="5990" spans="1:10" ht="79.8" customHeight="1" x14ac:dyDescent="0.2">
      <c r="A5990" s="14" t="s">
        <v>1906</v>
      </c>
      <c r="B5990" s="14" t="s">
        <v>14359</v>
      </c>
      <c r="C5990" s="14" t="s">
        <v>14360</v>
      </c>
      <c r="D5990" s="16">
        <v>45068</v>
      </c>
      <c r="E5990" s="16">
        <v>45366</v>
      </c>
      <c r="F5990" s="14" t="s">
        <v>14588</v>
      </c>
      <c r="G5990" s="14" t="s">
        <v>11889</v>
      </c>
      <c r="H5990" s="14" t="s">
        <v>11890</v>
      </c>
      <c r="I5990" s="15">
        <v>480</v>
      </c>
      <c r="J5990" s="77">
        <v>2</v>
      </c>
    </row>
    <row r="5991" spans="1:10" ht="68.400000000000006" customHeight="1" x14ac:dyDescent="0.2">
      <c r="A5991" s="14" t="s">
        <v>1906</v>
      </c>
      <c r="B5991" s="14" t="s">
        <v>14359</v>
      </c>
      <c r="C5991" s="14" t="s">
        <v>14360</v>
      </c>
      <c r="D5991" s="16">
        <v>45110</v>
      </c>
      <c r="E5991" s="16">
        <v>45366</v>
      </c>
      <c r="F5991" s="14" t="s">
        <v>14587</v>
      </c>
      <c r="G5991" s="14" t="s">
        <v>11889</v>
      </c>
      <c r="H5991" s="14" t="s">
        <v>11890</v>
      </c>
      <c r="I5991" s="15">
        <v>69.81</v>
      </c>
      <c r="J5991" s="77">
        <v>2</v>
      </c>
    </row>
    <row r="5992" spans="1:10" ht="80.400000000000006" customHeight="1" x14ac:dyDescent="0.2">
      <c r="A5992" s="14" t="s">
        <v>1906</v>
      </c>
      <c r="B5992" s="14" t="s">
        <v>14359</v>
      </c>
      <c r="C5992" s="14" t="s">
        <v>14360</v>
      </c>
      <c r="D5992" s="16">
        <v>45002</v>
      </c>
      <c r="E5992" s="16">
        <v>45366</v>
      </c>
      <c r="F5992" s="14" t="s">
        <v>14586</v>
      </c>
      <c r="G5992" s="14" t="s">
        <v>11889</v>
      </c>
      <c r="H5992" s="14" t="s">
        <v>11890</v>
      </c>
      <c r="I5992" s="15">
        <v>150</v>
      </c>
      <c r="J5992" s="77">
        <v>2</v>
      </c>
    </row>
    <row r="5993" spans="1:10" ht="79.2" customHeight="1" x14ac:dyDescent="0.2">
      <c r="A5993" s="14" t="s">
        <v>1906</v>
      </c>
      <c r="B5993" s="14" t="s">
        <v>14359</v>
      </c>
      <c r="C5993" s="14" t="s">
        <v>14360</v>
      </c>
      <c r="D5993" s="16">
        <v>45063</v>
      </c>
      <c r="E5993" s="16">
        <v>45366</v>
      </c>
      <c r="F5993" s="14" t="s">
        <v>14585</v>
      </c>
      <c r="G5993" s="14" t="s">
        <v>11889</v>
      </c>
      <c r="H5993" s="14" t="s">
        <v>11890</v>
      </c>
      <c r="I5993" s="15">
        <v>391.45</v>
      </c>
      <c r="J5993" s="77">
        <v>2</v>
      </c>
    </row>
    <row r="5994" spans="1:10" ht="69.599999999999994" customHeight="1" x14ac:dyDescent="0.2">
      <c r="A5994" s="14" t="s">
        <v>1906</v>
      </c>
      <c r="B5994" s="14" t="s">
        <v>14359</v>
      </c>
      <c r="C5994" s="14" t="s">
        <v>14360</v>
      </c>
      <c r="D5994" s="16">
        <v>44996</v>
      </c>
      <c r="E5994" s="16">
        <v>45366</v>
      </c>
      <c r="F5994" s="14" t="s">
        <v>14584</v>
      </c>
      <c r="G5994" s="14" t="s">
        <v>11889</v>
      </c>
      <c r="H5994" s="14" t="s">
        <v>11890</v>
      </c>
      <c r="I5994" s="15">
        <v>481.79</v>
      </c>
      <c r="J5994" s="77">
        <v>2</v>
      </c>
    </row>
    <row r="5995" spans="1:10" ht="87.6" customHeight="1" x14ac:dyDescent="0.2">
      <c r="A5995" s="14" t="s">
        <v>1906</v>
      </c>
      <c r="B5995" s="14" t="s">
        <v>14359</v>
      </c>
      <c r="C5995" s="14" t="s">
        <v>14360</v>
      </c>
      <c r="D5995" s="16">
        <v>45035</v>
      </c>
      <c r="E5995" s="16">
        <v>45366</v>
      </c>
      <c r="F5995" s="14" t="s">
        <v>14583</v>
      </c>
      <c r="G5995" s="14" t="s">
        <v>11889</v>
      </c>
      <c r="H5995" s="14" t="s">
        <v>11890</v>
      </c>
      <c r="I5995" s="15">
        <v>151.94999999999999</v>
      </c>
      <c r="J5995" s="77">
        <v>2</v>
      </c>
    </row>
    <row r="5996" spans="1:10" ht="81.599999999999994" customHeight="1" x14ac:dyDescent="0.2">
      <c r="A5996" s="14" t="s">
        <v>1906</v>
      </c>
      <c r="B5996" s="14" t="s">
        <v>14361</v>
      </c>
      <c r="C5996" s="14" t="s">
        <v>14362</v>
      </c>
      <c r="D5996" s="16">
        <v>45246</v>
      </c>
      <c r="E5996" s="16">
        <v>45371</v>
      </c>
      <c r="F5996" s="14" t="s">
        <v>14589</v>
      </c>
      <c r="G5996" s="14" t="s">
        <v>11889</v>
      </c>
      <c r="H5996" s="14" t="s">
        <v>11890</v>
      </c>
      <c r="I5996" s="15">
        <v>221</v>
      </c>
      <c r="J5996" s="77">
        <v>2</v>
      </c>
    </row>
    <row r="5997" spans="1:10" ht="79.8" customHeight="1" x14ac:dyDescent="0.2">
      <c r="A5997" s="14" t="s">
        <v>1906</v>
      </c>
      <c r="B5997" s="14" t="s">
        <v>14361</v>
      </c>
      <c r="C5997" s="14" t="s">
        <v>14362</v>
      </c>
      <c r="D5997" s="16">
        <v>45149</v>
      </c>
      <c r="E5997" s="16">
        <v>45371</v>
      </c>
      <c r="F5997" s="14" t="s">
        <v>14590</v>
      </c>
      <c r="G5997" s="14" t="s">
        <v>11889</v>
      </c>
      <c r="H5997" s="14" t="s">
        <v>11890</v>
      </c>
      <c r="I5997" s="15">
        <v>775</v>
      </c>
      <c r="J5997" s="77">
        <v>2</v>
      </c>
    </row>
    <row r="5998" spans="1:10" ht="81.599999999999994" customHeight="1" x14ac:dyDescent="0.2">
      <c r="A5998" s="14" t="s">
        <v>1906</v>
      </c>
      <c r="B5998" s="14" t="s">
        <v>14361</v>
      </c>
      <c r="C5998" s="14" t="s">
        <v>14362</v>
      </c>
      <c r="D5998" s="16">
        <v>45267</v>
      </c>
      <c r="E5998" s="16">
        <v>45371</v>
      </c>
      <c r="F5998" s="14" t="s">
        <v>14591</v>
      </c>
      <c r="G5998" s="14" t="s">
        <v>11889</v>
      </c>
      <c r="H5998" s="14" t="s">
        <v>11890</v>
      </c>
      <c r="I5998" s="15">
        <v>535</v>
      </c>
      <c r="J5998" s="77">
        <v>2</v>
      </c>
    </row>
    <row r="5999" spans="1:10" ht="79.2" customHeight="1" x14ac:dyDescent="0.2">
      <c r="A5999" s="14" t="s">
        <v>1906</v>
      </c>
      <c r="B5999" s="14" t="s">
        <v>14361</v>
      </c>
      <c r="C5999" s="14" t="s">
        <v>14362</v>
      </c>
      <c r="D5999" s="16">
        <v>45200</v>
      </c>
      <c r="E5999" s="16">
        <v>45371</v>
      </c>
      <c r="F5999" s="14" t="s">
        <v>14592</v>
      </c>
      <c r="G5999" s="14" t="s">
        <v>11889</v>
      </c>
      <c r="H5999" s="14" t="s">
        <v>11890</v>
      </c>
      <c r="I5999" s="15">
        <v>325</v>
      </c>
      <c r="J5999" s="77">
        <v>2</v>
      </c>
    </row>
    <row r="6000" spans="1:10" ht="79.2" customHeight="1" x14ac:dyDescent="0.2">
      <c r="A6000" s="14" t="s">
        <v>1906</v>
      </c>
      <c r="B6000" s="14" t="s">
        <v>14361</v>
      </c>
      <c r="C6000" s="14" t="s">
        <v>14362</v>
      </c>
      <c r="D6000" s="16">
        <v>45278</v>
      </c>
      <c r="E6000" s="16">
        <v>45371</v>
      </c>
      <c r="F6000" s="14" t="s">
        <v>14593</v>
      </c>
      <c r="G6000" s="14" t="s">
        <v>11889</v>
      </c>
      <c r="H6000" s="14" t="s">
        <v>11890</v>
      </c>
      <c r="I6000" s="15">
        <v>342</v>
      </c>
      <c r="J6000" s="77">
        <v>2</v>
      </c>
    </row>
    <row r="6001" spans="1:10" ht="66.599999999999994" customHeight="1" x14ac:dyDescent="0.2">
      <c r="A6001" s="14" t="s">
        <v>1906</v>
      </c>
      <c r="B6001" s="14" t="s">
        <v>14361</v>
      </c>
      <c r="C6001" s="14" t="s">
        <v>14362</v>
      </c>
      <c r="D6001" s="16">
        <v>45078</v>
      </c>
      <c r="E6001" s="16">
        <v>45371</v>
      </c>
      <c r="F6001" s="14" t="s">
        <v>14594</v>
      </c>
      <c r="G6001" s="14" t="s">
        <v>11889</v>
      </c>
      <c r="H6001" s="14" t="s">
        <v>11890</v>
      </c>
      <c r="I6001" s="15">
        <v>150</v>
      </c>
      <c r="J6001" s="77">
        <v>2</v>
      </c>
    </row>
    <row r="6002" spans="1:10" ht="82.2" customHeight="1" x14ac:dyDescent="0.2">
      <c r="A6002" s="14" t="s">
        <v>1906</v>
      </c>
      <c r="B6002" s="14" t="s">
        <v>14363</v>
      </c>
      <c r="C6002" s="14" t="s">
        <v>14364</v>
      </c>
      <c r="D6002" s="16">
        <v>45246</v>
      </c>
      <c r="E6002" s="16">
        <v>45371</v>
      </c>
      <c r="F6002" s="14" t="s">
        <v>14589</v>
      </c>
      <c r="G6002" s="14" t="s">
        <v>11889</v>
      </c>
      <c r="H6002" s="14" t="s">
        <v>11890</v>
      </c>
      <c r="I6002" s="15">
        <v>221</v>
      </c>
      <c r="J6002" s="77">
        <v>2</v>
      </c>
    </row>
    <row r="6003" spans="1:10" ht="77.400000000000006" customHeight="1" x14ac:dyDescent="0.2">
      <c r="A6003" s="14" t="s">
        <v>1906</v>
      </c>
      <c r="B6003" s="14" t="s">
        <v>14363</v>
      </c>
      <c r="C6003" s="14" t="s">
        <v>14364</v>
      </c>
      <c r="D6003" s="16">
        <v>45149</v>
      </c>
      <c r="E6003" s="16">
        <v>45371</v>
      </c>
      <c r="F6003" s="14" t="s">
        <v>14599</v>
      </c>
      <c r="G6003" s="14" t="s">
        <v>11889</v>
      </c>
      <c r="H6003" s="14" t="s">
        <v>11890</v>
      </c>
      <c r="I6003" s="15">
        <v>775</v>
      </c>
      <c r="J6003" s="77">
        <v>2</v>
      </c>
    </row>
    <row r="6004" spans="1:10" ht="77.400000000000006" customHeight="1" x14ac:dyDescent="0.2">
      <c r="A6004" s="14" t="s">
        <v>1906</v>
      </c>
      <c r="B6004" s="14" t="s">
        <v>14363</v>
      </c>
      <c r="C6004" s="14" t="s">
        <v>14364</v>
      </c>
      <c r="D6004" s="16">
        <v>45267</v>
      </c>
      <c r="E6004" s="16">
        <v>45371</v>
      </c>
      <c r="F6004" s="14" t="s">
        <v>14598</v>
      </c>
      <c r="G6004" s="14" t="s">
        <v>11889</v>
      </c>
      <c r="H6004" s="14" t="s">
        <v>11890</v>
      </c>
      <c r="I6004" s="15">
        <v>535</v>
      </c>
      <c r="J6004" s="77">
        <v>2</v>
      </c>
    </row>
    <row r="6005" spans="1:10" ht="77.400000000000006" customHeight="1" x14ac:dyDescent="0.2">
      <c r="A6005" s="14" t="s">
        <v>1906</v>
      </c>
      <c r="B6005" s="14" t="s">
        <v>14363</v>
      </c>
      <c r="C6005" s="14" t="s">
        <v>14364</v>
      </c>
      <c r="D6005" s="16">
        <v>45200</v>
      </c>
      <c r="E6005" s="16">
        <v>45371</v>
      </c>
      <c r="F6005" s="14" t="s">
        <v>14597</v>
      </c>
      <c r="G6005" s="14" t="s">
        <v>11889</v>
      </c>
      <c r="H6005" s="14" t="s">
        <v>11890</v>
      </c>
      <c r="I6005" s="15">
        <v>325</v>
      </c>
      <c r="J6005" s="77">
        <v>2</v>
      </c>
    </row>
    <row r="6006" spans="1:10" ht="77.400000000000006" customHeight="1" x14ac:dyDescent="0.2">
      <c r="A6006" s="14" t="s">
        <v>1906</v>
      </c>
      <c r="B6006" s="14" t="s">
        <v>14363</v>
      </c>
      <c r="C6006" s="14" t="s">
        <v>14364</v>
      </c>
      <c r="D6006" s="16">
        <v>45278</v>
      </c>
      <c r="E6006" s="16">
        <v>45371</v>
      </c>
      <c r="F6006" s="14" t="s">
        <v>14596</v>
      </c>
      <c r="G6006" s="14" t="s">
        <v>11889</v>
      </c>
      <c r="H6006" s="14" t="s">
        <v>11890</v>
      </c>
      <c r="I6006" s="15">
        <v>367</v>
      </c>
      <c r="J6006" s="77">
        <v>2</v>
      </c>
    </row>
    <row r="6007" spans="1:10" ht="69.599999999999994" customHeight="1" x14ac:dyDescent="0.2">
      <c r="A6007" s="14" t="s">
        <v>1906</v>
      </c>
      <c r="B6007" s="14" t="s">
        <v>14363</v>
      </c>
      <c r="C6007" s="14" t="s">
        <v>14364</v>
      </c>
      <c r="D6007" s="16">
        <v>45089</v>
      </c>
      <c r="E6007" s="16">
        <v>45371</v>
      </c>
      <c r="F6007" s="14" t="s">
        <v>14595</v>
      </c>
      <c r="G6007" s="14" t="s">
        <v>11889</v>
      </c>
      <c r="H6007" s="14" t="s">
        <v>11890</v>
      </c>
      <c r="I6007" s="15">
        <v>150</v>
      </c>
      <c r="J6007" s="77">
        <v>2</v>
      </c>
    </row>
    <row r="6008" spans="1:10" ht="71.400000000000006" customHeight="1" x14ac:dyDescent="0.2">
      <c r="A6008" s="14" t="s">
        <v>1906</v>
      </c>
      <c r="B6008" s="14" t="s">
        <v>14365</v>
      </c>
      <c r="C6008" s="14" t="s">
        <v>14366</v>
      </c>
      <c r="D6008" s="16">
        <v>45068</v>
      </c>
      <c r="E6008" s="16">
        <v>45372</v>
      </c>
      <c r="F6008" s="14" t="s">
        <v>14610</v>
      </c>
      <c r="G6008" s="14" t="s">
        <v>11889</v>
      </c>
      <c r="H6008" s="14" t="s">
        <v>11890</v>
      </c>
      <c r="I6008" s="15">
        <v>480</v>
      </c>
      <c r="J6008" s="77">
        <v>3</v>
      </c>
    </row>
    <row r="6009" spans="1:10" ht="63" customHeight="1" x14ac:dyDescent="0.2">
      <c r="A6009" s="14" t="s">
        <v>1906</v>
      </c>
      <c r="B6009" s="14" t="s">
        <v>14365</v>
      </c>
      <c r="C6009" s="14" t="s">
        <v>14366</v>
      </c>
      <c r="D6009" s="16">
        <v>45278</v>
      </c>
      <c r="E6009" s="16">
        <v>45372</v>
      </c>
      <c r="F6009" s="14" t="s">
        <v>14609</v>
      </c>
      <c r="G6009" s="14" t="s">
        <v>11889</v>
      </c>
      <c r="H6009" s="14" t="s">
        <v>11890</v>
      </c>
      <c r="I6009" s="15">
        <v>590</v>
      </c>
      <c r="J6009" s="77">
        <v>3</v>
      </c>
    </row>
    <row r="6010" spans="1:10" ht="70.8" customHeight="1" x14ac:dyDescent="0.2">
      <c r="A6010" s="14" t="s">
        <v>1906</v>
      </c>
      <c r="B6010" s="14" t="s">
        <v>14365</v>
      </c>
      <c r="C6010" s="14" t="s">
        <v>14366</v>
      </c>
      <c r="D6010" s="16">
        <v>45002</v>
      </c>
      <c r="E6010" s="16">
        <v>45372</v>
      </c>
      <c r="F6010" s="14" t="s">
        <v>14608</v>
      </c>
      <c r="G6010" s="14" t="s">
        <v>11889</v>
      </c>
      <c r="H6010" s="14" t="s">
        <v>11890</v>
      </c>
      <c r="I6010" s="15">
        <v>157</v>
      </c>
      <c r="J6010" s="77">
        <v>3</v>
      </c>
    </row>
    <row r="6011" spans="1:10" ht="71.400000000000006" customHeight="1" x14ac:dyDescent="0.2">
      <c r="A6011" s="14" t="s">
        <v>1906</v>
      </c>
      <c r="B6011" s="14" t="s">
        <v>14365</v>
      </c>
      <c r="C6011" s="14" t="s">
        <v>14366</v>
      </c>
      <c r="D6011" s="16">
        <v>45113</v>
      </c>
      <c r="E6011" s="16">
        <v>45372</v>
      </c>
      <c r="F6011" s="14" t="s">
        <v>14607</v>
      </c>
      <c r="G6011" s="14" t="s">
        <v>11889</v>
      </c>
      <c r="H6011" s="14" t="s">
        <v>11890</v>
      </c>
      <c r="I6011" s="15">
        <v>128.88</v>
      </c>
      <c r="J6011" s="77">
        <v>3</v>
      </c>
    </row>
    <row r="6012" spans="1:10" ht="62.4" customHeight="1" x14ac:dyDescent="0.2">
      <c r="A6012" s="14" t="s">
        <v>1906</v>
      </c>
      <c r="B6012" s="14" t="s">
        <v>14365</v>
      </c>
      <c r="C6012" s="14" t="s">
        <v>14366</v>
      </c>
      <c r="D6012" s="16">
        <v>45035</v>
      </c>
      <c r="E6012" s="16">
        <v>45372</v>
      </c>
      <c r="F6012" s="14" t="s">
        <v>14606</v>
      </c>
      <c r="G6012" s="14" t="s">
        <v>11889</v>
      </c>
      <c r="H6012" s="14" t="s">
        <v>11890</v>
      </c>
      <c r="I6012" s="15">
        <v>360</v>
      </c>
      <c r="J6012" s="77">
        <v>3</v>
      </c>
    </row>
    <row r="6013" spans="1:10" ht="61.8" customHeight="1" x14ac:dyDescent="0.2">
      <c r="A6013" s="14" t="s">
        <v>1906</v>
      </c>
      <c r="B6013" s="14" t="s">
        <v>14365</v>
      </c>
      <c r="C6013" s="14" t="s">
        <v>14366</v>
      </c>
      <c r="D6013" s="16">
        <v>45083</v>
      </c>
      <c r="E6013" s="16">
        <v>45372</v>
      </c>
      <c r="F6013" s="14" t="s">
        <v>14605</v>
      </c>
      <c r="G6013" s="14" t="s">
        <v>11889</v>
      </c>
      <c r="H6013" s="14" t="s">
        <v>11890</v>
      </c>
      <c r="I6013" s="15">
        <v>238</v>
      </c>
      <c r="J6013" s="77">
        <v>3</v>
      </c>
    </row>
    <row r="6014" spans="1:10" ht="75.599999999999994" customHeight="1" x14ac:dyDescent="0.2">
      <c r="A6014" s="14" t="s">
        <v>1906</v>
      </c>
      <c r="B6014" s="14" t="s">
        <v>14365</v>
      </c>
      <c r="C6014" s="14" t="s">
        <v>14366</v>
      </c>
      <c r="D6014" s="16">
        <v>45143</v>
      </c>
      <c r="E6014" s="16">
        <v>45372</v>
      </c>
      <c r="F6014" s="14" t="s">
        <v>14604</v>
      </c>
      <c r="G6014" s="14" t="s">
        <v>11889</v>
      </c>
      <c r="H6014" s="14" t="s">
        <v>11890</v>
      </c>
      <c r="I6014" s="15">
        <v>134.09</v>
      </c>
      <c r="J6014" s="77">
        <v>3</v>
      </c>
    </row>
    <row r="6015" spans="1:10" ht="61.2" customHeight="1" x14ac:dyDescent="0.2">
      <c r="A6015" s="14" t="s">
        <v>1906</v>
      </c>
      <c r="B6015" s="14" t="s">
        <v>14365</v>
      </c>
      <c r="C6015" s="14" t="s">
        <v>14366</v>
      </c>
      <c r="D6015" s="16">
        <v>45273</v>
      </c>
      <c r="E6015" s="16">
        <v>45372</v>
      </c>
      <c r="F6015" s="14" t="s">
        <v>14603</v>
      </c>
      <c r="G6015" s="14" t="s">
        <v>11889</v>
      </c>
      <c r="H6015" s="14" t="s">
        <v>11890</v>
      </c>
      <c r="I6015" s="15">
        <v>75.010000000000005</v>
      </c>
      <c r="J6015" s="77">
        <v>3</v>
      </c>
    </row>
    <row r="6016" spans="1:10" ht="70.2" customHeight="1" x14ac:dyDescent="0.2">
      <c r="A6016" s="14" t="s">
        <v>1906</v>
      </c>
      <c r="B6016" s="14" t="s">
        <v>14365</v>
      </c>
      <c r="C6016" s="14" t="s">
        <v>14366</v>
      </c>
      <c r="D6016" s="16">
        <v>45097</v>
      </c>
      <c r="E6016" s="16">
        <v>45372</v>
      </c>
      <c r="F6016" s="14" t="s">
        <v>14602</v>
      </c>
      <c r="G6016" s="14" t="s">
        <v>11889</v>
      </c>
      <c r="H6016" s="14" t="s">
        <v>11890</v>
      </c>
      <c r="I6016" s="15">
        <v>65.44</v>
      </c>
      <c r="J6016" s="77">
        <v>3</v>
      </c>
    </row>
    <row r="6017" spans="1:10" ht="69" customHeight="1" x14ac:dyDescent="0.2">
      <c r="A6017" s="14" t="s">
        <v>1906</v>
      </c>
      <c r="B6017" s="14" t="s">
        <v>14365</v>
      </c>
      <c r="C6017" s="14" t="s">
        <v>14366</v>
      </c>
      <c r="D6017" s="16">
        <v>45062</v>
      </c>
      <c r="E6017" s="16">
        <v>45372</v>
      </c>
      <c r="F6017" s="14" t="s">
        <v>14601</v>
      </c>
      <c r="G6017" s="14" t="s">
        <v>11889</v>
      </c>
      <c r="H6017" s="14" t="s">
        <v>11890</v>
      </c>
      <c r="I6017" s="15">
        <v>92.77</v>
      </c>
      <c r="J6017" s="77">
        <v>3</v>
      </c>
    </row>
    <row r="6018" spans="1:10" ht="61.8" customHeight="1" x14ac:dyDescent="0.2">
      <c r="A6018" s="14" t="s">
        <v>1906</v>
      </c>
      <c r="B6018" s="14" t="s">
        <v>14365</v>
      </c>
      <c r="C6018" s="14" t="s">
        <v>14366</v>
      </c>
      <c r="D6018" s="16">
        <v>45290</v>
      </c>
      <c r="E6018" s="16">
        <v>45372</v>
      </c>
      <c r="F6018" s="14" t="s">
        <v>14600</v>
      </c>
      <c r="G6018" s="14" t="s">
        <v>11889</v>
      </c>
      <c r="H6018" s="14" t="s">
        <v>11890</v>
      </c>
      <c r="I6018" s="15">
        <v>247.13</v>
      </c>
      <c r="J6018" s="77">
        <v>3</v>
      </c>
    </row>
    <row r="6019" spans="1:10" ht="71.400000000000006" customHeight="1" x14ac:dyDescent="0.2">
      <c r="A6019" s="14" t="s">
        <v>1906</v>
      </c>
      <c r="B6019" s="14" t="s">
        <v>14367</v>
      </c>
      <c r="C6019" s="14" t="s">
        <v>14368</v>
      </c>
      <c r="D6019" s="16">
        <v>45124</v>
      </c>
      <c r="E6019" s="16">
        <v>45373</v>
      </c>
      <c r="F6019" s="14" t="s">
        <v>14618</v>
      </c>
      <c r="G6019" s="14" t="s">
        <v>11889</v>
      </c>
      <c r="H6019" s="14" t="s">
        <v>11890</v>
      </c>
      <c r="I6019" s="15">
        <v>145</v>
      </c>
      <c r="J6019" s="77">
        <v>3</v>
      </c>
    </row>
    <row r="6020" spans="1:10" ht="67.8" customHeight="1" x14ac:dyDescent="0.2">
      <c r="A6020" s="14" t="s">
        <v>1906</v>
      </c>
      <c r="B6020" s="14" t="s">
        <v>14367</v>
      </c>
      <c r="C6020" s="14" t="s">
        <v>14368</v>
      </c>
      <c r="D6020" s="16">
        <v>45208</v>
      </c>
      <c r="E6020" s="16">
        <v>45373</v>
      </c>
      <c r="F6020" s="14" t="s">
        <v>14617</v>
      </c>
      <c r="G6020" s="14" t="s">
        <v>11889</v>
      </c>
      <c r="H6020" s="14" t="s">
        <v>11890</v>
      </c>
      <c r="I6020" s="15">
        <v>600</v>
      </c>
      <c r="J6020" s="77">
        <v>3</v>
      </c>
    </row>
    <row r="6021" spans="1:10" ht="82.8" customHeight="1" x14ac:dyDescent="0.2">
      <c r="A6021" s="14" t="s">
        <v>1906</v>
      </c>
      <c r="B6021" s="14" t="s">
        <v>14367</v>
      </c>
      <c r="C6021" s="14" t="s">
        <v>14368</v>
      </c>
      <c r="D6021" s="16">
        <v>45208</v>
      </c>
      <c r="E6021" s="16">
        <v>45373</v>
      </c>
      <c r="F6021" s="14" t="s">
        <v>14616</v>
      </c>
      <c r="G6021" s="14" t="s">
        <v>11889</v>
      </c>
      <c r="H6021" s="14" t="s">
        <v>11890</v>
      </c>
      <c r="I6021" s="15">
        <v>288.88</v>
      </c>
      <c r="J6021" s="77">
        <v>3</v>
      </c>
    </row>
    <row r="6022" spans="1:10" ht="67.8" customHeight="1" x14ac:dyDescent="0.2">
      <c r="A6022" s="14" t="s">
        <v>1906</v>
      </c>
      <c r="B6022" s="14" t="s">
        <v>14367</v>
      </c>
      <c r="C6022" s="14" t="s">
        <v>14368</v>
      </c>
      <c r="D6022" s="16">
        <v>45104</v>
      </c>
      <c r="E6022" s="16">
        <v>45373</v>
      </c>
      <c r="F6022" s="14" t="s">
        <v>14615</v>
      </c>
      <c r="G6022" s="14" t="s">
        <v>11889</v>
      </c>
      <c r="H6022" s="14" t="s">
        <v>11890</v>
      </c>
      <c r="I6022" s="15">
        <v>85</v>
      </c>
      <c r="J6022" s="77">
        <v>3</v>
      </c>
    </row>
    <row r="6023" spans="1:10" ht="61.8" customHeight="1" x14ac:dyDescent="0.2">
      <c r="A6023" s="14" t="s">
        <v>1906</v>
      </c>
      <c r="B6023" s="14" t="s">
        <v>14367</v>
      </c>
      <c r="C6023" s="14" t="s">
        <v>14368</v>
      </c>
      <c r="D6023" s="16">
        <v>45283</v>
      </c>
      <c r="E6023" s="16">
        <v>45373</v>
      </c>
      <c r="F6023" s="14" t="s">
        <v>14603</v>
      </c>
      <c r="G6023" s="14" t="s">
        <v>11889</v>
      </c>
      <c r="H6023" s="14" t="s">
        <v>11890</v>
      </c>
      <c r="I6023" s="15">
        <v>122.33</v>
      </c>
      <c r="J6023" s="77">
        <v>3</v>
      </c>
    </row>
    <row r="6024" spans="1:10" ht="75.599999999999994" customHeight="1" x14ac:dyDescent="0.2">
      <c r="A6024" s="14" t="s">
        <v>1906</v>
      </c>
      <c r="B6024" s="14" t="s">
        <v>14367</v>
      </c>
      <c r="C6024" s="14" t="s">
        <v>14368</v>
      </c>
      <c r="D6024" s="16">
        <v>45272</v>
      </c>
      <c r="E6024" s="16">
        <v>45373</v>
      </c>
      <c r="F6024" s="14" t="s">
        <v>14614</v>
      </c>
      <c r="G6024" s="14" t="s">
        <v>11889</v>
      </c>
      <c r="H6024" s="14" t="s">
        <v>11890</v>
      </c>
      <c r="I6024" s="15">
        <v>505.52</v>
      </c>
      <c r="J6024" s="77">
        <v>3</v>
      </c>
    </row>
    <row r="6025" spans="1:10" ht="78.599999999999994" customHeight="1" x14ac:dyDescent="0.2">
      <c r="A6025" s="14" t="s">
        <v>1906</v>
      </c>
      <c r="B6025" s="14" t="s">
        <v>14367</v>
      </c>
      <c r="C6025" s="14" t="s">
        <v>14368</v>
      </c>
      <c r="D6025" s="16">
        <v>45259</v>
      </c>
      <c r="E6025" s="16">
        <v>45373</v>
      </c>
      <c r="F6025" s="14" t="s">
        <v>14613</v>
      </c>
      <c r="G6025" s="14" t="s">
        <v>11889</v>
      </c>
      <c r="H6025" s="14" t="s">
        <v>11890</v>
      </c>
      <c r="I6025" s="15">
        <v>182.11</v>
      </c>
      <c r="J6025" s="77">
        <v>3</v>
      </c>
    </row>
    <row r="6026" spans="1:10" ht="70.2" customHeight="1" x14ac:dyDescent="0.2">
      <c r="A6026" s="14" t="s">
        <v>1906</v>
      </c>
      <c r="B6026" s="14" t="s">
        <v>14367</v>
      </c>
      <c r="C6026" s="14" t="s">
        <v>14368</v>
      </c>
      <c r="D6026" s="16"/>
      <c r="E6026" s="16">
        <v>45373</v>
      </c>
      <c r="F6026" s="14" t="s">
        <v>14612</v>
      </c>
      <c r="G6026" s="14" t="s">
        <v>11889</v>
      </c>
      <c r="H6026" s="14" t="s">
        <v>11890</v>
      </c>
      <c r="I6026" s="15">
        <v>400</v>
      </c>
      <c r="J6026" s="77">
        <v>3</v>
      </c>
    </row>
    <row r="6027" spans="1:10" ht="80.400000000000006" customHeight="1" x14ac:dyDescent="0.2">
      <c r="A6027" s="14" t="s">
        <v>1906</v>
      </c>
      <c r="B6027" s="14" t="s">
        <v>14367</v>
      </c>
      <c r="C6027" s="14" t="s">
        <v>14368</v>
      </c>
      <c r="D6027" s="16">
        <v>45259</v>
      </c>
      <c r="E6027" s="16">
        <v>45373</v>
      </c>
      <c r="F6027" s="14" t="s">
        <v>14611</v>
      </c>
      <c r="G6027" s="14" t="s">
        <v>11889</v>
      </c>
      <c r="H6027" s="14" t="s">
        <v>11890</v>
      </c>
      <c r="I6027" s="15">
        <v>537.4</v>
      </c>
      <c r="J6027" s="77">
        <v>3</v>
      </c>
    </row>
  </sheetData>
  <dataConsolidate/>
  <mergeCells count="5">
    <mergeCell ref="A100:H100"/>
    <mergeCell ref="I101:J101"/>
    <mergeCell ref="I100:J100"/>
    <mergeCell ref="A101:H101"/>
    <mergeCell ref="A105:J105"/>
  </mergeCells>
  <conditionalFormatting sqref="A121:A457 B121:J482 A461:A482 A498:A927 B1057:J1194 A1057:A1420 B3473:J3544 B3545:E3561 B3551:J3554 A3473:A6027 B3560:J6027">
    <cfRule type="expression" dxfId="279" priority="2594" stopIfTrue="1">
      <formula>$A121&lt;&gt;""</formula>
    </cfRule>
  </conditionalFormatting>
  <conditionalFormatting sqref="A459 A483:J497 B1229:J1274 B1308:J1414 B1415:E1420 A3460:E3460 G3460:J3460">
    <cfRule type="expression" dxfId="278" priority="2909" stopIfTrue="1">
      <formula>$A459&lt;&gt;""</formula>
    </cfRule>
  </conditionalFormatting>
  <conditionalFormatting sqref="A1780:A1781">
    <cfRule type="expression" dxfId="277" priority="2705" stopIfTrue="1">
      <formula>$A1780&lt;&gt;""</formula>
    </cfRule>
  </conditionalFormatting>
  <conditionalFormatting sqref="A2017:A2019">
    <cfRule type="expression" dxfId="276" priority="2712" stopIfTrue="1">
      <formula>$A2017&lt;&gt;""</formula>
    </cfRule>
  </conditionalFormatting>
  <conditionalFormatting sqref="A2078:A2079">
    <cfRule type="expression" dxfId="275" priority="2725" stopIfTrue="1">
      <formula>$A2078&lt;&gt;""</formula>
    </cfRule>
  </conditionalFormatting>
  <conditionalFormatting sqref="A1620:C1623 F1620:H1623 A1629:C1630 F1629:H1630 J1716:J1767 F1768:J1770">
    <cfRule type="expression" dxfId="274" priority="2907" stopIfTrue="1">
      <formula>$A1620&lt;&gt;""</formula>
    </cfRule>
  </conditionalFormatting>
  <conditionalFormatting sqref="A1723:C1725">
    <cfRule type="expression" dxfId="273" priority="2715" stopIfTrue="1">
      <formula>$A1723&lt;&gt;""</formula>
    </cfRule>
  </conditionalFormatting>
  <conditionalFormatting sqref="A457:E458">
    <cfRule type="expression" dxfId="272" priority="2727" stopIfTrue="1">
      <formula>$A457&lt;&gt;""</formula>
    </cfRule>
  </conditionalFormatting>
  <conditionalFormatting sqref="A460:E461">
    <cfRule type="expression" dxfId="271" priority="2728" stopIfTrue="1">
      <formula>$A460&lt;&gt;""</formula>
    </cfRule>
  </conditionalFormatting>
  <conditionalFormatting sqref="A1301:E1301">
    <cfRule type="expression" dxfId="270" priority="2750" stopIfTrue="1">
      <formula>$A1301&lt;&gt;""</formula>
    </cfRule>
  </conditionalFormatting>
  <conditionalFormatting sqref="A1633:H1634">
    <cfRule type="expression" dxfId="269" priority="2706" stopIfTrue="1">
      <formula>$A1633&lt;&gt;""</formula>
    </cfRule>
  </conditionalFormatting>
  <conditionalFormatting sqref="A1688:H1689">
    <cfRule type="expression" dxfId="268" priority="2714" stopIfTrue="1">
      <formula>$A1688&lt;&gt;""</formula>
    </cfRule>
  </conditionalFormatting>
  <conditionalFormatting sqref="A2105:H2106">
    <cfRule type="expression" dxfId="267" priority="2726" stopIfTrue="1">
      <formula>$A2105&lt;&gt;""</formula>
    </cfRule>
  </conditionalFormatting>
  <conditionalFormatting sqref="A2124:H2125">
    <cfRule type="expression" dxfId="266" priority="2707" stopIfTrue="1">
      <formula>$A2124&lt;&gt;""</formula>
    </cfRule>
  </conditionalFormatting>
  <conditionalFormatting sqref="A1665:I1665">
    <cfRule type="expression" dxfId="265" priority="2731" stopIfTrue="1">
      <formula>$A1665&lt;&gt;""</formula>
    </cfRule>
  </conditionalFormatting>
  <conditionalFormatting sqref="A107:J120">
    <cfRule type="expression" dxfId="264" priority="7" stopIfTrue="1">
      <formula>$A107&lt;&gt;""</formula>
    </cfRule>
  </conditionalFormatting>
  <conditionalFormatting sqref="A928:J1056">
    <cfRule type="expression" dxfId="263" priority="914" stopIfTrue="1">
      <formula>$A928&lt;&gt;""</formula>
    </cfRule>
  </conditionalFormatting>
  <conditionalFormatting sqref="A1462:J2288 A2876:J3459 A2875 A2290:J2874 A2289">
    <cfRule type="expression" dxfId="262" priority="3" stopIfTrue="1">
      <formula>$A1462&lt;&gt;""</formula>
    </cfRule>
  </conditionalFormatting>
  <conditionalFormatting sqref="A3461:J3472">
    <cfRule type="expression" dxfId="261" priority="2912" stopIfTrue="1">
      <formula>$A3461&lt;&gt;""</formula>
    </cfRule>
  </conditionalFormatting>
  <conditionalFormatting sqref="B458:C458 B460:C460">
    <cfRule type="expression" dxfId="260" priority="2577" stopIfTrue="1">
      <formula>$A458&lt;&gt;""</formula>
    </cfRule>
  </conditionalFormatting>
  <conditionalFormatting sqref="B1707:C1715">
    <cfRule type="expression" dxfId="259" priority="2814" stopIfTrue="1">
      <formula>$A1707&lt;&gt;""</formula>
    </cfRule>
  </conditionalFormatting>
  <conditionalFormatting sqref="B1717:C1722">
    <cfRule type="expression" dxfId="258" priority="2803" stopIfTrue="1">
      <formula>$A1717&lt;&gt;""</formula>
    </cfRule>
  </conditionalFormatting>
  <conditionalFormatting sqref="B1726:C1732">
    <cfRule type="expression" dxfId="257" priority="2818" stopIfTrue="1">
      <formula>$A1726&lt;&gt;""</formula>
    </cfRule>
  </conditionalFormatting>
  <conditionalFormatting sqref="B1768:C1771">
    <cfRule type="expression" dxfId="256" priority="2836" stopIfTrue="1">
      <formula>$A1768&lt;&gt;""</formula>
    </cfRule>
  </conditionalFormatting>
  <conditionalFormatting sqref="B639:E640 G639:I640 B646:E648 G646:I648 G651:I651 B653:I655">
    <cfRule type="expression" dxfId="255" priority="2892" stopIfTrue="1">
      <formula>$A639&lt;&gt;""</formula>
    </cfRule>
  </conditionalFormatting>
  <conditionalFormatting sqref="B660:E660">
    <cfRule type="expression" dxfId="254" priority="2511" stopIfTrue="1">
      <formula>$A660&lt;&gt;""</formula>
    </cfRule>
  </conditionalFormatting>
  <conditionalFormatting sqref="B721:E728 G721:I728">
    <cfRule type="expression" dxfId="253" priority="2499" stopIfTrue="1">
      <formula>$A721&lt;&gt;""</formula>
    </cfRule>
  </conditionalFormatting>
  <conditionalFormatting sqref="B782:E782 G782:I782">
    <cfRule type="expression" dxfId="252" priority="2496" stopIfTrue="1">
      <formula>$A782&lt;&gt;""</formula>
    </cfRule>
  </conditionalFormatting>
  <conditionalFormatting sqref="B784:E791 G788:I791">
    <cfRule type="expression" dxfId="251" priority="2487" stopIfTrue="1">
      <formula>$A784&lt;&gt;""</formula>
    </cfRule>
  </conditionalFormatting>
  <conditionalFormatting sqref="B793:E800 G793:I800">
    <cfRule type="expression" dxfId="250" priority="2472" stopIfTrue="1">
      <formula>$A793&lt;&gt;""</formula>
    </cfRule>
  </conditionalFormatting>
  <conditionalFormatting sqref="B809:E814">
    <cfRule type="expression" dxfId="249" priority="2774" stopIfTrue="1">
      <formula>$A809&lt;&gt;""</formula>
    </cfRule>
  </conditionalFormatting>
  <conditionalFormatting sqref="B826:E857 G847:I856">
    <cfRule type="expression" dxfId="248" priority="1670" stopIfTrue="1">
      <formula>$A826&lt;&gt;""</formula>
    </cfRule>
  </conditionalFormatting>
  <conditionalFormatting sqref="B1071:E1071 H1071:I1071">
    <cfRule type="expression" dxfId="247" priority="919" stopIfTrue="1">
      <formula>$A1071&lt;&gt;""</formula>
    </cfRule>
  </conditionalFormatting>
  <conditionalFormatting sqref="B1179:E1184 H1179:I1184">
    <cfRule type="expression" dxfId="246" priority="2326" stopIfTrue="1">
      <formula>$A1179&lt;&gt;""</formula>
    </cfRule>
  </conditionalFormatting>
  <conditionalFormatting sqref="B1195:E1234">
    <cfRule type="expression" dxfId="245" priority="2045" stopIfTrue="1">
      <formula>$A1195&lt;&gt;""</formula>
    </cfRule>
  </conditionalFormatting>
  <conditionalFormatting sqref="B1236:E1238">
    <cfRule type="expression" dxfId="244" priority="2005" stopIfTrue="1">
      <formula>$A1236&lt;&gt;""</formula>
    </cfRule>
  </conditionalFormatting>
  <conditionalFormatting sqref="B1240:E1242">
    <cfRule type="expression" dxfId="243" priority="1965" stopIfTrue="1">
      <formula>$A1240&lt;&gt;""</formula>
    </cfRule>
  </conditionalFormatting>
  <conditionalFormatting sqref="B1244:E1246">
    <cfRule type="expression" dxfId="242" priority="1925" stopIfTrue="1">
      <formula>$A1244&lt;&gt;""</formula>
    </cfRule>
  </conditionalFormatting>
  <conditionalFormatting sqref="B1248:E1250">
    <cfRule type="expression" dxfId="241" priority="1885" stopIfTrue="1">
      <formula>$A1248&lt;&gt;""</formula>
    </cfRule>
  </conditionalFormatting>
  <conditionalFormatting sqref="B1252:E1255">
    <cfRule type="expression" dxfId="240" priority="1833" stopIfTrue="1">
      <formula>$A1252&lt;&gt;""</formula>
    </cfRule>
  </conditionalFormatting>
  <conditionalFormatting sqref="B1257:E1257">
    <cfRule type="expression" dxfId="239" priority="1817" stopIfTrue="1">
      <formula>$A1257&lt;&gt;""</formula>
    </cfRule>
  </conditionalFormatting>
  <conditionalFormatting sqref="B1259:E1261">
    <cfRule type="expression" dxfId="238" priority="1777" stopIfTrue="1">
      <formula>$A1259&lt;&gt;""</formula>
    </cfRule>
  </conditionalFormatting>
  <conditionalFormatting sqref="B1263:E1307">
    <cfRule type="expression" dxfId="237" priority="1639" stopIfTrue="1">
      <formula>$A1263&lt;&gt;""</formula>
    </cfRule>
  </conditionalFormatting>
  <conditionalFormatting sqref="B1773:E1773">
    <cfRule type="expression" dxfId="236" priority="2893" stopIfTrue="1">
      <formula>$A1773&lt;&gt;""</formula>
    </cfRule>
  </conditionalFormatting>
  <conditionalFormatting sqref="B1312:G1312">
    <cfRule type="expression" dxfId="235" priority="2745" stopIfTrue="1">
      <formula>$A1312&lt;&gt;""</formula>
    </cfRule>
  </conditionalFormatting>
  <conditionalFormatting sqref="B1690:G1690">
    <cfRule type="expression" dxfId="234" priority="2824" stopIfTrue="1">
      <formula>$A1690&lt;&gt;""</formula>
    </cfRule>
  </conditionalFormatting>
  <conditionalFormatting sqref="B1992:G2001">
    <cfRule type="expression" dxfId="233" priority="1608" stopIfTrue="1">
      <formula>$A1992&lt;&gt;""</formula>
    </cfRule>
  </conditionalFormatting>
  <conditionalFormatting sqref="B2009:G2014">
    <cfRule type="expression" dxfId="232" priority="929" stopIfTrue="1">
      <formula>$A2009&lt;&gt;""</formula>
    </cfRule>
  </conditionalFormatting>
  <conditionalFormatting sqref="B2017:G2064">
    <cfRule type="expression" dxfId="231" priority="1509" stopIfTrue="1">
      <formula>$A2017&lt;&gt;""</formula>
    </cfRule>
  </conditionalFormatting>
  <conditionalFormatting sqref="B2066:G2122">
    <cfRule type="expression" dxfId="230" priority="1400" stopIfTrue="1">
      <formula>$A2066&lt;&gt;""</formula>
    </cfRule>
  </conditionalFormatting>
  <conditionalFormatting sqref="B815:H821">
    <cfRule type="expression" dxfId="229" priority="2827" stopIfTrue="1">
      <formula>$A815&lt;&gt;""</formula>
    </cfRule>
  </conditionalFormatting>
  <conditionalFormatting sqref="B1624:H1628">
    <cfRule type="expression" dxfId="228" priority="2850" stopIfTrue="1">
      <formula>$A1624&lt;&gt;""</formula>
    </cfRule>
  </conditionalFormatting>
  <conditionalFormatting sqref="B1656:H1656">
    <cfRule type="expression" dxfId="227" priority="2852" stopIfTrue="1">
      <formula>$A1656&lt;&gt;""</formula>
    </cfRule>
  </conditionalFormatting>
  <conditionalFormatting sqref="B1778:H1804">
    <cfRule type="expression" dxfId="226" priority="2704" stopIfTrue="1">
      <formula>$A1778&lt;&gt;""</formula>
    </cfRule>
  </conditionalFormatting>
  <conditionalFormatting sqref="B1812:H1812">
    <cfRule type="expression" dxfId="225" priority="1104" stopIfTrue="1">
      <formula>$A1812&lt;&gt;""</formula>
    </cfRule>
  </conditionalFormatting>
  <conditionalFormatting sqref="B1958:H1960 F1961:F1963">
    <cfRule type="expression" dxfId="224" priority="2785" stopIfTrue="1">
      <formula>$A1958&lt;&gt;""</formula>
    </cfRule>
  </conditionalFormatting>
  <conditionalFormatting sqref="B2096:H2101">
    <cfRule type="expression" dxfId="223" priority="2692" stopIfTrue="1">
      <formula>$A2096&lt;&gt;""</formula>
    </cfRule>
  </conditionalFormatting>
  <conditionalFormatting sqref="B2124:H2126">
    <cfRule type="expression" dxfId="222" priority="1372" stopIfTrue="1">
      <formula>$A2124&lt;&gt;""</formula>
    </cfRule>
  </conditionalFormatting>
  <conditionalFormatting sqref="B2128:H2144">
    <cfRule type="expression" dxfId="221" priority="1343" stopIfTrue="1">
      <formula>$A2128&lt;&gt;""</formula>
    </cfRule>
  </conditionalFormatting>
  <conditionalFormatting sqref="B2452:H2470">
    <cfRule type="expression" dxfId="220" priority="1077" stopIfTrue="1">
      <formula>$A2452&lt;&gt;""</formula>
    </cfRule>
  </conditionalFormatting>
  <conditionalFormatting sqref="B516:I516">
    <cfRule type="expression" dxfId="219" priority="2445" stopIfTrue="1">
      <formula>$A516&lt;&gt;""</formula>
    </cfRule>
  </conditionalFormatting>
  <conditionalFormatting sqref="B649:I650">
    <cfRule type="expression" dxfId="218" priority="611" stopIfTrue="1">
      <formula>$A649&lt;&gt;""</formula>
    </cfRule>
  </conditionalFormatting>
  <conditionalFormatting sqref="B657:I658">
    <cfRule type="expression" dxfId="217" priority="2512" stopIfTrue="1">
      <formula>$A657&lt;&gt;""</formula>
    </cfRule>
  </conditionalFormatting>
  <conditionalFormatting sqref="B665:I665">
    <cfRule type="expression" dxfId="216" priority="2331" stopIfTrue="1">
      <formula>$A665&lt;&gt;""</formula>
    </cfRule>
  </conditionalFormatting>
  <conditionalFormatting sqref="B673:I676">
    <cfRule type="expression" dxfId="215" priority="2507" stopIfTrue="1">
      <formula>$A673&lt;&gt;""</formula>
    </cfRule>
  </conditionalFormatting>
  <conditionalFormatting sqref="B678:I698 B699:E718 G699:I718 F699:F733">
    <cfRule type="expression" dxfId="214" priority="2310" stopIfTrue="1">
      <formula>$A678&lt;&gt;""</formula>
    </cfRule>
  </conditionalFormatting>
  <conditionalFormatting sqref="B902:I904">
    <cfRule type="expression" dxfId="213" priority="886" stopIfTrue="1">
      <formula>$A902&lt;&gt;""</formula>
    </cfRule>
  </conditionalFormatting>
  <conditionalFormatting sqref="B1068:I1068">
    <cfRule type="expression" dxfId="212" priority="920" stopIfTrue="1">
      <formula>$A1068&lt;&gt;""</formula>
    </cfRule>
  </conditionalFormatting>
  <conditionalFormatting sqref="B1072:I1074 B1075:E1077 H1075:I1077">
    <cfRule type="expression" dxfId="211" priority="928" stopIfTrue="1">
      <formula>$A1072&lt;&gt;""</formula>
    </cfRule>
  </conditionalFormatting>
  <conditionalFormatting sqref="B1127:I1127">
    <cfRule type="expression" dxfId="210" priority="2887" stopIfTrue="1">
      <formula>$A1127&lt;&gt;""</formula>
    </cfRule>
  </conditionalFormatting>
  <conditionalFormatting sqref="B1171:I1171 F1172:G1172">
    <cfRule type="expression" dxfId="209" priority="2695" stopIfTrue="1">
      <formula>$A1171&lt;&gt;""</formula>
    </cfRule>
  </conditionalFormatting>
  <conditionalFormatting sqref="B1173:I1174">
    <cfRule type="expression" dxfId="208" priority="2697" stopIfTrue="1">
      <formula>$A1173&lt;&gt;""</formula>
    </cfRule>
  </conditionalFormatting>
  <conditionalFormatting sqref="B1543:I1543">
    <cfRule type="expression" dxfId="207" priority="1595" stopIfTrue="1">
      <formula>$A1543&lt;&gt;""</formula>
    </cfRule>
  </conditionalFormatting>
  <conditionalFormatting sqref="B1686:I1686">
    <cfRule type="expression" dxfId="206" priority="2759" stopIfTrue="1">
      <formula>$A1686&lt;&gt;""</formula>
    </cfRule>
  </conditionalFormatting>
  <conditionalFormatting sqref="B1703:I1706">
    <cfRule type="expression" dxfId="205" priority="2683" stopIfTrue="1">
      <formula>$A1703&lt;&gt;""</formula>
    </cfRule>
  </conditionalFormatting>
  <conditionalFormatting sqref="B1716:I1716">
    <cfRule type="expression" dxfId="204" priority="2784" stopIfTrue="1">
      <formula>$A1716&lt;&gt;""</formula>
    </cfRule>
  </conditionalFormatting>
  <conditionalFormatting sqref="B1733:I1767">
    <cfRule type="expression" dxfId="203" priority="2691" stopIfTrue="1">
      <formula>$A1733&lt;&gt;""</formula>
    </cfRule>
  </conditionalFormatting>
  <conditionalFormatting sqref="B1774:I1777">
    <cfRule type="expression" dxfId="202" priority="2828" stopIfTrue="1">
      <formula>$A1774&lt;&gt;""</formula>
    </cfRule>
  </conditionalFormatting>
  <conditionalFormatting sqref="B1856:I1859">
    <cfRule type="expression" dxfId="201" priority="2751" stopIfTrue="1">
      <formula>$A1856&lt;&gt;""</formula>
    </cfRule>
  </conditionalFormatting>
  <conditionalFormatting sqref="B1933:I1954">
    <cfRule type="expression" dxfId="200" priority="1634" stopIfTrue="1">
      <formula>$A1933&lt;&gt;""</formula>
    </cfRule>
  </conditionalFormatting>
  <conditionalFormatting sqref="B1956:I1957">
    <cfRule type="expression" dxfId="199" priority="1633" stopIfTrue="1">
      <formula>$A1956&lt;&gt;""</formula>
    </cfRule>
  </conditionalFormatting>
  <conditionalFormatting sqref="B1959:I1964">
    <cfRule type="expression" dxfId="198" priority="1631" stopIfTrue="1">
      <formula>$A1959&lt;&gt;""</formula>
    </cfRule>
  </conditionalFormatting>
  <conditionalFormatting sqref="B1966:I1968">
    <cfRule type="expression" dxfId="197" priority="1628" stopIfTrue="1">
      <formula>$A1966&lt;&gt;""</formula>
    </cfRule>
  </conditionalFormatting>
  <conditionalFormatting sqref="B1970:I1977">
    <cfRule type="expression" dxfId="196" priority="969" stopIfTrue="1">
      <formula>$A1970&lt;&gt;""</formula>
    </cfRule>
  </conditionalFormatting>
  <conditionalFormatting sqref="B1979:I1983">
    <cfRule type="expression" dxfId="195" priority="1624" stopIfTrue="1">
      <formula>$A1979&lt;&gt;""</formula>
    </cfRule>
  </conditionalFormatting>
  <conditionalFormatting sqref="B2084:I2084">
    <cfRule type="expression" dxfId="194" priority="2783" stopIfTrue="1">
      <formula>$A2084&lt;&gt;""</formula>
    </cfRule>
  </conditionalFormatting>
  <conditionalFormatting sqref="B2124:I2144">
    <cfRule type="expression" dxfId="193" priority="1359" stopIfTrue="1">
      <formula>$A2124&lt;&gt;""</formula>
    </cfRule>
  </conditionalFormatting>
  <conditionalFormatting sqref="B2146:I2149">
    <cfRule type="expression" dxfId="192" priority="1276" stopIfTrue="1">
      <formula>$A2146&lt;&gt;""</formula>
    </cfRule>
  </conditionalFormatting>
  <conditionalFormatting sqref="B2151:I2153">
    <cfRule type="expression" dxfId="191" priority="1241" stopIfTrue="1">
      <formula>$A2151&lt;&gt;""</formula>
    </cfRule>
  </conditionalFormatting>
  <conditionalFormatting sqref="B2155:I2165">
    <cfRule type="expression" dxfId="190" priority="882" stopIfTrue="1">
      <formula>$A2155&lt;&gt;""</formula>
    </cfRule>
  </conditionalFormatting>
  <conditionalFormatting sqref="B2167:I2181">
    <cfRule type="expression" dxfId="189" priority="1171" stopIfTrue="1">
      <formula>$A2167&lt;&gt;""</formula>
    </cfRule>
  </conditionalFormatting>
  <conditionalFormatting sqref="B2183:I2185">
    <cfRule type="expression" dxfId="188" priority="1136" stopIfTrue="1">
      <formula>$A2183&lt;&gt;""</formula>
    </cfRule>
  </conditionalFormatting>
  <conditionalFormatting sqref="B2474:I2476">
    <cfRule type="expression" dxfId="187" priority="1060" stopIfTrue="1">
      <formula>$A2474&lt;&gt;""</formula>
    </cfRule>
  </conditionalFormatting>
  <conditionalFormatting sqref="B498:J826">
    <cfRule type="expression" dxfId="186" priority="612" stopIfTrue="1">
      <formula>$A498&lt;&gt;""</formula>
    </cfRule>
  </conditionalFormatting>
  <conditionalFormatting sqref="B858:J927">
    <cfRule type="expression" dxfId="185" priority="6" stopIfTrue="1">
      <formula>$A858&lt;&gt;""</formula>
    </cfRule>
  </conditionalFormatting>
  <conditionalFormatting sqref="B1276:J1276">
    <cfRule type="expression" dxfId="184" priority="1653" stopIfTrue="1">
      <formula>$A1276&lt;&gt;""</formula>
    </cfRule>
  </conditionalFormatting>
  <conditionalFormatting sqref="B3546:J3549 B3556:J3558 B3563:I3570">
    <cfRule type="expression" dxfId="183" priority="2910" stopIfTrue="1">
      <formula>$A3546&lt;&gt;""</formula>
    </cfRule>
  </conditionalFormatting>
  <conditionalFormatting sqref="C997:C998">
    <cfRule type="expression" dxfId="182" priority="625" stopIfTrue="1">
      <formula>$A997&lt;&gt;""</formula>
    </cfRule>
  </conditionalFormatting>
  <conditionalFormatting sqref="C1082:H1083">
    <cfRule type="expression" dxfId="181" priority="2358" stopIfTrue="1">
      <formula>$A1082&lt;&gt;""</formula>
    </cfRule>
  </conditionalFormatting>
  <conditionalFormatting sqref="C1171:H1174">
    <cfRule type="expression" dxfId="180" priority="922" stopIfTrue="1">
      <formula>$A1171&lt;&gt;""</formula>
    </cfRule>
  </conditionalFormatting>
  <conditionalFormatting sqref="D1771:E1771">
    <cfRule type="expression" dxfId="179" priority="2838" stopIfTrue="1">
      <formula>$A1771&lt;&gt;""</formula>
    </cfRule>
  </conditionalFormatting>
  <conditionalFormatting sqref="D1708:H1715">
    <cfRule type="expression" dxfId="178" priority="2815" stopIfTrue="1">
      <formula>$A1708&lt;&gt;""</formula>
    </cfRule>
  </conditionalFormatting>
  <conditionalFormatting sqref="D1717:I1732">
    <cfRule type="expression" dxfId="177" priority="2717" stopIfTrue="1">
      <formula>$A1717&lt;&gt;""</formula>
    </cfRule>
  </conditionalFormatting>
  <conditionalFormatting sqref="F659:F660">
    <cfRule type="expression" dxfId="176" priority="633" stopIfTrue="1">
      <formula>$A659&lt;&gt;""</formula>
    </cfRule>
  </conditionalFormatting>
  <conditionalFormatting sqref="F815:F816">
    <cfRule type="expression" dxfId="175" priority="634" stopIfTrue="1">
      <formula>$A815&lt;&gt;""</formula>
    </cfRule>
  </conditionalFormatting>
  <conditionalFormatting sqref="F936">
    <cfRule type="expression" dxfId="174" priority="905" stopIfTrue="1">
      <formula>$A936&lt;&gt;""</formula>
    </cfRule>
  </conditionalFormatting>
  <conditionalFormatting sqref="F1082">
    <cfRule type="expression" dxfId="173" priority="2359" stopIfTrue="1">
      <formula>$A1082&lt;&gt;""</formula>
    </cfRule>
  </conditionalFormatting>
  <conditionalFormatting sqref="F1232:F1264">
    <cfRule type="expression" dxfId="172" priority="635" stopIfTrue="1">
      <formula>$A1232&lt;&gt;""</formula>
    </cfRule>
  </conditionalFormatting>
  <conditionalFormatting sqref="F1666:F1709">
    <cfRule type="expression" dxfId="171" priority="624" stopIfTrue="1">
      <formula>$A1666&lt;&gt;""</formula>
    </cfRule>
  </conditionalFormatting>
  <conditionalFormatting sqref="F1736">
    <cfRule type="expression" dxfId="170" priority="542" stopIfTrue="1">
      <formula>$A1736&lt;&gt;""</formula>
    </cfRule>
  </conditionalFormatting>
  <conditionalFormatting sqref="F1768:F1795">
    <cfRule type="expression" dxfId="169" priority="2693" stopIfTrue="1">
      <formula>$A1768&lt;&gt;""</formula>
    </cfRule>
  </conditionalFormatting>
  <conditionalFormatting sqref="F1811">
    <cfRule type="expression" dxfId="168" priority="1105" stopIfTrue="1">
      <formula>$A1811&lt;&gt;""</formula>
    </cfRule>
  </conditionalFormatting>
  <conditionalFormatting sqref="F1958">
    <cfRule type="expression" dxfId="167" priority="1632" stopIfTrue="1">
      <formula>$A1958&lt;&gt;""</formula>
    </cfRule>
  </conditionalFormatting>
  <conditionalFormatting sqref="F1965">
    <cfRule type="expression" dxfId="166" priority="1630" stopIfTrue="1">
      <formula>$A1965&lt;&gt;""</formula>
    </cfRule>
  </conditionalFormatting>
  <conditionalFormatting sqref="F1998">
    <cfRule type="expression" dxfId="165" priority="1619" stopIfTrue="1">
      <formula>$A1998&lt;&gt;""</formula>
    </cfRule>
  </conditionalFormatting>
  <conditionalFormatting sqref="F2000">
    <cfRule type="expression" dxfId="164" priority="1594" stopIfTrue="1">
      <formula>$A2000&lt;&gt;""</formula>
    </cfRule>
  </conditionalFormatting>
  <conditionalFormatting sqref="F2008:F2011">
    <cfRule type="expression" dxfId="163" priority="1592" stopIfTrue="1">
      <formula>$A2008&lt;&gt;""</formula>
    </cfRule>
  </conditionalFormatting>
  <conditionalFormatting sqref="F2016">
    <cfRule type="expression" dxfId="162" priority="1584" stopIfTrue="1">
      <formula>$A2016&lt;&gt;""</formula>
    </cfRule>
  </conditionalFormatting>
  <conditionalFormatting sqref="F2054:F2065">
    <cfRule type="expression" dxfId="161" priority="1508" stopIfTrue="1">
      <formula>$A2054&lt;&gt;""</formula>
    </cfRule>
  </conditionalFormatting>
  <conditionalFormatting sqref="F2077:F2114">
    <cfRule type="expression" dxfId="160" priority="623" stopIfTrue="1">
      <formula>$A2077&lt;&gt;""</formula>
    </cfRule>
  </conditionalFormatting>
  <conditionalFormatting sqref="F2119">
    <cfRule type="expression" dxfId="159" priority="1421" stopIfTrue="1">
      <formula>$A2119&lt;&gt;""</formula>
    </cfRule>
  </conditionalFormatting>
  <conditionalFormatting sqref="F2121:F2123">
    <cfRule type="expression" dxfId="158" priority="622" stopIfTrue="1">
      <formula>$A2121&lt;&gt;""</formula>
    </cfRule>
  </conditionalFormatting>
  <conditionalFormatting sqref="F2126:F2127">
    <cfRule type="expression" dxfId="157" priority="1370" stopIfTrue="1">
      <formula>$A2126&lt;&gt;""</formula>
    </cfRule>
  </conditionalFormatting>
  <conditionalFormatting sqref="F2145">
    <cfRule type="expression" dxfId="156" priority="1342" stopIfTrue="1">
      <formula>$A2145&lt;&gt;""</formula>
    </cfRule>
  </conditionalFormatting>
  <conditionalFormatting sqref="F2147:F2148">
    <cfRule type="expression" dxfId="155" priority="613" stopIfTrue="1">
      <formula>$A2147&lt;&gt;""</formula>
    </cfRule>
  </conditionalFormatting>
  <conditionalFormatting sqref="F2150">
    <cfRule type="expression" dxfId="154" priority="1274" stopIfTrue="1">
      <formula>$A2150&lt;&gt;""</formula>
    </cfRule>
  </conditionalFormatting>
  <conditionalFormatting sqref="F2154">
    <cfRule type="expression" dxfId="153" priority="1239" stopIfTrue="1">
      <formula>$A2154&lt;&gt;""</formula>
    </cfRule>
  </conditionalFormatting>
  <conditionalFormatting sqref="F2161">
    <cfRule type="expression" dxfId="152" priority="587" stopIfTrue="1">
      <formula>$A2161&lt;&gt;""</formula>
    </cfRule>
  </conditionalFormatting>
  <conditionalFormatting sqref="F2166">
    <cfRule type="expression" dxfId="151" priority="1204" stopIfTrue="1">
      <formula>$A2166&lt;&gt;""</formula>
    </cfRule>
  </conditionalFormatting>
  <conditionalFormatting sqref="F2182">
    <cfRule type="expression" dxfId="150" priority="1169" stopIfTrue="1">
      <formula>$A2182&lt;&gt;""</formula>
    </cfRule>
  </conditionalFormatting>
  <conditionalFormatting sqref="F2186">
    <cfRule type="expression" dxfId="149" priority="1134" stopIfTrue="1">
      <formula>$A2186&lt;&gt;""</formula>
    </cfRule>
  </conditionalFormatting>
  <conditionalFormatting sqref="F2191">
    <cfRule type="expression" dxfId="148" priority="1129" stopIfTrue="1">
      <formula>$A2191&lt;&gt;""</formula>
    </cfRule>
  </conditionalFormatting>
  <conditionalFormatting sqref="F2198">
    <cfRule type="expression" dxfId="147" priority="1121" stopIfTrue="1">
      <formula>$A2198&lt;&gt;""</formula>
    </cfRule>
  </conditionalFormatting>
  <conditionalFormatting sqref="F2203">
    <cfRule type="expression" dxfId="146" priority="1120" stopIfTrue="1">
      <formula>$A2203&lt;&gt;""</formula>
    </cfRule>
  </conditionalFormatting>
  <conditionalFormatting sqref="F2209">
    <cfRule type="expression" dxfId="145" priority="1119" stopIfTrue="1">
      <formula>$A2209&lt;&gt;""</formula>
    </cfRule>
  </conditionalFormatting>
  <conditionalFormatting sqref="F2215">
    <cfRule type="expression" dxfId="144" priority="1117" stopIfTrue="1">
      <formula>$A2215&lt;&gt;""</formula>
    </cfRule>
  </conditionalFormatting>
  <conditionalFormatting sqref="F2220">
    <cfRule type="expression" dxfId="143" priority="1115" stopIfTrue="1">
      <formula>$A2220&lt;&gt;""</formula>
    </cfRule>
  </conditionalFormatting>
  <conditionalFormatting sqref="F2225">
    <cfRule type="expression" dxfId="142" priority="1113" stopIfTrue="1">
      <formula>$A2225&lt;&gt;""</formula>
    </cfRule>
  </conditionalFormatting>
  <conditionalFormatting sqref="F2232">
    <cfRule type="expression" dxfId="141" priority="1112" stopIfTrue="1">
      <formula>$A2232&lt;&gt;""</formula>
    </cfRule>
  </conditionalFormatting>
  <conditionalFormatting sqref="F2237">
    <cfRule type="expression" dxfId="140" priority="1110" stopIfTrue="1">
      <formula>$A2237&lt;&gt;""</formula>
    </cfRule>
  </conditionalFormatting>
  <conditionalFormatting sqref="F2241">
    <cfRule type="expression" dxfId="139" priority="558" stopIfTrue="1">
      <formula>$A2241&lt;&gt;""</formula>
    </cfRule>
  </conditionalFormatting>
  <conditionalFormatting sqref="F2247">
    <cfRule type="expression" dxfId="138" priority="440" stopIfTrue="1">
      <formula>$A2247&lt;&gt;""</formula>
    </cfRule>
  </conditionalFormatting>
  <conditionalFormatting sqref="F2250">
    <cfRule type="expression" dxfId="137" priority="1108" stopIfTrue="1">
      <formula>$A2250&lt;&gt;""</formula>
    </cfRule>
  </conditionalFormatting>
  <conditionalFormatting sqref="F2255">
    <cfRule type="expression" dxfId="136" priority="1106" stopIfTrue="1">
      <formula>$A2255&lt;&gt;""</formula>
    </cfRule>
  </conditionalFormatting>
  <conditionalFormatting sqref="F2258">
    <cfRule type="expression" dxfId="135" priority="1057" stopIfTrue="1">
      <formula>$A2258&lt;&gt;""</formula>
    </cfRule>
  </conditionalFormatting>
  <conditionalFormatting sqref="F2270">
    <cfRule type="expression" dxfId="134" priority="948" stopIfTrue="1">
      <formula>$A2270&lt;&gt;""</formula>
    </cfRule>
  </conditionalFormatting>
  <conditionalFormatting sqref="F2274">
    <cfRule type="expression" dxfId="133" priority="1053" stopIfTrue="1">
      <formula>$A2274&lt;&gt;""</formula>
    </cfRule>
  </conditionalFormatting>
  <conditionalFormatting sqref="F2277:F2278">
    <cfRule type="expression" dxfId="132" priority="1051" stopIfTrue="1">
      <formula>$A2277&lt;&gt;""</formula>
    </cfRule>
  </conditionalFormatting>
  <conditionalFormatting sqref="F2283">
    <cfRule type="expression" dxfId="131" priority="1049" stopIfTrue="1">
      <formula>$A2283&lt;&gt;""</formula>
    </cfRule>
  </conditionalFormatting>
  <conditionalFormatting sqref="F2287">
    <cfRule type="expression" dxfId="130" priority="1047" stopIfTrue="1">
      <formula>$A2287&lt;&gt;""</formula>
    </cfRule>
  </conditionalFormatting>
  <conditionalFormatting sqref="F2306">
    <cfRule type="expression" dxfId="129" priority="965" stopIfTrue="1">
      <formula>$A2306&lt;&gt;""</formula>
    </cfRule>
  </conditionalFormatting>
  <conditionalFormatting sqref="F2317">
    <cfRule type="expression" dxfId="128" priority="1045" stopIfTrue="1">
      <formula>$A2317&lt;&gt;""</formula>
    </cfRule>
  </conditionalFormatting>
  <conditionalFormatting sqref="F2322">
    <cfRule type="expression" dxfId="127" priority="967" stopIfTrue="1">
      <formula>$A2322&lt;&gt;""</formula>
    </cfRule>
  </conditionalFormatting>
  <conditionalFormatting sqref="F2458">
    <cfRule type="expression" dxfId="126" priority="1125" stopIfTrue="1">
      <formula>$A2458&lt;&gt;""</formula>
    </cfRule>
  </conditionalFormatting>
  <conditionalFormatting sqref="F2542">
    <cfRule type="expression" dxfId="125" priority="957" stopIfTrue="1">
      <formula>$A2542&lt;&gt;""</formula>
    </cfRule>
  </conditionalFormatting>
  <conditionalFormatting sqref="F2544">
    <cfRule type="expression" dxfId="124" priority="805" stopIfTrue="1">
      <formula>$A2544&lt;&gt;""</formula>
    </cfRule>
  </conditionalFormatting>
  <conditionalFormatting sqref="F2548">
    <cfRule type="expression" dxfId="123" priority="476" stopIfTrue="1">
      <formula>$A2548&lt;&gt;""</formula>
    </cfRule>
  </conditionalFormatting>
  <conditionalFormatting sqref="F2553">
    <cfRule type="expression" dxfId="122" priority="794" stopIfTrue="1">
      <formula>$A2553&lt;&gt;""</formula>
    </cfRule>
  </conditionalFormatting>
  <conditionalFormatting sqref="F2557">
    <cfRule type="expression" dxfId="121" priority="792" stopIfTrue="1">
      <formula>$A2557&lt;&gt;""</formula>
    </cfRule>
  </conditionalFormatting>
  <conditionalFormatting sqref="F2603">
    <cfRule type="expression" dxfId="120" priority="955" stopIfTrue="1">
      <formula>$A2603&lt;&gt;""</formula>
    </cfRule>
  </conditionalFormatting>
  <conditionalFormatting sqref="F2610">
    <cfRule type="expression" dxfId="119" priority="952" stopIfTrue="1">
      <formula>$A2610&lt;&gt;""</formula>
    </cfRule>
  </conditionalFormatting>
  <conditionalFormatting sqref="F2655">
    <cfRule type="expression" dxfId="118" priority="802" stopIfTrue="1">
      <formula>$A2655&lt;&gt;""</formula>
    </cfRule>
  </conditionalFormatting>
  <conditionalFormatting sqref="F2659">
    <cfRule type="expression" dxfId="117" priority="783" stopIfTrue="1">
      <formula>$A2659&lt;&gt;""</formula>
    </cfRule>
  </conditionalFormatting>
  <conditionalFormatting sqref="F2666">
    <cfRule type="expression" dxfId="116" priority="780" stopIfTrue="1">
      <formula>$A2666&lt;&gt;""</formula>
    </cfRule>
  </conditionalFormatting>
  <conditionalFormatting sqref="F2671">
    <cfRule type="expression" dxfId="115" priority="589" stopIfTrue="1">
      <formula>$A2671&lt;&gt;""</formula>
    </cfRule>
  </conditionalFormatting>
  <conditionalFormatting sqref="F2675">
    <cfRule type="expression" dxfId="114" priority="765" stopIfTrue="1">
      <formula>$A2675&lt;&gt;""</formula>
    </cfRule>
  </conditionalFormatting>
  <conditionalFormatting sqref="F2707">
    <cfRule type="expression" dxfId="113" priority="799" stopIfTrue="1">
      <formula>$A2707&lt;&gt;""</formula>
    </cfRule>
  </conditionalFormatting>
  <conditionalFormatting sqref="F2712">
    <cfRule type="expression" dxfId="112" priority="592" stopIfTrue="1">
      <formula>$A2712&lt;&gt;""</formula>
    </cfRule>
  </conditionalFormatting>
  <conditionalFormatting sqref="F2717">
    <cfRule type="expression" dxfId="111" priority="334" stopIfTrue="1">
      <formula>$A2717&lt;&gt;""</formula>
    </cfRule>
  </conditionalFormatting>
  <conditionalFormatting sqref="F2722">
    <cfRule type="expression" dxfId="110" priority="777" stopIfTrue="1">
      <formula>$A2722&lt;&gt;""</formula>
    </cfRule>
  </conditionalFormatting>
  <conditionalFormatting sqref="F2767">
    <cfRule type="expression" dxfId="109" priority="774" stopIfTrue="1">
      <formula>$A2767&lt;&gt;""</formula>
    </cfRule>
  </conditionalFormatting>
  <conditionalFormatting sqref="F2798">
    <cfRule type="expression" dxfId="108" priority="571" stopIfTrue="1">
      <formula>$A2798&lt;&gt;""</formula>
    </cfRule>
  </conditionalFormatting>
  <conditionalFormatting sqref="F2837">
    <cfRule type="expression" dxfId="107" priority="564" stopIfTrue="1">
      <formula>$A2837&lt;&gt;""</formula>
    </cfRule>
  </conditionalFormatting>
  <conditionalFormatting sqref="F2873">
    <cfRule type="expression" dxfId="106" priority="768" stopIfTrue="1">
      <formula>$A2873&lt;&gt;""</formula>
    </cfRule>
  </conditionalFormatting>
  <conditionalFormatting sqref="F2909">
    <cfRule type="expression" dxfId="105" priority="796" stopIfTrue="1">
      <formula>$A2909&lt;&gt;""</formula>
    </cfRule>
  </conditionalFormatting>
  <conditionalFormatting sqref="F2940">
    <cfRule type="expression" dxfId="104" priority="771" stopIfTrue="1">
      <formula>$A2940&lt;&gt;""</formula>
    </cfRule>
  </conditionalFormatting>
  <conditionalFormatting sqref="F2971">
    <cfRule type="expression" dxfId="103" priority="944" stopIfTrue="1">
      <formula>$A2971&lt;&gt;""</formula>
    </cfRule>
  </conditionalFormatting>
  <conditionalFormatting sqref="F3000">
    <cfRule type="expression" dxfId="102" priority="935" stopIfTrue="1">
      <formula>$A3000&lt;&gt;""</formula>
    </cfRule>
  </conditionalFormatting>
  <conditionalFormatting sqref="F3342">
    <cfRule type="expression" dxfId="101" priority="899" stopIfTrue="1">
      <formula>$A3342&lt;&gt;""</formula>
    </cfRule>
  </conditionalFormatting>
  <conditionalFormatting sqref="F3354">
    <cfRule type="expression" dxfId="100" priority="786" stopIfTrue="1">
      <formula>$A3354&lt;&gt;""</formula>
    </cfRule>
  </conditionalFormatting>
  <conditionalFormatting sqref="F3386">
    <cfRule type="expression" dxfId="99" priority="603" stopIfTrue="1">
      <formula>$A3386&lt;&gt;""</formula>
    </cfRule>
  </conditionalFormatting>
  <conditionalFormatting sqref="F3414">
    <cfRule type="expression" dxfId="98" priority="551" stopIfTrue="1">
      <formula>$A3414&lt;&gt;""</formula>
    </cfRule>
  </conditionalFormatting>
  <conditionalFormatting sqref="F3416">
    <cfRule type="expression" dxfId="97" priority="789" stopIfTrue="1">
      <formula>$A3416&lt;&gt;""</formula>
    </cfRule>
  </conditionalFormatting>
  <conditionalFormatting sqref="F3418">
    <cfRule type="expression" dxfId="96" priority="893" stopIfTrue="1">
      <formula>$A3418&lt;&gt;""</formula>
    </cfRule>
  </conditionalFormatting>
  <conditionalFormatting sqref="F3420">
    <cfRule type="expression" dxfId="95" priority="896" stopIfTrue="1">
      <formula>$A3420&lt;&gt;""</formula>
    </cfRule>
  </conditionalFormatting>
  <conditionalFormatting sqref="F3453:F3460">
    <cfRule type="expression" dxfId="94" priority="892" stopIfTrue="1">
      <formula>$A3453&lt;&gt;""</formula>
    </cfRule>
  </conditionalFormatting>
  <conditionalFormatting sqref="F3491:F3512">
    <cfRule type="expression" dxfId="93" priority="876" stopIfTrue="1">
      <formula>$A3491&lt;&gt;""</formula>
    </cfRule>
  </conditionalFormatting>
  <conditionalFormatting sqref="F935:G936">
    <cfRule type="expression" dxfId="92" priority="910" stopIfTrue="1">
      <formula>$A935&lt;&gt;""</formula>
    </cfRule>
  </conditionalFormatting>
  <conditionalFormatting sqref="F966:G967 F969:G971">
    <cfRule type="expression" dxfId="91" priority="2421" stopIfTrue="1">
      <formula>$A966&lt;&gt;""</formula>
    </cfRule>
  </conditionalFormatting>
  <conditionalFormatting sqref="F995:G1010">
    <cfRule type="expression" dxfId="90" priority="1621" stopIfTrue="1">
      <formula>$A995&lt;&gt;""</formula>
    </cfRule>
  </conditionalFormatting>
  <conditionalFormatting sqref="F1030:G1039">
    <cfRule type="expression" dxfId="89" priority="2361" stopIfTrue="1">
      <formula>$A1030&lt;&gt;""</formula>
    </cfRule>
  </conditionalFormatting>
  <conditionalFormatting sqref="F1071:G1077">
    <cfRule type="expression" dxfId="88" priority="918" stopIfTrue="1">
      <formula>$A1071&lt;&gt;""</formula>
    </cfRule>
  </conditionalFormatting>
  <conditionalFormatting sqref="F1090:G1090">
    <cfRule type="expression" dxfId="87" priority="2334" stopIfTrue="1">
      <formula>$A1090&lt;&gt;""</formula>
    </cfRule>
  </conditionalFormatting>
  <conditionalFormatting sqref="F1176:G1184">
    <cfRule type="expression" dxfId="86" priority="2323" stopIfTrue="1">
      <formula>$A1176&lt;&gt;""</formula>
    </cfRule>
  </conditionalFormatting>
  <conditionalFormatting sqref="F1229:G1231">
    <cfRule type="expression" dxfId="85" priority="2078" stopIfTrue="1">
      <formula>$A1229&lt;&gt;""</formula>
    </cfRule>
  </conditionalFormatting>
  <conditionalFormatting sqref="F1265:G1274">
    <cfRule type="expression" dxfId="84" priority="1698" stopIfTrue="1">
      <formula>$A1265&lt;&gt;""</formula>
    </cfRule>
  </conditionalFormatting>
  <conditionalFormatting sqref="F1327:G1327">
    <cfRule type="expression" dxfId="83" priority="2696" stopIfTrue="1">
      <formula>$A1327&lt;&gt;""</formula>
    </cfRule>
  </conditionalFormatting>
  <conditionalFormatting sqref="F811:H814">
    <cfRule type="expression" dxfId="82" priority="2773" stopIfTrue="1">
      <formula>$A811&lt;&gt;""</formula>
    </cfRule>
  </conditionalFormatting>
  <conditionalFormatting sqref="F822:H824">
    <cfRule type="expression" dxfId="81" priority="2807" stopIfTrue="1">
      <formula>$A822&lt;&gt;""</formula>
    </cfRule>
  </conditionalFormatting>
  <conditionalFormatting sqref="F826:H826 G827:H832">
    <cfRule type="expression" dxfId="80" priority="2786" stopIfTrue="1">
      <formula>$A826&lt;&gt;""</formula>
    </cfRule>
  </conditionalFormatting>
  <conditionalFormatting sqref="F1707:H1707">
    <cfRule type="expression" dxfId="79" priority="2905" stopIfTrue="1">
      <formula>$A1707&lt;&gt;""</formula>
    </cfRule>
  </conditionalFormatting>
  <conditionalFormatting sqref="F1771:H1773">
    <cfRule type="expression" dxfId="78" priority="2837" stopIfTrue="1">
      <formula>$A1771&lt;&gt;""</formula>
    </cfRule>
  </conditionalFormatting>
  <conditionalFormatting sqref="F2080:H2080">
    <cfRule type="expression" dxfId="77" priority="2908" stopIfTrue="1">
      <formula>$A2080&lt;&gt;""</formula>
    </cfRule>
  </conditionalFormatting>
  <conditionalFormatting sqref="F2122:H2122">
    <cfRule type="expression" dxfId="76" priority="2834" stopIfTrue="1">
      <formula>$A2122&lt;&gt;""</formula>
    </cfRule>
  </conditionalFormatting>
  <conditionalFormatting sqref="F809:I810 F811">
    <cfRule type="expression" dxfId="75" priority="2776" stopIfTrue="1">
      <formula>$A809&lt;&gt;""</formula>
    </cfRule>
  </conditionalFormatting>
  <conditionalFormatting sqref="F827:J857 A829:E831">
    <cfRule type="expression" dxfId="74" priority="2703" stopIfTrue="1">
      <formula>$A827&lt;&gt;""</formula>
    </cfRule>
  </conditionalFormatting>
  <conditionalFormatting sqref="F1087:J1089">
    <cfRule type="expression" dxfId="73" priority="2339" stopIfTrue="1">
      <formula>$A1087&lt;&gt;""</formula>
    </cfRule>
  </conditionalFormatting>
  <conditionalFormatting sqref="F1195:J1228">
    <cfRule type="expression" dxfId="72" priority="2322" stopIfTrue="1">
      <formula>$A1195&lt;&gt;""</formula>
    </cfRule>
  </conditionalFormatting>
  <conditionalFormatting sqref="F1275:J1275">
    <cfRule type="expression" dxfId="71" priority="1669" stopIfTrue="1">
      <formula>$A1275&lt;&gt;""</formula>
    </cfRule>
  </conditionalFormatting>
  <conditionalFormatting sqref="F1277:J1307">
    <cfRule type="expression" dxfId="70" priority="1652" stopIfTrue="1">
      <formula>$A1277&lt;&gt;""</formula>
    </cfRule>
  </conditionalFormatting>
  <conditionalFormatting sqref="F1415:J1461 A1421:E1461">
    <cfRule type="expression" dxfId="69" priority="2700" stopIfTrue="1">
      <formula>$A1415&lt;&gt;""</formula>
    </cfRule>
  </conditionalFormatting>
  <conditionalFormatting sqref="F3545:J3545">
    <cfRule type="expression" dxfId="68" priority="849" stopIfTrue="1">
      <formula>$A3545&lt;&gt;""</formula>
    </cfRule>
  </conditionalFormatting>
  <conditionalFormatting sqref="F3550:J3550">
    <cfRule type="expression" dxfId="67" priority="848" stopIfTrue="1">
      <formula>$A3550&lt;&gt;""</formula>
    </cfRule>
  </conditionalFormatting>
  <conditionalFormatting sqref="F3555:J3555">
    <cfRule type="expression" dxfId="66" priority="843" stopIfTrue="1">
      <formula>$A3555&lt;&gt;""</formula>
    </cfRule>
  </conditionalFormatting>
  <conditionalFormatting sqref="F3559:J3561">
    <cfRule type="expression" dxfId="65" priority="834" stopIfTrue="1">
      <formula>$A3559&lt;&gt;""</formula>
    </cfRule>
  </conditionalFormatting>
  <conditionalFormatting sqref="G1011">
    <cfRule type="expression" dxfId="64" priority="2389" stopIfTrue="1">
      <formula>$A1011&lt;&gt;""</formula>
    </cfRule>
  </conditionalFormatting>
  <conditionalFormatting sqref="G1304">
    <cfRule type="expression" dxfId="63" priority="2748" stopIfTrue="1">
      <formula>$A1304&lt;&gt;""</formula>
    </cfRule>
  </conditionalFormatting>
  <conditionalFormatting sqref="G1542">
    <cfRule type="expression" dxfId="62" priority="937" stopIfTrue="1">
      <formula>$A1542&lt;&gt;""</formula>
    </cfRule>
  </conditionalFormatting>
  <conditionalFormatting sqref="G458:H458">
    <cfRule type="expression" dxfId="61" priority="2557" stopIfTrue="1">
      <formula>$A458&lt;&gt;""</formula>
    </cfRule>
  </conditionalFormatting>
  <conditionalFormatting sqref="G786:H791">
    <cfRule type="expression" dxfId="60" priority="2491" stopIfTrue="1">
      <formula>$A786&lt;&gt;""</formula>
    </cfRule>
  </conditionalFormatting>
  <conditionalFormatting sqref="G835:H835">
    <cfRule type="expression" dxfId="59" priority="2469" stopIfTrue="1">
      <formula>$A835&lt;&gt;""</formula>
    </cfRule>
  </conditionalFormatting>
  <conditionalFormatting sqref="G1422:H1422">
    <cfRule type="expression" dxfId="58" priority="2729" stopIfTrue="1">
      <formula>$A1422&lt;&gt;""</formula>
    </cfRule>
  </conditionalFormatting>
  <conditionalFormatting sqref="G311:I311">
    <cfRule type="expression" dxfId="57" priority="2763" stopIfTrue="1">
      <formula>$A311&lt;&gt;""</formula>
    </cfRule>
  </conditionalFormatting>
  <conditionalFormatting sqref="G361:I361">
    <cfRule type="expression" dxfId="56" priority="2880" stopIfTrue="1">
      <formula>$A361&lt;&gt;""</formula>
    </cfRule>
  </conditionalFormatting>
  <conditionalFormatting sqref="G368:I368">
    <cfRule type="expression" dxfId="55" priority="2767" stopIfTrue="1">
      <formula>$A368&lt;&gt;""</formula>
    </cfRule>
  </conditionalFormatting>
  <conditionalFormatting sqref="G413:I413">
    <cfRule type="expression" dxfId="54" priority="2760" stopIfTrue="1">
      <formula>$A413&lt;&gt;""</formula>
    </cfRule>
  </conditionalFormatting>
  <conditionalFormatting sqref="G421:I421 G433:I433 G442:I442 G446:I446">
    <cfRule type="expression" dxfId="53" priority="2752" stopIfTrue="1">
      <formula>$A421&lt;&gt;""</formula>
    </cfRule>
  </conditionalFormatting>
  <conditionalFormatting sqref="G660:I660">
    <cfRule type="expression" dxfId="52" priority="2448" stopIfTrue="1">
      <formula>$A660&lt;&gt;""</formula>
    </cfRule>
  </conditionalFormatting>
  <conditionalFormatting sqref="G784:I786">
    <cfRule type="expression" dxfId="51" priority="2492" stopIfTrue="1">
      <formula>$A784&lt;&gt;""</formula>
    </cfRule>
  </conditionalFormatting>
  <conditionalFormatting sqref="G833:I835">
    <cfRule type="expression" dxfId="50" priority="2467" stopIfTrue="1">
      <formula>$A833&lt;&gt;""</formula>
    </cfRule>
  </conditionalFormatting>
  <conditionalFormatting sqref="G840:I843">
    <cfRule type="expression" dxfId="49" priority="2455" stopIfTrue="1">
      <formula>$A840&lt;&gt;""</formula>
    </cfRule>
  </conditionalFormatting>
  <conditionalFormatting sqref="G845:I845">
    <cfRule type="expression" dxfId="48" priority="1694" stopIfTrue="1">
      <formula>$A845&lt;&gt;""</formula>
    </cfRule>
  </conditionalFormatting>
  <conditionalFormatting sqref="G1100:I1103">
    <cfRule type="expression" dxfId="47" priority="2349" stopIfTrue="1">
      <formula>$A1100&lt;&gt;""</formula>
    </cfRule>
  </conditionalFormatting>
  <conditionalFormatting sqref="G1196:I1197">
    <cfRule type="expression" dxfId="46" priority="2318" stopIfTrue="1">
      <formula>$A1196&lt;&gt;""</formula>
    </cfRule>
  </conditionalFormatting>
  <conditionalFormatting sqref="G1199:I1203">
    <cfRule type="expression" dxfId="45" priority="2314" stopIfTrue="1">
      <formula>$A1199&lt;&gt;""</formula>
    </cfRule>
  </conditionalFormatting>
  <conditionalFormatting sqref="G1205:I1205">
    <cfRule type="expression" dxfId="44" priority="2306" stopIfTrue="1">
      <formula>$A1205&lt;&gt;""</formula>
    </cfRule>
  </conditionalFormatting>
  <conditionalFormatting sqref="G1207:I1207">
    <cfRule type="expression" dxfId="43" priority="2302" stopIfTrue="1">
      <formula>$A1207&lt;&gt;""</formula>
    </cfRule>
  </conditionalFormatting>
  <conditionalFormatting sqref="G1209:I1211">
    <cfRule type="expression" dxfId="42" priority="2270" stopIfTrue="1">
      <formula>$A1209&lt;&gt;""</formula>
    </cfRule>
  </conditionalFormatting>
  <conditionalFormatting sqref="G1213:I1217">
    <cfRule type="expression" dxfId="41" priority="2206" stopIfTrue="1">
      <formula>$A1213&lt;&gt;""</formula>
    </cfRule>
  </conditionalFormatting>
  <conditionalFormatting sqref="G1219:I1219">
    <cfRule type="expression" dxfId="40" priority="2190" stopIfTrue="1">
      <formula>$A1219&lt;&gt;""</formula>
    </cfRule>
  </conditionalFormatting>
  <conditionalFormatting sqref="G1221:I1221">
    <cfRule type="expression" dxfId="39" priority="2174" stopIfTrue="1">
      <formula>$A1221&lt;&gt;""</formula>
    </cfRule>
  </conditionalFormatting>
  <conditionalFormatting sqref="G1223:I1223">
    <cfRule type="expression" dxfId="38" priority="2158" stopIfTrue="1">
      <formula>$A1223&lt;&gt;""</formula>
    </cfRule>
  </conditionalFormatting>
  <conditionalFormatting sqref="G1225:I1225">
    <cfRule type="expression" dxfId="37" priority="2142" stopIfTrue="1">
      <formula>$A1225&lt;&gt;""</formula>
    </cfRule>
  </conditionalFormatting>
  <conditionalFormatting sqref="G1227:I1234">
    <cfRule type="expression" dxfId="36" priority="2042" stopIfTrue="1">
      <formula>$A1227&lt;&gt;""</formula>
    </cfRule>
  </conditionalFormatting>
  <conditionalFormatting sqref="G1236:I1238">
    <cfRule type="expression" dxfId="35" priority="2002" stopIfTrue="1">
      <formula>$A1236&lt;&gt;""</formula>
    </cfRule>
  </conditionalFormatting>
  <conditionalFormatting sqref="G1240:I1242">
    <cfRule type="expression" dxfId="34" priority="1962" stopIfTrue="1">
      <formula>$A1240&lt;&gt;""</formula>
    </cfRule>
  </conditionalFormatting>
  <conditionalFormatting sqref="G1244:I1246">
    <cfRule type="expression" dxfId="33" priority="1922" stopIfTrue="1">
      <formula>$A1244&lt;&gt;""</formula>
    </cfRule>
  </conditionalFormatting>
  <conditionalFormatting sqref="G1248:I1250">
    <cfRule type="expression" dxfId="32" priority="1882" stopIfTrue="1">
      <formula>$A1248&lt;&gt;""</formula>
    </cfRule>
  </conditionalFormatting>
  <conditionalFormatting sqref="G1252:I1255">
    <cfRule type="expression" dxfId="31" priority="1830" stopIfTrue="1">
      <formula>$A1252&lt;&gt;""</formula>
    </cfRule>
  </conditionalFormatting>
  <conditionalFormatting sqref="G1257:I1257">
    <cfRule type="expression" dxfId="30" priority="1814" stopIfTrue="1">
      <formula>$A1257&lt;&gt;""</formula>
    </cfRule>
  </conditionalFormatting>
  <conditionalFormatting sqref="G1259:I1261">
    <cfRule type="expression" dxfId="29" priority="1774" stopIfTrue="1">
      <formula>$A1259&lt;&gt;""</formula>
    </cfRule>
  </conditionalFormatting>
  <conditionalFormatting sqref="G1263:I1274">
    <cfRule type="expression" dxfId="28" priority="1701" stopIfTrue="1">
      <formula>$A1263&lt;&gt;""</formula>
    </cfRule>
  </conditionalFormatting>
  <conditionalFormatting sqref="G1278:I1278">
    <cfRule type="expression" dxfId="27" priority="1636" stopIfTrue="1">
      <formula>$A1278&lt;&gt;""</formula>
    </cfRule>
  </conditionalFormatting>
  <conditionalFormatting sqref="H1210:H1211">
    <cfRule type="expression" dxfId="26" priority="2297" stopIfTrue="1">
      <formula>$A1210&lt;&gt;""</formula>
    </cfRule>
  </conditionalFormatting>
  <conditionalFormatting sqref="H1992:H1999">
    <cfRule type="expression" dxfId="25" priority="2796" stopIfTrue="1">
      <formula>$A1992&lt;&gt;""</formula>
    </cfRule>
  </conditionalFormatting>
  <conditionalFormatting sqref="H2001">
    <cfRule type="expression" dxfId="24" priority="1613" stopIfTrue="1">
      <formula>$A2001&lt;&gt;""</formula>
    </cfRule>
  </conditionalFormatting>
  <conditionalFormatting sqref="H2115:H2122">
    <cfRule type="expression" dxfId="23" priority="1415" stopIfTrue="1">
      <formula>$A2115&lt;&gt;""</formula>
    </cfRule>
  </conditionalFormatting>
  <conditionalFormatting sqref="H2017:I2019">
    <cfRule type="expression" dxfId="22" priority="1578" stopIfTrue="1">
      <formula>$A2017&lt;&gt;""</formula>
    </cfRule>
  </conditionalFormatting>
  <conditionalFormatting sqref="H2021:I2023">
    <cfRule type="expression" dxfId="21" priority="1562" stopIfTrue="1">
      <formula>$A2021&lt;&gt;""</formula>
    </cfRule>
  </conditionalFormatting>
  <conditionalFormatting sqref="H2025:I2028">
    <cfRule type="expression" dxfId="20" priority="1546" stopIfTrue="1">
      <formula>$A2025&lt;&gt;""</formula>
    </cfRule>
  </conditionalFormatting>
  <conditionalFormatting sqref="H2030:I2064">
    <cfRule type="expression" dxfId="19" priority="1530" stopIfTrue="1">
      <formula>$A2030&lt;&gt;""</formula>
    </cfRule>
  </conditionalFormatting>
  <conditionalFormatting sqref="H2066:I2113">
    <cfRule type="expression" dxfId="18" priority="1503" stopIfTrue="1">
      <formula>$A2066&lt;&gt;""</formula>
    </cfRule>
  </conditionalFormatting>
  <conditionalFormatting sqref="I878">
    <cfRule type="expression" dxfId="17" priority="2452" stopIfTrue="1">
      <formula>$A878&lt;&gt;""</formula>
    </cfRule>
  </conditionalFormatting>
  <conditionalFormatting sqref="I898:I900">
    <cfRule type="expression" dxfId="16" priority="2353" stopIfTrue="1">
      <formula>$A898&lt;&gt;""</formula>
    </cfRule>
  </conditionalFormatting>
  <conditionalFormatting sqref="I1625:I1628">
    <cfRule type="expression" dxfId="15" priority="2851" stopIfTrue="1">
      <formula>$A1625&lt;&gt;""</formula>
    </cfRule>
  </conditionalFormatting>
  <conditionalFormatting sqref="I1771">
    <cfRule type="expression" dxfId="14" priority="2839" stopIfTrue="1">
      <formula>$A1771&lt;&gt;""</formula>
    </cfRule>
  </conditionalFormatting>
  <conditionalFormatting sqref="I1998:I2001">
    <cfRule type="expression" dxfId="13" priority="1615" stopIfTrue="1">
      <formula>$A1998&lt;&gt;""</formula>
    </cfRule>
  </conditionalFormatting>
  <conditionalFormatting sqref="I2115:I2118">
    <cfRule type="expression" dxfId="12" priority="1438" stopIfTrue="1">
      <formula>$A2115&lt;&gt;""</formula>
    </cfRule>
  </conditionalFormatting>
  <conditionalFormatting sqref="I2120:I2122">
    <cfRule type="expression" dxfId="11" priority="1416" stopIfTrue="1">
      <formula>$A2120&lt;&gt;""</formula>
    </cfRule>
  </conditionalFormatting>
  <conditionalFormatting sqref="I2453:I2470">
    <cfRule type="expression" dxfId="10" priority="2886" stopIfTrue="1">
      <formula>$A2453&lt;&gt;""</formula>
    </cfRule>
  </conditionalFormatting>
  <conditionalFormatting sqref="I458:J460">
    <cfRule type="expression" dxfId="9" priority="2556" stopIfTrue="1">
      <formula>$A458&lt;&gt;""</formula>
    </cfRule>
  </conditionalFormatting>
  <conditionalFormatting sqref="I887:J891">
    <cfRule type="expression" dxfId="8" priority="2449" stopIfTrue="1">
      <formula>$A887&lt;&gt;""</formula>
    </cfRule>
  </conditionalFormatting>
  <conditionalFormatting sqref="I912:J917">
    <cfRule type="expression" dxfId="7" priority="2702" stopIfTrue="1">
      <formula>$A912&lt;&gt;""</formula>
    </cfRule>
  </conditionalFormatting>
  <conditionalFormatting sqref="I922:J923">
    <cfRule type="expression" dxfId="6" priority="2447" stopIfTrue="1">
      <formula>$A922&lt;&gt;""</formula>
    </cfRule>
  </conditionalFormatting>
  <conditionalFormatting sqref="I953:J953">
    <cfRule type="expression" dxfId="5" priority="964" stopIfTrue="1">
      <formula>$A953&lt;&gt;""</formula>
    </cfRule>
  </conditionalFormatting>
  <conditionalFormatting sqref="I957:J958">
    <cfRule type="expression" dxfId="4" priority="2443" stopIfTrue="1">
      <formula>$A957&lt;&gt;""</formula>
    </cfRule>
  </conditionalFormatting>
  <conditionalFormatting sqref="I1772:J1772">
    <cfRule type="expression" dxfId="3" priority="2904" stopIfTrue="1">
      <formula>$A1772&lt;&gt;""</formula>
    </cfRule>
  </conditionalFormatting>
  <conditionalFormatting sqref="J3562:J3590">
    <cfRule type="expression" dxfId="2" priority="2911" stopIfTrue="1">
      <formula>$A3562&lt;&gt;""</formula>
    </cfRule>
  </conditionalFormatting>
  <conditionalFormatting sqref="B2875:J2875">
    <cfRule type="expression" dxfId="1" priority="2" stopIfTrue="1">
      <formula>$A2875&lt;&gt;""</formula>
    </cfRule>
  </conditionalFormatting>
  <conditionalFormatting sqref="B2289:J2289">
    <cfRule type="expression" dxfId="0" priority="1" stopIfTrue="1">
      <formula>$A2289&lt;&gt;""</formula>
    </cfRule>
  </conditionalFormatting>
  <dataValidations count="5">
    <dataValidation type="date" allowBlank="1" showInputMessage="1" showErrorMessage="1" sqref="D102:E102 D6028:E66563 D106:E106">
      <formula1>42370</formula1>
      <formula2>42735</formula2>
    </dataValidation>
    <dataValidation type="list" allowBlank="1" sqref="B4737:B4749 F3026:F3033 F2903:F3024 F107:F2901 F3037:F6027">
      <formula1>$F$96:$F$99</formula1>
    </dataValidation>
    <dataValidation allowBlank="1" sqref="G4835 C4737:C4749 G2903:G3024 G3026:G3033 G4838:G5240 G5242:G5682 G5689:G5714 G5716:G5730 G5732:G5744 G3591:G3962 G5807:G5810 G5812:G5815 G3037:G3588 G5746:G5805 G5822:G5832 G2662:G2901 G107:G2660 G3966:G4832"/>
    <dataValidation type="list" allowBlank="1" showInputMessage="1" showErrorMessage="1" sqref="A107:A6027">
      <formula1>OFFSET($A$1,0,0,$B$3,1)</formula1>
    </dataValidation>
    <dataValidation type="list" allowBlank="1" showInputMessage="1" showErrorMessage="1" errorTitle="Chyba !" error="zadajte (vyberte zo zoznamu) platný analytický kód podľa nápovedy k bunke I104" sqref="J107:J11027">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5</xdr:col>
                    <xdr:colOff>1859280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L103"/>
  <sheetViews>
    <sheetView zoomScaleNormal="100" workbookViewId="0">
      <pane ySplit="1" topLeftCell="A50" activePane="bottomLeft" state="frozen"/>
      <selection activeCell="I2" sqref="I2:L73"/>
      <selection pane="bottomLeft" activeCell="A60" sqref="A60"/>
    </sheetView>
  </sheetViews>
  <sheetFormatPr defaultColWidth="9.109375" defaultRowHeight="10.199999999999999" x14ac:dyDescent="0.2"/>
  <cols>
    <col min="1" max="1" width="9.5546875" style="181" bestFit="1" customWidth="1"/>
    <col min="2" max="2" width="47.44140625" style="182" bestFit="1" customWidth="1"/>
    <col min="3" max="3" width="15.44140625" style="182" bestFit="1" customWidth="1"/>
    <col min="4" max="4" width="24" style="182" bestFit="1" customWidth="1"/>
    <col min="5" max="5" width="13.88671875" style="182" bestFit="1" customWidth="1"/>
    <col min="6" max="6" width="6.109375" style="182" bestFit="1" customWidth="1"/>
    <col min="7" max="7" width="22.88671875" style="182" customWidth="1"/>
    <col min="8" max="8" width="28.5546875" style="182" bestFit="1" customWidth="1"/>
    <col min="9" max="9" width="18.6640625" style="182" customWidth="1"/>
    <col min="10" max="10" width="14.44140625" style="182" bestFit="1" customWidth="1"/>
    <col min="11" max="11" width="16.6640625" style="182" bestFit="1" customWidth="1"/>
    <col min="12" max="12" width="12.5546875" style="183" bestFit="1" customWidth="1"/>
    <col min="13" max="16384" width="9.109375" style="182"/>
  </cols>
  <sheetData>
    <row r="1" spans="1:12" s="215" customFormat="1" ht="20.399999999999999" x14ac:dyDescent="0.25">
      <c r="A1" s="164" t="s">
        <v>454</v>
      </c>
      <c r="B1" s="165" t="s">
        <v>455</v>
      </c>
      <c r="C1" s="165" t="s">
        <v>456</v>
      </c>
      <c r="D1" s="165" t="s">
        <v>457</v>
      </c>
      <c r="E1" s="165" t="s">
        <v>458</v>
      </c>
      <c r="F1" s="165" t="s">
        <v>459</v>
      </c>
      <c r="G1" s="165" t="s">
        <v>460</v>
      </c>
      <c r="H1" s="165" t="s">
        <v>461</v>
      </c>
      <c r="I1" s="165" t="s">
        <v>462</v>
      </c>
      <c r="J1" s="165" t="s">
        <v>463</v>
      </c>
      <c r="K1" s="165" t="s">
        <v>464</v>
      </c>
      <c r="L1" s="166" t="s">
        <v>465</v>
      </c>
    </row>
    <row r="2" spans="1:12" s="216" customFormat="1" x14ac:dyDescent="0.2">
      <c r="A2" s="204" t="s">
        <v>466</v>
      </c>
      <c r="B2" s="205" t="s">
        <v>467</v>
      </c>
      <c r="C2" s="237" t="s">
        <v>468</v>
      </c>
      <c r="D2" s="205" t="s">
        <v>469</v>
      </c>
      <c r="E2" s="205" t="s">
        <v>470</v>
      </c>
      <c r="F2" s="205" t="s">
        <v>471</v>
      </c>
      <c r="G2" s="205" t="s">
        <v>472</v>
      </c>
      <c r="H2" s="205" t="s">
        <v>473</v>
      </c>
      <c r="I2" s="205" t="s">
        <v>474</v>
      </c>
      <c r="J2" s="205" t="s">
        <v>475</v>
      </c>
      <c r="K2" s="205" t="s">
        <v>476</v>
      </c>
      <c r="L2" s="206">
        <v>421911370554</v>
      </c>
    </row>
    <row r="3" spans="1:12" s="216" customFormat="1" x14ac:dyDescent="0.2">
      <c r="A3" s="204" t="s">
        <v>477</v>
      </c>
      <c r="B3" s="205" t="s">
        <v>478</v>
      </c>
      <c r="C3" s="237" t="s">
        <v>468</v>
      </c>
      <c r="D3" s="205" t="s">
        <v>479</v>
      </c>
      <c r="E3" s="205" t="s">
        <v>480</v>
      </c>
      <c r="F3" s="205" t="s">
        <v>481</v>
      </c>
      <c r="G3" s="205" t="s">
        <v>482</v>
      </c>
      <c r="H3" s="265" t="s">
        <v>483</v>
      </c>
      <c r="I3" s="265" t="s">
        <v>484</v>
      </c>
      <c r="J3" s="265" t="s">
        <v>475</v>
      </c>
      <c r="K3" s="205" t="s">
        <v>484</v>
      </c>
      <c r="L3" s="206">
        <v>421905819613</v>
      </c>
    </row>
    <row r="4" spans="1:12" s="216" customFormat="1" x14ac:dyDescent="0.2">
      <c r="A4" s="204" t="s">
        <v>485</v>
      </c>
      <c r="B4" s="205" t="s">
        <v>486</v>
      </c>
      <c r="C4" s="237" t="s">
        <v>468</v>
      </c>
      <c r="D4" s="205" t="s">
        <v>487</v>
      </c>
      <c r="E4" s="205" t="s">
        <v>488</v>
      </c>
      <c r="F4" s="205" t="s">
        <v>489</v>
      </c>
      <c r="G4" s="205" t="s">
        <v>490</v>
      </c>
      <c r="H4" s="205" t="s">
        <v>491</v>
      </c>
      <c r="I4" s="205" t="s">
        <v>492</v>
      </c>
      <c r="J4" s="205" t="s">
        <v>493</v>
      </c>
      <c r="K4" s="205" t="s">
        <v>494</v>
      </c>
      <c r="L4" s="206">
        <v>421910448008</v>
      </c>
    </row>
    <row r="5" spans="1:12" s="216" customFormat="1" x14ac:dyDescent="0.2">
      <c r="A5" s="200" t="s">
        <v>495</v>
      </c>
      <c r="B5" s="201" t="s">
        <v>496</v>
      </c>
      <c r="C5" s="202" t="s">
        <v>497</v>
      </c>
      <c r="D5" s="201" t="s">
        <v>498</v>
      </c>
      <c r="E5" s="201" t="s">
        <v>499</v>
      </c>
      <c r="F5" s="201" t="s">
        <v>500</v>
      </c>
      <c r="G5" s="294" t="s">
        <v>501</v>
      </c>
      <c r="H5" s="294" t="s">
        <v>502</v>
      </c>
      <c r="I5" s="201" t="s">
        <v>503</v>
      </c>
      <c r="J5" s="201" t="s">
        <v>504</v>
      </c>
      <c r="K5" s="201">
        <v>0</v>
      </c>
      <c r="L5" s="203">
        <v>0</v>
      </c>
    </row>
    <row r="6" spans="1:12" s="216" customFormat="1" x14ac:dyDescent="0.2">
      <c r="A6" s="204" t="s">
        <v>505</v>
      </c>
      <c r="B6" s="205" t="s">
        <v>506</v>
      </c>
      <c r="C6" s="237" t="s">
        <v>468</v>
      </c>
      <c r="D6" s="237" t="s">
        <v>507</v>
      </c>
      <c r="E6" s="237" t="s">
        <v>470</v>
      </c>
      <c r="F6" s="205" t="s">
        <v>508</v>
      </c>
      <c r="G6" s="205" t="s">
        <v>509</v>
      </c>
      <c r="H6" s="205" t="s">
        <v>510</v>
      </c>
      <c r="I6" s="237" t="s">
        <v>511</v>
      </c>
      <c r="J6" s="237" t="s">
        <v>475</v>
      </c>
      <c r="K6" s="266" t="s">
        <v>512</v>
      </c>
      <c r="L6" s="267">
        <v>421903555547</v>
      </c>
    </row>
    <row r="7" spans="1:12" s="216" customFormat="1" x14ac:dyDescent="0.2">
      <c r="A7" s="204" t="s">
        <v>513</v>
      </c>
      <c r="B7" s="205" t="s">
        <v>514</v>
      </c>
      <c r="C7" s="237" t="s">
        <v>468</v>
      </c>
      <c r="D7" s="205" t="s">
        <v>515</v>
      </c>
      <c r="E7" s="205" t="s">
        <v>516</v>
      </c>
      <c r="F7" s="205" t="s">
        <v>517</v>
      </c>
      <c r="G7" s="205" t="s">
        <v>518</v>
      </c>
      <c r="H7" s="264" t="s">
        <v>519</v>
      </c>
      <c r="I7" s="205" t="s">
        <v>520</v>
      </c>
      <c r="J7" s="205" t="s">
        <v>475</v>
      </c>
      <c r="K7" s="265">
        <v>0</v>
      </c>
      <c r="L7" s="267">
        <v>0</v>
      </c>
    </row>
    <row r="8" spans="1:12" s="216" customFormat="1" x14ac:dyDescent="0.2">
      <c r="A8" s="204" t="s">
        <v>521</v>
      </c>
      <c r="B8" s="205" t="s">
        <v>522</v>
      </c>
      <c r="C8" s="237" t="s">
        <v>468</v>
      </c>
      <c r="D8" s="205" t="s">
        <v>523</v>
      </c>
      <c r="E8" s="205" t="s">
        <v>524</v>
      </c>
      <c r="F8" s="205" t="s">
        <v>525</v>
      </c>
      <c r="G8" s="205" t="s">
        <v>526</v>
      </c>
      <c r="H8" s="205" t="s">
        <v>527</v>
      </c>
      <c r="I8" s="205" t="s">
        <v>528</v>
      </c>
      <c r="J8" s="205" t="s">
        <v>475</v>
      </c>
      <c r="K8" s="205" t="s">
        <v>528</v>
      </c>
      <c r="L8" s="206">
        <v>421908868248</v>
      </c>
    </row>
    <row r="9" spans="1:12" s="216" customFormat="1" x14ac:dyDescent="0.2">
      <c r="A9" s="204" t="s">
        <v>529</v>
      </c>
      <c r="B9" s="205" t="s">
        <v>530</v>
      </c>
      <c r="C9" s="237" t="s">
        <v>468</v>
      </c>
      <c r="D9" s="237" t="s">
        <v>531</v>
      </c>
      <c r="E9" s="237" t="s">
        <v>532</v>
      </c>
      <c r="F9" s="205" t="s">
        <v>533</v>
      </c>
      <c r="G9" s="205" t="s">
        <v>534</v>
      </c>
      <c r="H9" s="205" t="s">
        <v>535</v>
      </c>
      <c r="I9" s="237" t="s">
        <v>536</v>
      </c>
      <c r="J9" s="237" t="s">
        <v>493</v>
      </c>
      <c r="K9" s="237" t="s">
        <v>537</v>
      </c>
      <c r="L9" s="206">
        <v>421917626568</v>
      </c>
    </row>
    <row r="10" spans="1:12" s="216" customFormat="1" x14ac:dyDescent="0.2">
      <c r="A10" s="204" t="s">
        <v>538</v>
      </c>
      <c r="B10" s="205" t="s">
        <v>539</v>
      </c>
      <c r="C10" s="237" t="s">
        <v>468</v>
      </c>
      <c r="D10" s="237" t="s">
        <v>540</v>
      </c>
      <c r="E10" s="237" t="s">
        <v>541</v>
      </c>
      <c r="F10" s="205" t="s">
        <v>542</v>
      </c>
      <c r="G10" s="205" t="s">
        <v>543</v>
      </c>
      <c r="H10" s="205" t="s">
        <v>544</v>
      </c>
      <c r="I10" s="237" t="s">
        <v>545</v>
      </c>
      <c r="J10" s="237" t="s">
        <v>546</v>
      </c>
      <c r="K10" s="237" t="s">
        <v>547</v>
      </c>
      <c r="L10" s="206">
        <v>421919188236</v>
      </c>
    </row>
    <row r="11" spans="1:12" s="216" customFormat="1" x14ac:dyDescent="0.2">
      <c r="A11" s="204" t="s">
        <v>548</v>
      </c>
      <c r="B11" s="205" t="s">
        <v>549</v>
      </c>
      <c r="C11" s="237" t="s">
        <v>468</v>
      </c>
      <c r="D11" s="205" t="s">
        <v>550</v>
      </c>
      <c r="E11" s="205" t="s">
        <v>524</v>
      </c>
      <c r="F11" s="205" t="s">
        <v>551</v>
      </c>
      <c r="G11" s="205" t="s">
        <v>552</v>
      </c>
      <c r="H11" s="205" t="s">
        <v>553</v>
      </c>
      <c r="I11" s="205" t="s">
        <v>554</v>
      </c>
      <c r="J11" s="205" t="s">
        <v>475</v>
      </c>
      <c r="K11" s="205" t="s">
        <v>554</v>
      </c>
      <c r="L11" s="206">
        <v>421905948422</v>
      </c>
    </row>
    <row r="12" spans="1:12" s="216" customFormat="1" x14ac:dyDescent="0.2">
      <c r="A12" s="204" t="s">
        <v>555</v>
      </c>
      <c r="B12" s="205" t="s">
        <v>556</v>
      </c>
      <c r="C12" s="237" t="s">
        <v>468</v>
      </c>
      <c r="D12" s="237" t="s">
        <v>557</v>
      </c>
      <c r="E12" s="237" t="s">
        <v>516</v>
      </c>
      <c r="F12" s="205" t="s">
        <v>517</v>
      </c>
      <c r="G12" s="205" t="s">
        <v>558</v>
      </c>
      <c r="H12" s="205" t="s">
        <v>559</v>
      </c>
      <c r="I12" s="237" t="s">
        <v>560</v>
      </c>
      <c r="J12" s="237" t="s">
        <v>475</v>
      </c>
      <c r="K12" s="237" t="s">
        <v>560</v>
      </c>
      <c r="L12" s="206">
        <v>421915184709</v>
      </c>
    </row>
    <row r="13" spans="1:12" s="216" customFormat="1" x14ac:dyDescent="0.2">
      <c r="A13" s="204" t="s">
        <v>561</v>
      </c>
      <c r="B13" s="205" t="s">
        <v>562</v>
      </c>
      <c r="C13" s="237" t="s">
        <v>468</v>
      </c>
      <c r="D13" s="205" t="s">
        <v>563</v>
      </c>
      <c r="E13" s="205" t="s">
        <v>524</v>
      </c>
      <c r="F13" s="205" t="s">
        <v>564</v>
      </c>
      <c r="G13" s="205" t="s">
        <v>565</v>
      </c>
      <c r="H13" s="205" t="s">
        <v>566</v>
      </c>
      <c r="I13" s="205" t="s">
        <v>567</v>
      </c>
      <c r="J13" s="205" t="s">
        <v>475</v>
      </c>
      <c r="K13" s="205" t="s">
        <v>567</v>
      </c>
      <c r="L13" s="206">
        <v>421908965156</v>
      </c>
    </row>
    <row r="14" spans="1:12" s="216" customFormat="1" x14ac:dyDescent="0.2">
      <c r="A14" s="204" t="s">
        <v>568</v>
      </c>
      <c r="B14" s="205" t="s">
        <v>569</v>
      </c>
      <c r="C14" s="237" t="s">
        <v>468</v>
      </c>
      <c r="D14" s="205" t="s">
        <v>570</v>
      </c>
      <c r="E14" s="205" t="s">
        <v>524</v>
      </c>
      <c r="F14" s="205" t="s">
        <v>571</v>
      </c>
      <c r="G14" s="264" t="s">
        <v>572</v>
      </c>
      <c r="H14" s="264" t="s">
        <v>573</v>
      </c>
      <c r="I14" s="205" t="s">
        <v>574</v>
      </c>
      <c r="J14" s="205" t="s">
        <v>493</v>
      </c>
      <c r="K14" s="205" t="s">
        <v>575</v>
      </c>
      <c r="L14" s="206">
        <v>421905998953</v>
      </c>
    </row>
    <row r="15" spans="1:12" s="216" customFormat="1" x14ac:dyDescent="0.2">
      <c r="A15" s="204" t="s">
        <v>576</v>
      </c>
      <c r="B15" s="205" t="s">
        <v>577</v>
      </c>
      <c r="C15" s="237" t="s">
        <v>468</v>
      </c>
      <c r="D15" s="205" t="s">
        <v>563</v>
      </c>
      <c r="E15" s="205" t="s">
        <v>524</v>
      </c>
      <c r="F15" s="205" t="s">
        <v>564</v>
      </c>
      <c r="G15" s="269" t="s">
        <v>578</v>
      </c>
      <c r="H15" s="205" t="s">
        <v>579</v>
      </c>
      <c r="I15" s="205" t="s">
        <v>580</v>
      </c>
      <c r="J15" s="205" t="s">
        <v>475</v>
      </c>
      <c r="K15" s="265" t="s">
        <v>581</v>
      </c>
      <c r="L15" s="267">
        <v>421903200136</v>
      </c>
    </row>
    <row r="16" spans="1:12" s="216" customFormat="1" x14ac:dyDescent="0.2">
      <c r="A16" s="204" t="s">
        <v>582</v>
      </c>
      <c r="B16" s="205" t="s">
        <v>583</v>
      </c>
      <c r="C16" s="237" t="s">
        <v>468</v>
      </c>
      <c r="D16" s="205" t="s">
        <v>584</v>
      </c>
      <c r="E16" s="205" t="s">
        <v>585</v>
      </c>
      <c r="F16" s="205" t="s">
        <v>586</v>
      </c>
      <c r="G16" s="205" t="s">
        <v>587</v>
      </c>
      <c r="H16" s="205" t="s">
        <v>588</v>
      </c>
      <c r="I16" s="205" t="s">
        <v>589</v>
      </c>
      <c r="J16" s="205" t="s">
        <v>475</v>
      </c>
      <c r="K16" s="205" t="s">
        <v>589</v>
      </c>
      <c r="L16" s="206">
        <v>421911361044</v>
      </c>
    </row>
    <row r="17" spans="1:12" s="216" customFormat="1" x14ac:dyDescent="0.2">
      <c r="A17" s="204" t="s">
        <v>590</v>
      </c>
      <c r="B17" s="205" t="s">
        <v>591</v>
      </c>
      <c r="C17" s="237" t="s">
        <v>468</v>
      </c>
      <c r="D17" s="205" t="s">
        <v>592</v>
      </c>
      <c r="E17" s="205" t="s">
        <v>593</v>
      </c>
      <c r="F17" s="205" t="s">
        <v>594</v>
      </c>
      <c r="G17" s="205" t="s">
        <v>595</v>
      </c>
      <c r="H17" s="205" t="s">
        <v>596</v>
      </c>
      <c r="I17" s="205" t="s">
        <v>597</v>
      </c>
      <c r="J17" s="205" t="s">
        <v>475</v>
      </c>
      <c r="K17" s="205" t="s">
        <v>598</v>
      </c>
      <c r="L17" s="206">
        <v>421903403105</v>
      </c>
    </row>
    <row r="18" spans="1:12" s="216" customFormat="1" x14ac:dyDescent="0.2">
      <c r="A18" s="204" t="s">
        <v>599</v>
      </c>
      <c r="B18" s="205" t="s">
        <v>600</v>
      </c>
      <c r="C18" s="237" t="s">
        <v>468</v>
      </c>
      <c r="D18" s="205" t="s">
        <v>601</v>
      </c>
      <c r="E18" s="205" t="s">
        <v>602</v>
      </c>
      <c r="F18" s="205" t="s">
        <v>603</v>
      </c>
      <c r="G18" s="205" t="s">
        <v>604</v>
      </c>
      <c r="H18" s="264" t="s">
        <v>605</v>
      </c>
      <c r="I18" s="205" t="s">
        <v>606</v>
      </c>
      <c r="J18" s="205" t="s">
        <v>475</v>
      </c>
      <c r="K18" s="205" t="s">
        <v>606</v>
      </c>
      <c r="L18" s="206">
        <v>421917812810</v>
      </c>
    </row>
    <row r="19" spans="1:12" s="216" customFormat="1" x14ac:dyDescent="0.2">
      <c r="A19" s="204" t="s">
        <v>607</v>
      </c>
      <c r="B19" s="205" t="s">
        <v>608</v>
      </c>
      <c r="C19" s="237" t="s">
        <v>468</v>
      </c>
      <c r="D19" s="205" t="s">
        <v>609</v>
      </c>
      <c r="E19" s="205" t="s">
        <v>610</v>
      </c>
      <c r="F19" s="205" t="s">
        <v>611</v>
      </c>
      <c r="G19" s="205" t="s">
        <v>612</v>
      </c>
      <c r="H19" s="269" t="s">
        <v>613</v>
      </c>
      <c r="I19" s="205" t="s">
        <v>614</v>
      </c>
      <c r="J19" s="205" t="s">
        <v>475</v>
      </c>
      <c r="K19" s="205" t="s">
        <v>615</v>
      </c>
      <c r="L19" s="206">
        <v>421905162424</v>
      </c>
    </row>
    <row r="20" spans="1:12" s="216" customFormat="1" x14ac:dyDescent="0.2">
      <c r="A20" s="204" t="s">
        <v>616</v>
      </c>
      <c r="B20" s="205" t="s">
        <v>617</v>
      </c>
      <c r="C20" s="237" t="s">
        <v>468</v>
      </c>
      <c r="D20" s="205" t="s">
        <v>618</v>
      </c>
      <c r="E20" s="205" t="s">
        <v>516</v>
      </c>
      <c r="F20" s="205" t="s">
        <v>517</v>
      </c>
      <c r="G20" s="205" t="s">
        <v>619</v>
      </c>
      <c r="H20" s="205" t="s">
        <v>620</v>
      </c>
      <c r="I20" s="205" t="s">
        <v>621</v>
      </c>
      <c r="J20" s="205" t="s">
        <v>475</v>
      </c>
      <c r="K20" s="205" t="s">
        <v>622</v>
      </c>
      <c r="L20" s="206">
        <v>421902901640</v>
      </c>
    </row>
    <row r="21" spans="1:12" s="216" customFormat="1" x14ac:dyDescent="0.2">
      <c r="A21" s="204" t="s">
        <v>623</v>
      </c>
      <c r="B21" s="205" t="s">
        <v>624</v>
      </c>
      <c r="C21" s="237" t="s">
        <v>468</v>
      </c>
      <c r="D21" s="205" t="s">
        <v>625</v>
      </c>
      <c r="E21" s="205" t="s">
        <v>488</v>
      </c>
      <c r="F21" s="205" t="s">
        <v>626</v>
      </c>
      <c r="G21" s="205" t="s">
        <v>627</v>
      </c>
      <c r="H21" s="205" t="s">
        <v>628</v>
      </c>
      <c r="I21" s="205" t="s">
        <v>629</v>
      </c>
      <c r="J21" s="205" t="s">
        <v>475</v>
      </c>
      <c r="K21" s="205" t="s">
        <v>630</v>
      </c>
      <c r="L21" s="206">
        <v>421907696186</v>
      </c>
    </row>
    <row r="22" spans="1:12" s="216" customFormat="1" x14ac:dyDescent="0.2">
      <c r="A22" s="204" t="s">
        <v>631</v>
      </c>
      <c r="B22" s="205" t="s">
        <v>632</v>
      </c>
      <c r="C22" s="237" t="s">
        <v>468</v>
      </c>
      <c r="D22" s="205" t="s">
        <v>633</v>
      </c>
      <c r="E22" s="205" t="s">
        <v>634</v>
      </c>
      <c r="F22" s="205" t="s">
        <v>635</v>
      </c>
      <c r="G22" s="205" t="s">
        <v>636</v>
      </c>
      <c r="H22" s="205" t="s">
        <v>637</v>
      </c>
      <c r="I22" s="205" t="s">
        <v>638</v>
      </c>
      <c r="J22" s="205" t="s">
        <v>493</v>
      </c>
      <c r="K22" s="205" t="s">
        <v>638</v>
      </c>
      <c r="L22" s="206">
        <v>421907253794</v>
      </c>
    </row>
    <row r="23" spans="1:12" s="216" customFormat="1" x14ac:dyDescent="0.2">
      <c r="A23" s="204" t="s">
        <v>639</v>
      </c>
      <c r="B23" s="205" t="s">
        <v>640</v>
      </c>
      <c r="C23" s="237" t="s">
        <v>468</v>
      </c>
      <c r="D23" s="205" t="s">
        <v>563</v>
      </c>
      <c r="E23" s="205" t="s">
        <v>524</v>
      </c>
      <c r="F23" s="205" t="s">
        <v>626</v>
      </c>
      <c r="G23" s="205" t="s">
        <v>641</v>
      </c>
      <c r="H23" s="205" t="s">
        <v>642</v>
      </c>
      <c r="I23" s="205" t="s">
        <v>643</v>
      </c>
      <c r="J23" s="205" t="s">
        <v>475</v>
      </c>
      <c r="K23" s="205" t="s">
        <v>644</v>
      </c>
      <c r="L23" s="206">
        <v>421905294239</v>
      </c>
    </row>
    <row r="24" spans="1:12" s="216" customFormat="1" x14ac:dyDescent="0.2">
      <c r="A24" s="204" t="s">
        <v>645</v>
      </c>
      <c r="B24" s="205" t="s">
        <v>646</v>
      </c>
      <c r="C24" s="237" t="s">
        <v>468</v>
      </c>
      <c r="D24" s="205" t="s">
        <v>647</v>
      </c>
      <c r="E24" s="205" t="s">
        <v>524</v>
      </c>
      <c r="F24" s="205" t="s">
        <v>626</v>
      </c>
      <c r="G24" s="205" t="s">
        <v>648</v>
      </c>
      <c r="H24" s="205" t="s">
        <v>649</v>
      </c>
      <c r="I24" s="205" t="s">
        <v>650</v>
      </c>
      <c r="J24" s="205" t="s">
        <v>475</v>
      </c>
      <c r="K24" s="205" t="s">
        <v>651</v>
      </c>
      <c r="L24" s="206">
        <v>421905504810</v>
      </c>
    </row>
    <row r="25" spans="1:12" s="216" customFormat="1" x14ac:dyDescent="0.2">
      <c r="A25" s="204" t="s">
        <v>652</v>
      </c>
      <c r="B25" s="205" t="s">
        <v>653</v>
      </c>
      <c r="C25" s="237" t="s">
        <v>468</v>
      </c>
      <c r="D25" s="205" t="s">
        <v>654</v>
      </c>
      <c r="E25" s="205" t="s">
        <v>524</v>
      </c>
      <c r="F25" s="205" t="s">
        <v>655</v>
      </c>
      <c r="G25" s="205" t="s">
        <v>656</v>
      </c>
      <c r="H25" s="264" t="s">
        <v>657</v>
      </c>
      <c r="I25" s="205" t="s">
        <v>658</v>
      </c>
      <c r="J25" s="205" t="s">
        <v>475</v>
      </c>
      <c r="K25" s="205" t="s">
        <v>659</v>
      </c>
      <c r="L25" s="206">
        <v>421949246786</v>
      </c>
    </row>
    <row r="26" spans="1:12" s="216" customFormat="1" x14ac:dyDescent="0.2">
      <c r="A26" s="204" t="s">
        <v>660</v>
      </c>
      <c r="B26" s="205" t="s">
        <v>661</v>
      </c>
      <c r="C26" s="237" t="s">
        <v>468</v>
      </c>
      <c r="D26" s="205" t="s">
        <v>662</v>
      </c>
      <c r="E26" s="205" t="s">
        <v>663</v>
      </c>
      <c r="F26" s="205" t="s">
        <v>664</v>
      </c>
      <c r="G26" s="205" t="s">
        <v>665</v>
      </c>
      <c r="H26" s="205" t="s">
        <v>666</v>
      </c>
      <c r="I26" s="205" t="s">
        <v>667</v>
      </c>
      <c r="J26" s="205" t="s">
        <v>475</v>
      </c>
      <c r="K26" s="205" t="s">
        <v>667</v>
      </c>
      <c r="L26" s="206">
        <v>421905607646</v>
      </c>
    </row>
    <row r="27" spans="1:12" x14ac:dyDescent="0.2">
      <c r="A27" s="204" t="s">
        <v>668</v>
      </c>
      <c r="B27" s="205" t="s">
        <v>669</v>
      </c>
      <c r="C27" s="237" t="s">
        <v>468</v>
      </c>
      <c r="D27" s="205" t="s">
        <v>670</v>
      </c>
      <c r="E27" s="205" t="s">
        <v>524</v>
      </c>
      <c r="F27" s="205" t="s">
        <v>671</v>
      </c>
      <c r="G27" s="205" t="s">
        <v>672</v>
      </c>
      <c r="H27" s="205" t="s">
        <v>673</v>
      </c>
      <c r="I27" s="205" t="s">
        <v>674</v>
      </c>
      <c r="J27" s="205" t="s">
        <v>475</v>
      </c>
      <c r="K27" s="265" t="s">
        <v>674</v>
      </c>
      <c r="L27" s="267">
        <v>421903919943</v>
      </c>
    </row>
    <row r="28" spans="1:12" x14ac:dyDescent="0.2">
      <c r="A28" s="204" t="s">
        <v>675</v>
      </c>
      <c r="B28" s="205" t="s">
        <v>676</v>
      </c>
      <c r="C28" s="237" t="s">
        <v>468</v>
      </c>
      <c r="D28" s="205" t="s">
        <v>677</v>
      </c>
      <c r="E28" s="205" t="s">
        <v>524</v>
      </c>
      <c r="F28" s="205" t="s">
        <v>678</v>
      </c>
      <c r="G28" s="205" t="s">
        <v>679</v>
      </c>
      <c r="H28" s="264" t="s">
        <v>680</v>
      </c>
      <c r="I28" s="205" t="s">
        <v>681</v>
      </c>
      <c r="J28" s="205" t="s">
        <v>475</v>
      </c>
      <c r="K28" s="205" t="s">
        <v>681</v>
      </c>
      <c r="L28" s="206">
        <v>421903421644</v>
      </c>
    </row>
    <row r="29" spans="1:12" x14ac:dyDescent="0.2">
      <c r="A29" s="204" t="s">
        <v>682</v>
      </c>
      <c r="B29" s="205" t="s">
        <v>683</v>
      </c>
      <c r="C29" s="237" t="s">
        <v>468</v>
      </c>
      <c r="D29" s="237" t="s">
        <v>684</v>
      </c>
      <c r="E29" s="237" t="s">
        <v>524</v>
      </c>
      <c r="F29" s="205" t="s">
        <v>685</v>
      </c>
      <c r="G29" s="264" t="s">
        <v>686</v>
      </c>
      <c r="H29" s="264" t="s">
        <v>687</v>
      </c>
      <c r="I29" s="237" t="s">
        <v>688</v>
      </c>
      <c r="J29" s="237" t="s">
        <v>475</v>
      </c>
      <c r="K29" s="237" t="s">
        <v>689</v>
      </c>
      <c r="L29" s="267">
        <v>421903204367</v>
      </c>
    </row>
    <row r="30" spans="1:12" x14ac:dyDescent="0.2">
      <c r="A30" s="204" t="s">
        <v>690</v>
      </c>
      <c r="B30" s="205" t="s">
        <v>691</v>
      </c>
      <c r="C30" s="237" t="s">
        <v>468</v>
      </c>
      <c r="D30" s="205" t="s">
        <v>692</v>
      </c>
      <c r="E30" s="205" t="s">
        <v>524</v>
      </c>
      <c r="F30" s="205" t="s">
        <v>693</v>
      </c>
      <c r="G30" s="205" t="s">
        <v>694</v>
      </c>
      <c r="H30" s="205" t="s">
        <v>695</v>
      </c>
      <c r="I30" s="205" t="s">
        <v>696</v>
      </c>
      <c r="J30" s="205" t="s">
        <v>697</v>
      </c>
      <c r="K30" s="205" t="s">
        <v>698</v>
      </c>
      <c r="L30" s="267">
        <v>421903446366</v>
      </c>
    </row>
    <row r="31" spans="1:12" x14ac:dyDescent="0.2">
      <c r="A31" s="204" t="s">
        <v>699</v>
      </c>
      <c r="B31" s="205" t="s">
        <v>700</v>
      </c>
      <c r="C31" s="237" t="s">
        <v>468</v>
      </c>
      <c r="D31" s="237" t="s">
        <v>563</v>
      </c>
      <c r="E31" s="237" t="s">
        <v>524</v>
      </c>
      <c r="F31" s="205" t="s">
        <v>564</v>
      </c>
      <c r="G31" s="205" t="s">
        <v>701</v>
      </c>
      <c r="H31" s="205" t="s">
        <v>702</v>
      </c>
      <c r="I31" s="237" t="s">
        <v>703</v>
      </c>
      <c r="J31" s="237" t="s">
        <v>704</v>
      </c>
      <c r="K31" s="237" t="s">
        <v>705</v>
      </c>
      <c r="L31" s="206">
        <v>421915177492</v>
      </c>
    </row>
    <row r="32" spans="1:12" x14ac:dyDescent="0.2">
      <c r="A32" s="204" t="s">
        <v>706</v>
      </c>
      <c r="B32" s="205" t="s">
        <v>707</v>
      </c>
      <c r="C32" s="237" t="s">
        <v>468</v>
      </c>
      <c r="D32" s="205" t="s">
        <v>563</v>
      </c>
      <c r="E32" s="205" t="s">
        <v>524</v>
      </c>
      <c r="F32" s="205" t="s">
        <v>564</v>
      </c>
      <c r="G32" s="264" t="s">
        <v>708</v>
      </c>
      <c r="H32" s="264" t="s">
        <v>709</v>
      </c>
      <c r="I32" s="205" t="s">
        <v>710</v>
      </c>
      <c r="J32" s="205" t="s">
        <v>711</v>
      </c>
      <c r="K32" s="205" t="s">
        <v>710</v>
      </c>
      <c r="L32" s="206">
        <v>421908145184</v>
      </c>
    </row>
    <row r="33" spans="1:12" x14ac:dyDescent="0.2">
      <c r="A33" s="204" t="s">
        <v>712</v>
      </c>
      <c r="B33" s="205" t="s">
        <v>713</v>
      </c>
      <c r="C33" s="237" t="s">
        <v>468</v>
      </c>
      <c r="D33" s="237" t="s">
        <v>563</v>
      </c>
      <c r="E33" s="237" t="s">
        <v>524</v>
      </c>
      <c r="F33" s="205" t="s">
        <v>564</v>
      </c>
      <c r="G33" s="264" t="s">
        <v>714</v>
      </c>
      <c r="H33" s="264" t="s">
        <v>715</v>
      </c>
      <c r="I33" s="237" t="s">
        <v>716</v>
      </c>
      <c r="J33" s="237" t="s">
        <v>493</v>
      </c>
      <c r="K33" s="237" t="s">
        <v>717</v>
      </c>
      <c r="L33" s="206">
        <v>421907100191</v>
      </c>
    </row>
    <row r="34" spans="1:12" x14ac:dyDescent="0.2">
      <c r="A34" s="204" t="s">
        <v>718</v>
      </c>
      <c r="B34" s="205" t="s">
        <v>719</v>
      </c>
      <c r="C34" s="237" t="s">
        <v>468</v>
      </c>
      <c r="D34" s="237" t="s">
        <v>563</v>
      </c>
      <c r="E34" s="237" t="s">
        <v>524</v>
      </c>
      <c r="F34" s="205" t="s">
        <v>626</v>
      </c>
      <c r="G34" s="269" t="s">
        <v>720</v>
      </c>
      <c r="H34" s="205" t="s">
        <v>721</v>
      </c>
      <c r="I34" s="237" t="s">
        <v>722</v>
      </c>
      <c r="J34" s="237" t="s">
        <v>475</v>
      </c>
      <c r="K34" s="237" t="s">
        <v>723</v>
      </c>
      <c r="L34" s="206">
        <v>421905659739</v>
      </c>
    </row>
    <row r="35" spans="1:12" x14ac:dyDescent="0.2">
      <c r="A35" s="204" t="s">
        <v>724</v>
      </c>
      <c r="B35" s="205" t="s">
        <v>725</v>
      </c>
      <c r="C35" s="237" t="s">
        <v>468</v>
      </c>
      <c r="D35" s="237" t="s">
        <v>726</v>
      </c>
      <c r="E35" s="237" t="s">
        <v>524</v>
      </c>
      <c r="F35" s="205" t="s">
        <v>727</v>
      </c>
      <c r="G35" s="205" t="s">
        <v>728</v>
      </c>
      <c r="H35" s="205" t="s">
        <v>729</v>
      </c>
      <c r="I35" s="237" t="s">
        <v>730</v>
      </c>
      <c r="J35" s="237" t="s">
        <v>475</v>
      </c>
      <c r="K35" s="237" t="s">
        <v>730</v>
      </c>
      <c r="L35" s="206">
        <v>421905620961</v>
      </c>
    </row>
    <row r="36" spans="1:12" x14ac:dyDescent="0.2">
      <c r="A36" s="204" t="s">
        <v>731</v>
      </c>
      <c r="B36" s="205" t="s">
        <v>732</v>
      </c>
      <c r="C36" s="237" t="s">
        <v>468</v>
      </c>
      <c r="D36" s="205" t="s">
        <v>733</v>
      </c>
      <c r="E36" s="205" t="s">
        <v>734</v>
      </c>
      <c r="F36" s="205" t="s">
        <v>735</v>
      </c>
      <c r="G36" s="205" t="s">
        <v>736</v>
      </c>
      <c r="H36" s="205" t="s">
        <v>737</v>
      </c>
      <c r="I36" s="205" t="s">
        <v>738</v>
      </c>
      <c r="J36" s="205" t="s">
        <v>493</v>
      </c>
      <c r="K36" s="205" t="s">
        <v>738</v>
      </c>
      <c r="L36" s="206">
        <v>421944644533</v>
      </c>
    </row>
    <row r="37" spans="1:12" x14ac:dyDescent="0.2">
      <c r="A37" s="207" t="s">
        <v>739</v>
      </c>
      <c r="B37" s="236" t="s">
        <v>740</v>
      </c>
      <c r="C37" s="237" t="s">
        <v>468</v>
      </c>
      <c r="D37" s="236" t="s">
        <v>741</v>
      </c>
      <c r="E37" s="236" t="s">
        <v>742</v>
      </c>
      <c r="F37" s="236" t="s">
        <v>743</v>
      </c>
      <c r="G37" s="236" t="s">
        <v>744</v>
      </c>
      <c r="H37" s="236" t="s">
        <v>745</v>
      </c>
      <c r="I37" s="236" t="s">
        <v>746</v>
      </c>
      <c r="J37" s="236" t="s">
        <v>475</v>
      </c>
      <c r="K37" s="236" t="s">
        <v>747</v>
      </c>
      <c r="L37" s="238">
        <v>421905601243</v>
      </c>
    </row>
    <row r="38" spans="1:12" x14ac:dyDescent="0.2">
      <c r="A38" s="204" t="s">
        <v>748</v>
      </c>
      <c r="B38" s="205" t="s">
        <v>749</v>
      </c>
      <c r="C38" s="237" t="s">
        <v>468</v>
      </c>
      <c r="D38" s="205" t="s">
        <v>750</v>
      </c>
      <c r="E38" s="205" t="s">
        <v>524</v>
      </c>
      <c r="F38" s="205" t="s">
        <v>471</v>
      </c>
      <c r="G38" s="205" t="s">
        <v>751</v>
      </c>
      <c r="H38" s="205" t="s">
        <v>752</v>
      </c>
      <c r="I38" s="205" t="s">
        <v>753</v>
      </c>
      <c r="J38" s="205" t="s">
        <v>475</v>
      </c>
      <c r="K38" s="205" t="s">
        <v>753</v>
      </c>
      <c r="L38" s="206">
        <v>421903584555</v>
      </c>
    </row>
    <row r="39" spans="1:12" x14ac:dyDescent="0.2">
      <c r="A39" s="204" t="s">
        <v>754</v>
      </c>
      <c r="B39" s="205" t="s">
        <v>755</v>
      </c>
      <c r="C39" s="237" t="s">
        <v>468</v>
      </c>
      <c r="D39" s="205" t="s">
        <v>563</v>
      </c>
      <c r="E39" s="205" t="s">
        <v>488</v>
      </c>
      <c r="F39" s="205" t="s">
        <v>564</v>
      </c>
      <c r="G39" s="205" t="s">
        <v>756</v>
      </c>
      <c r="H39" s="205" t="s">
        <v>757</v>
      </c>
      <c r="I39" s="205" t="s">
        <v>758</v>
      </c>
      <c r="J39" s="205" t="s">
        <v>475</v>
      </c>
      <c r="K39" s="205" t="s">
        <v>758</v>
      </c>
      <c r="L39" s="206">
        <v>421917800004</v>
      </c>
    </row>
    <row r="40" spans="1:12" x14ac:dyDescent="0.2">
      <c r="A40" s="204" t="s">
        <v>759</v>
      </c>
      <c r="B40" s="205" t="s">
        <v>760</v>
      </c>
      <c r="C40" s="237" t="s">
        <v>468</v>
      </c>
      <c r="D40" s="205" t="s">
        <v>761</v>
      </c>
      <c r="E40" s="205" t="s">
        <v>524</v>
      </c>
      <c r="F40" s="205" t="s">
        <v>489</v>
      </c>
      <c r="G40" s="205" t="s">
        <v>762</v>
      </c>
      <c r="H40" s="205" t="s">
        <v>763</v>
      </c>
      <c r="I40" s="205" t="s">
        <v>764</v>
      </c>
      <c r="J40" s="205" t="s">
        <v>475</v>
      </c>
      <c r="K40" s="205" t="s">
        <v>764</v>
      </c>
      <c r="L40" s="206">
        <v>421905297832</v>
      </c>
    </row>
    <row r="41" spans="1:12" x14ac:dyDescent="0.2">
      <c r="A41" s="207" t="s">
        <v>765</v>
      </c>
      <c r="B41" s="236" t="s">
        <v>766</v>
      </c>
      <c r="C41" s="236" t="s">
        <v>468</v>
      </c>
      <c r="D41" s="236" t="s">
        <v>767</v>
      </c>
      <c r="E41" s="236" t="s">
        <v>524</v>
      </c>
      <c r="F41" s="236" t="s">
        <v>768</v>
      </c>
      <c r="G41" s="236" t="s">
        <v>769</v>
      </c>
      <c r="H41" s="236" t="s">
        <v>770</v>
      </c>
      <c r="I41" s="236" t="s">
        <v>771</v>
      </c>
      <c r="J41" s="236" t="s">
        <v>475</v>
      </c>
      <c r="K41" s="236" t="s">
        <v>772</v>
      </c>
      <c r="L41" s="238">
        <v>421911977728</v>
      </c>
    </row>
    <row r="42" spans="1:12" x14ac:dyDescent="0.2">
      <c r="A42" s="207" t="s">
        <v>773</v>
      </c>
      <c r="B42" s="236" t="s">
        <v>774</v>
      </c>
      <c r="C42" s="236" t="s">
        <v>468</v>
      </c>
      <c r="D42" s="236" t="s">
        <v>775</v>
      </c>
      <c r="E42" s="236" t="s">
        <v>776</v>
      </c>
      <c r="F42" s="236" t="s">
        <v>777</v>
      </c>
      <c r="G42" s="236" t="s">
        <v>778</v>
      </c>
      <c r="H42" s="236" t="s">
        <v>779</v>
      </c>
      <c r="I42" s="236" t="s">
        <v>780</v>
      </c>
      <c r="J42" s="236" t="s">
        <v>781</v>
      </c>
      <c r="K42" s="236" t="s">
        <v>780</v>
      </c>
      <c r="L42" s="238">
        <v>421915156717</v>
      </c>
    </row>
    <row r="43" spans="1:12" x14ac:dyDescent="0.2">
      <c r="A43" s="207" t="s">
        <v>782</v>
      </c>
      <c r="B43" s="236" t="s">
        <v>783</v>
      </c>
      <c r="C43" s="237" t="s">
        <v>468</v>
      </c>
      <c r="D43" s="236" t="s">
        <v>563</v>
      </c>
      <c r="E43" s="236" t="s">
        <v>524</v>
      </c>
      <c r="F43" s="236" t="s">
        <v>626</v>
      </c>
      <c r="G43" s="236" t="s">
        <v>784</v>
      </c>
      <c r="H43" s="236" t="s">
        <v>785</v>
      </c>
      <c r="I43" s="236" t="s">
        <v>786</v>
      </c>
      <c r="J43" s="236" t="s">
        <v>475</v>
      </c>
      <c r="K43" s="236" t="s">
        <v>644</v>
      </c>
      <c r="L43" s="238">
        <v>421905294239</v>
      </c>
    </row>
    <row r="44" spans="1:12" x14ac:dyDescent="0.2">
      <c r="A44" s="204" t="s">
        <v>787</v>
      </c>
      <c r="B44" s="205" t="s">
        <v>788</v>
      </c>
      <c r="C44" s="237" t="s">
        <v>468</v>
      </c>
      <c r="D44" s="205" t="s">
        <v>563</v>
      </c>
      <c r="E44" s="205" t="s">
        <v>524</v>
      </c>
      <c r="F44" s="205" t="s">
        <v>564</v>
      </c>
      <c r="G44" s="205" t="s">
        <v>789</v>
      </c>
      <c r="H44" s="205" t="s">
        <v>790</v>
      </c>
      <c r="I44" s="205" t="s">
        <v>791</v>
      </c>
      <c r="J44" s="205" t="s">
        <v>475</v>
      </c>
      <c r="K44" s="205" t="s">
        <v>792</v>
      </c>
      <c r="L44" s="206">
        <v>421908447934</v>
      </c>
    </row>
    <row r="45" spans="1:12" x14ac:dyDescent="0.2">
      <c r="A45" s="204" t="s">
        <v>793</v>
      </c>
      <c r="B45" s="205" t="s">
        <v>794</v>
      </c>
      <c r="C45" s="237" t="s">
        <v>468</v>
      </c>
      <c r="D45" s="205" t="s">
        <v>563</v>
      </c>
      <c r="E45" s="205" t="s">
        <v>524</v>
      </c>
      <c r="F45" s="205" t="s">
        <v>564</v>
      </c>
      <c r="G45" s="205" t="s">
        <v>795</v>
      </c>
      <c r="H45" s="205" t="s">
        <v>796</v>
      </c>
      <c r="I45" s="205" t="s">
        <v>797</v>
      </c>
      <c r="J45" s="205" t="s">
        <v>475</v>
      </c>
      <c r="K45" s="205" t="s">
        <v>798</v>
      </c>
      <c r="L45" s="206">
        <v>421918234840</v>
      </c>
    </row>
    <row r="46" spans="1:12" x14ac:dyDescent="0.2">
      <c r="A46" s="204" t="s">
        <v>799</v>
      </c>
      <c r="B46" s="205" t="s">
        <v>800</v>
      </c>
      <c r="C46" s="237" t="s">
        <v>468</v>
      </c>
      <c r="D46" s="205" t="s">
        <v>801</v>
      </c>
      <c r="E46" s="205" t="s">
        <v>802</v>
      </c>
      <c r="F46" s="205" t="s">
        <v>803</v>
      </c>
      <c r="G46" s="205" t="s">
        <v>804</v>
      </c>
      <c r="H46" s="205" t="s">
        <v>805</v>
      </c>
      <c r="I46" s="205" t="s">
        <v>806</v>
      </c>
      <c r="J46" s="205" t="s">
        <v>493</v>
      </c>
      <c r="K46" s="205" t="s">
        <v>806</v>
      </c>
      <c r="L46" s="206">
        <v>0</v>
      </c>
    </row>
    <row r="47" spans="1:12" x14ac:dyDescent="0.2">
      <c r="A47" s="207" t="s">
        <v>807</v>
      </c>
      <c r="B47" s="236" t="s">
        <v>808</v>
      </c>
      <c r="C47" s="237" t="s">
        <v>468</v>
      </c>
      <c r="D47" s="236" t="s">
        <v>809</v>
      </c>
      <c r="E47" s="236" t="s">
        <v>524</v>
      </c>
      <c r="F47" s="236" t="s">
        <v>626</v>
      </c>
      <c r="G47" s="236" t="s">
        <v>810</v>
      </c>
      <c r="H47" s="236" t="s">
        <v>811</v>
      </c>
      <c r="I47" s="236" t="s">
        <v>812</v>
      </c>
      <c r="J47" s="236" t="s">
        <v>475</v>
      </c>
      <c r="K47" s="236" t="s">
        <v>813</v>
      </c>
      <c r="L47" s="238">
        <v>421911427222</v>
      </c>
    </row>
    <row r="48" spans="1:12" x14ac:dyDescent="0.2">
      <c r="A48" s="204" t="s">
        <v>814</v>
      </c>
      <c r="B48" s="205" t="s">
        <v>815</v>
      </c>
      <c r="C48" s="237" t="s">
        <v>468</v>
      </c>
      <c r="D48" s="237" t="s">
        <v>563</v>
      </c>
      <c r="E48" s="237" t="s">
        <v>524</v>
      </c>
      <c r="F48" s="205" t="s">
        <v>626</v>
      </c>
      <c r="G48" s="205" t="s">
        <v>816</v>
      </c>
      <c r="H48" s="205" t="s">
        <v>817</v>
      </c>
      <c r="I48" s="237" t="s">
        <v>818</v>
      </c>
      <c r="J48" s="237" t="s">
        <v>819</v>
      </c>
      <c r="K48" s="266" t="s">
        <v>820</v>
      </c>
      <c r="L48" s="267">
        <v>421905278836</v>
      </c>
    </row>
    <row r="49" spans="1:12" x14ac:dyDescent="0.2">
      <c r="A49" s="204" t="s">
        <v>821</v>
      </c>
      <c r="B49" s="205" t="s">
        <v>822</v>
      </c>
      <c r="C49" s="237" t="s">
        <v>468</v>
      </c>
      <c r="D49" s="237" t="s">
        <v>563</v>
      </c>
      <c r="E49" s="237" t="s">
        <v>524</v>
      </c>
      <c r="F49" s="205" t="s">
        <v>564</v>
      </c>
      <c r="G49" s="205" t="s">
        <v>823</v>
      </c>
      <c r="H49" s="205" t="s">
        <v>824</v>
      </c>
      <c r="I49" s="237" t="s">
        <v>825</v>
      </c>
      <c r="J49" s="237" t="s">
        <v>493</v>
      </c>
      <c r="K49" s="237" t="s">
        <v>825</v>
      </c>
      <c r="L49" s="267">
        <v>421907194669</v>
      </c>
    </row>
    <row r="50" spans="1:12" x14ac:dyDescent="0.2">
      <c r="A50" s="204" t="s">
        <v>826</v>
      </c>
      <c r="B50" s="205" t="s">
        <v>827</v>
      </c>
      <c r="C50" s="237" t="s">
        <v>468</v>
      </c>
      <c r="D50" s="205" t="s">
        <v>828</v>
      </c>
      <c r="E50" s="205" t="s">
        <v>829</v>
      </c>
      <c r="F50" s="205" t="s">
        <v>500</v>
      </c>
      <c r="G50" s="205" t="s">
        <v>830</v>
      </c>
      <c r="H50" s="205" t="s">
        <v>831</v>
      </c>
      <c r="I50" s="205" t="s">
        <v>832</v>
      </c>
      <c r="J50" s="205" t="s">
        <v>475</v>
      </c>
      <c r="K50" s="205" t="s">
        <v>832</v>
      </c>
      <c r="L50" s="267">
        <v>421903712927</v>
      </c>
    </row>
    <row r="51" spans="1:12" x14ac:dyDescent="0.2">
      <c r="A51" s="204" t="s">
        <v>833</v>
      </c>
      <c r="B51" s="205" t="s">
        <v>834</v>
      </c>
      <c r="C51" s="237" t="s">
        <v>468</v>
      </c>
      <c r="D51" s="205" t="s">
        <v>835</v>
      </c>
      <c r="E51" s="205" t="s">
        <v>524</v>
      </c>
      <c r="F51" s="205" t="s">
        <v>693</v>
      </c>
      <c r="G51" s="205" t="s">
        <v>836</v>
      </c>
      <c r="H51" s="205" t="s">
        <v>837</v>
      </c>
      <c r="I51" s="205" t="s">
        <v>838</v>
      </c>
      <c r="J51" s="205" t="s">
        <v>475</v>
      </c>
      <c r="K51" s="205" t="s">
        <v>838</v>
      </c>
      <c r="L51" s="206">
        <v>421908672270</v>
      </c>
    </row>
    <row r="52" spans="1:12" x14ac:dyDescent="0.2">
      <c r="A52" s="204" t="s">
        <v>839</v>
      </c>
      <c r="B52" s="205" t="s">
        <v>840</v>
      </c>
      <c r="C52" s="237" t="s">
        <v>468</v>
      </c>
      <c r="D52" s="205" t="s">
        <v>841</v>
      </c>
      <c r="E52" s="205" t="s">
        <v>524</v>
      </c>
      <c r="F52" s="205" t="s">
        <v>842</v>
      </c>
      <c r="G52" s="205" t="s">
        <v>843</v>
      </c>
      <c r="H52" s="205" t="s">
        <v>844</v>
      </c>
      <c r="I52" s="205" t="s">
        <v>845</v>
      </c>
      <c r="J52" s="205" t="s">
        <v>493</v>
      </c>
      <c r="K52" s="205" t="s">
        <v>846</v>
      </c>
      <c r="L52" s="206">
        <v>421918824449</v>
      </c>
    </row>
    <row r="53" spans="1:12" x14ac:dyDescent="0.2">
      <c r="A53" s="204" t="s">
        <v>847</v>
      </c>
      <c r="B53" s="205" t="s">
        <v>848</v>
      </c>
      <c r="C53" s="237" t="s">
        <v>468</v>
      </c>
      <c r="D53" s="205" t="s">
        <v>849</v>
      </c>
      <c r="E53" s="205" t="s">
        <v>850</v>
      </c>
      <c r="F53" s="205" t="s">
        <v>851</v>
      </c>
      <c r="G53" s="264" t="s">
        <v>852</v>
      </c>
      <c r="H53" s="264" t="s">
        <v>853</v>
      </c>
      <c r="I53" s="205" t="s">
        <v>854</v>
      </c>
      <c r="J53" s="205" t="s">
        <v>493</v>
      </c>
      <c r="K53" s="205" t="s">
        <v>854</v>
      </c>
      <c r="L53" s="206">
        <v>421903996977</v>
      </c>
    </row>
    <row r="54" spans="1:12" x14ac:dyDescent="0.2">
      <c r="A54" s="204" t="s">
        <v>855</v>
      </c>
      <c r="B54" s="205" t="s">
        <v>856</v>
      </c>
      <c r="C54" s="237" t="s">
        <v>468</v>
      </c>
      <c r="D54" s="205" t="s">
        <v>857</v>
      </c>
      <c r="E54" s="205" t="s">
        <v>524</v>
      </c>
      <c r="F54" s="205" t="s">
        <v>525</v>
      </c>
      <c r="G54" s="205" t="s">
        <v>858</v>
      </c>
      <c r="H54" s="205" t="s">
        <v>859</v>
      </c>
      <c r="I54" s="205" t="s">
        <v>860</v>
      </c>
      <c r="J54" s="205" t="s">
        <v>475</v>
      </c>
      <c r="K54" s="205" t="s">
        <v>861</v>
      </c>
      <c r="L54" s="267">
        <v>421907984638</v>
      </c>
    </row>
    <row r="55" spans="1:12" x14ac:dyDescent="0.2">
      <c r="A55" s="204" t="s">
        <v>862</v>
      </c>
      <c r="B55" s="205" t="s">
        <v>863</v>
      </c>
      <c r="C55" s="237" t="s">
        <v>468</v>
      </c>
      <c r="D55" s="237" t="s">
        <v>563</v>
      </c>
      <c r="E55" s="237" t="s">
        <v>524</v>
      </c>
      <c r="F55" s="205" t="s">
        <v>564</v>
      </c>
      <c r="G55" s="264" t="s">
        <v>864</v>
      </c>
      <c r="H55" s="205" t="s">
        <v>865</v>
      </c>
      <c r="I55" s="237" t="s">
        <v>866</v>
      </c>
      <c r="J55" s="237" t="s">
        <v>493</v>
      </c>
      <c r="K55" s="237" t="s">
        <v>866</v>
      </c>
      <c r="L55" s="206">
        <v>421911597705</v>
      </c>
    </row>
    <row r="56" spans="1:12" x14ac:dyDescent="0.2">
      <c r="A56" s="207" t="s">
        <v>867</v>
      </c>
      <c r="B56" s="236" t="s">
        <v>868</v>
      </c>
      <c r="C56" s="236" t="s">
        <v>468</v>
      </c>
      <c r="D56" s="236" t="s">
        <v>869</v>
      </c>
      <c r="E56" s="236" t="s">
        <v>850</v>
      </c>
      <c r="F56" s="236" t="s">
        <v>851</v>
      </c>
      <c r="G56" s="236" t="s">
        <v>870</v>
      </c>
      <c r="H56" s="236" t="s">
        <v>871</v>
      </c>
      <c r="I56" s="236" t="s">
        <v>872</v>
      </c>
      <c r="J56" s="236" t="s">
        <v>475</v>
      </c>
      <c r="K56" s="236" t="s">
        <v>873</v>
      </c>
      <c r="L56" s="238">
        <v>421905762340</v>
      </c>
    </row>
    <row r="57" spans="1:12" x14ac:dyDescent="0.2">
      <c r="A57" s="204" t="s">
        <v>874</v>
      </c>
      <c r="B57" s="205" t="s">
        <v>875</v>
      </c>
      <c r="C57" s="237" t="s">
        <v>468</v>
      </c>
      <c r="D57" s="205" t="s">
        <v>876</v>
      </c>
      <c r="E57" s="205" t="s">
        <v>524</v>
      </c>
      <c r="F57" s="205" t="s">
        <v>671</v>
      </c>
      <c r="G57" s="205" t="s">
        <v>877</v>
      </c>
      <c r="H57" s="205" t="s">
        <v>878</v>
      </c>
      <c r="I57" s="205" t="s">
        <v>879</v>
      </c>
      <c r="J57" s="205" t="s">
        <v>493</v>
      </c>
      <c r="K57" s="205" t="s">
        <v>879</v>
      </c>
      <c r="L57" s="206">
        <v>421905504040</v>
      </c>
    </row>
    <row r="58" spans="1:12" x14ac:dyDescent="0.2">
      <c r="A58" s="204" t="s">
        <v>880</v>
      </c>
      <c r="B58" s="205" t="s">
        <v>881</v>
      </c>
      <c r="C58" s="237" t="s">
        <v>468</v>
      </c>
      <c r="D58" s="205" t="s">
        <v>563</v>
      </c>
      <c r="E58" s="205" t="s">
        <v>524</v>
      </c>
      <c r="F58" s="205" t="s">
        <v>564</v>
      </c>
      <c r="G58" s="205" t="s">
        <v>882</v>
      </c>
      <c r="H58" s="205" t="s">
        <v>883</v>
      </c>
      <c r="I58" s="265" t="s">
        <v>884</v>
      </c>
      <c r="J58" s="205" t="s">
        <v>493</v>
      </c>
      <c r="K58" s="265" t="s">
        <v>884</v>
      </c>
      <c r="L58" s="267">
        <v>421903202270</v>
      </c>
    </row>
    <row r="59" spans="1:12" x14ac:dyDescent="0.2">
      <c r="A59" s="204" t="s">
        <v>885</v>
      </c>
      <c r="B59" s="205" t="s">
        <v>886</v>
      </c>
      <c r="C59" s="237" t="s">
        <v>468</v>
      </c>
      <c r="D59" s="205" t="s">
        <v>887</v>
      </c>
      <c r="E59" s="205" t="s">
        <v>888</v>
      </c>
      <c r="F59" s="205" t="s">
        <v>889</v>
      </c>
      <c r="G59" s="205" t="s">
        <v>890</v>
      </c>
      <c r="H59" s="205" t="s">
        <v>891</v>
      </c>
      <c r="I59" s="205" t="s">
        <v>892</v>
      </c>
      <c r="J59" s="205" t="s">
        <v>475</v>
      </c>
      <c r="K59" s="205" t="s">
        <v>893</v>
      </c>
      <c r="L59" s="206">
        <v>421911928826</v>
      </c>
    </row>
    <row r="60" spans="1:12" x14ac:dyDescent="0.2">
      <c r="A60" s="204" t="s">
        <v>894</v>
      </c>
      <c r="B60" s="205" t="s">
        <v>895</v>
      </c>
      <c r="C60" s="237" t="s">
        <v>468</v>
      </c>
      <c r="D60" s="205" t="s">
        <v>563</v>
      </c>
      <c r="E60" s="205" t="s">
        <v>488</v>
      </c>
      <c r="F60" s="205" t="s">
        <v>626</v>
      </c>
      <c r="G60" s="205" t="s">
        <v>896</v>
      </c>
      <c r="H60" s="205" t="s">
        <v>897</v>
      </c>
      <c r="I60" s="205" t="s">
        <v>898</v>
      </c>
      <c r="J60" s="205" t="s">
        <v>475</v>
      </c>
      <c r="K60" s="205" t="s">
        <v>899</v>
      </c>
      <c r="L60" s="206" t="s">
        <v>900</v>
      </c>
    </row>
    <row r="61" spans="1:12" x14ac:dyDescent="0.2">
      <c r="A61" s="204" t="s">
        <v>901</v>
      </c>
      <c r="B61" s="205" t="s">
        <v>902</v>
      </c>
      <c r="C61" s="237" t="s">
        <v>468</v>
      </c>
      <c r="D61" s="205" t="s">
        <v>903</v>
      </c>
      <c r="E61" s="205" t="s">
        <v>470</v>
      </c>
      <c r="F61" s="205" t="s">
        <v>471</v>
      </c>
      <c r="G61" s="205" t="s">
        <v>904</v>
      </c>
      <c r="H61" s="205" t="s">
        <v>905</v>
      </c>
      <c r="I61" s="205" t="s">
        <v>906</v>
      </c>
      <c r="J61" s="205" t="s">
        <v>493</v>
      </c>
      <c r="K61" s="205" t="s">
        <v>907</v>
      </c>
      <c r="L61" s="206" t="s">
        <v>908</v>
      </c>
    </row>
    <row r="62" spans="1:12" x14ac:dyDescent="0.2">
      <c r="A62" s="204" t="s">
        <v>909</v>
      </c>
      <c r="B62" s="205" t="s">
        <v>910</v>
      </c>
      <c r="C62" s="237" t="s">
        <v>468</v>
      </c>
      <c r="D62" s="205" t="s">
        <v>911</v>
      </c>
      <c r="E62" s="205" t="s">
        <v>912</v>
      </c>
      <c r="F62" s="205" t="s">
        <v>913</v>
      </c>
      <c r="G62" s="205" t="s">
        <v>914</v>
      </c>
      <c r="H62" s="205" t="s">
        <v>915</v>
      </c>
      <c r="I62" s="205" t="s">
        <v>916</v>
      </c>
      <c r="J62" s="205" t="s">
        <v>493</v>
      </c>
      <c r="K62" s="205" t="s">
        <v>917</v>
      </c>
      <c r="L62" s="206">
        <v>421903601379</v>
      </c>
    </row>
    <row r="63" spans="1:12" x14ac:dyDescent="0.2">
      <c r="A63" s="204" t="s">
        <v>918</v>
      </c>
      <c r="B63" s="205" t="s">
        <v>919</v>
      </c>
      <c r="C63" s="237" t="s">
        <v>468</v>
      </c>
      <c r="D63" s="205" t="s">
        <v>920</v>
      </c>
      <c r="E63" s="205" t="s">
        <v>524</v>
      </c>
      <c r="F63" s="205" t="s">
        <v>921</v>
      </c>
      <c r="G63" s="268" t="s">
        <v>922</v>
      </c>
      <c r="H63" s="205" t="s">
        <v>923</v>
      </c>
      <c r="I63" s="205" t="s">
        <v>924</v>
      </c>
      <c r="J63" s="205" t="s">
        <v>493</v>
      </c>
      <c r="K63" s="205" t="s">
        <v>925</v>
      </c>
      <c r="L63" s="206">
        <v>421903370792</v>
      </c>
    </row>
    <row r="64" spans="1:12" x14ac:dyDescent="0.2">
      <c r="A64" s="204" t="s">
        <v>926</v>
      </c>
      <c r="B64" s="205" t="s">
        <v>927</v>
      </c>
      <c r="C64" s="237" t="s">
        <v>468</v>
      </c>
      <c r="D64" s="205" t="s">
        <v>928</v>
      </c>
      <c r="E64" s="205" t="s">
        <v>524</v>
      </c>
      <c r="F64" s="205" t="s">
        <v>929</v>
      </c>
      <c r="G64" s="205" t="s">
        <v>930</v>
      </c>
      <c r="H64" s="205" t="s">
        <v>931</v>
      </c>
      <c r="I64" s="205" t="s">
        <v>932</v>
      </c>
      <c r="J64" s="205" t="s">
        <v>475</v>
      </c>
      <c r="K64" s="205" t="s">
        <v>933</v>
      </c>
      <c r="L64" s="206">
        <v>421905795511</v>
      </c>
    </row>
    <row r="65" spans="1:12" x14ac:dyDescent="0.2">
      <c r="A65" s="204" t="s">
        <v>934</v>
      </c>
      <c r="B65" s="205" t="s">
        <v>935</v>
      </c>
      <c r="C65" s="237" t="s">
        <v>468</v>
      </c>
      <c r="D65" s="205" t="s">
        <v>936</v>
      </c>
      <c r="E65" s="205" t="s">
        <v>937</v>
      </c>
      <c r="F65" s="205" t="s">
        <v>938</v>
      </c>
      <c r="G65" s="205" t="s">
        <v>939</v>
      </c>
      <c r="H65" s="205" t="s">
        <v>940</v>
      </c>
      <c r="I65" s="205" t="s">
        <v>941</v>
      </c>
      <c r="J65" s="205" t="s">
        <v>475</v>
      </c>
      <c r="K65" s="205" t="s">
        <v>942</v>
      </c>
      <c r="L65" s="206">
        <v>421903363993</v>
      </c>
    </row>
    <row r="66" spans="1:12" x14ac:dyDescent="0.2">
      <c r="A66" s="204" t="s">
        <v>943</v>
      </c>
      <c r="B66" s="205" t="s">
        <v>944</v>
      </c>
      <c r="C66" s="237" t="s">
        <v>468</v>
      </c>
      <c r="D66" s="205" t="s">
        <v>945</v>
      </c>
      <c r="E66" s="205" t="s">
        <v>524</v>
      </c>
      <c r="F66" s="205" t="s">
        <v>626</v>
      </c>
      <c r="G66" s="205" t="s">
        <v>946</v>
      </c>
      <c r="H66" s="205" t="s">
        <v>947</v>
      </c>
      <c r="I66" s="205" t="s">
        <v>948</v>
      </c>
      <c r="J66" s="205" t="s">
        <v>475</v>
      </c>
      <c r="K66" s="205" t="s">
        <v>949</v>
      </c>
      <c r="L66" s="206">
        <v>421903740961</v>
      </c>
    </row>
    <row r="67" spans="1:12" x14ac:dyDescent="0.2">
      <c r="A67" s="204" t="s">
        <v>950</v>
      </c>
      <c r="B67" s="205" t="s">
        <v>951</v>
      </c>
      <c r="C67" s="237" t="s">
        <v>468</v>
      </c>
      <c r="D67" s="205" t="s">
        <v>952</v>
      </c>
      <c r="E67" s="205" t="s">
        <v>524</v>
      </c>
      <c r="F67" s="205" t="s">
        <v>489</v>
      </c>
      <c r="G67" s="205" t="s">
        <v>953</v>
      </c>
      <c r="H67" s="205" t="s">
        <v>954</v>
      </c>
      <c r="I67" s="205" t="s">
        <v>955</v>
      </c>
      <c r="J67" s="205" t="s">
        <v>475</v>
      </c>
      <c r="K67" s="205" t="s">
        <v>956</v>
      </c>
      <c r="L67" s="206">
        <v>421903714918</v>
      </c>
    </row>
    <row r="68" spans="1:12" x14ac:dyDescent="0.2">
      <c r="A68" s="204" t="s">
        <v>957</v>
      </c>
      <c r="B68" s="205" t="s">
        <v>958</v>
      </c>
      <c r="C68" s="237" t="s">
        <v>468</v>
      </c>
      <c r="D68" s="205" t="s">
        <v>959</v>
      </c>
      <c r="E68" s="205" t="s">
        <v>524</v>
      </c>
      <c r="F68" s="205" t="s">
        <v>960</v>
      </c>
      <c r="G68" s="205" t="s">
        <v>961</v>
      </c>
      <c r="H68" s="264" t="s">
        <v>962</v>
      </c>
      <c r="I68" s="205" t="s">
        <v>963</v>
      </c>
      <c r="J68" s="205" t="s">
        <v>493</v>
      </c>
      <c r="K68" s="205" t="s">
        <v>964</v>
      </c>
      <c r="L68" s="206">
        <v>421918882990</v>
      </c>
    </row>
    <row r="69" spans="1:12" x14ac:dyDescent="0.2">
      <c r="A69" s="207" t="s">
        <v>965</v>
      </c>
      <c r="B69" s="236" t="s">
        <v>966</v>
      </c>
      <c r="C69" s="237" t="s">
        <v>468</v>
      </c>
      <c r="D69" s="236" t="s">
        <v>967</v>
      </c>
      <c r="E69" s="236" t="s">
        <v>524</v>
      </c>
      <c r="F69" s="236" t="s">
        <v>564</v>
      </c>
      <c r="G69" s="236" t="s">
        <v>968</v>
      </c>
      <c r="H69" s="270" t="s">
        <v>969</v>
      </c>
      <c r="I69" s="236" t="s">
        <v>970</v>
      </c>
      <c r="J69" s="236" t="s">
        <v>971</v>
      </c>
      <c r="K69" s="236" t="s">
        <v>970</v>
      </c>
      <c r="L69" s="238">
        <v>421917476268</v>
      </c>
    </row>
    <row r="70" spans="1:12" x14ac:dyDescent="0.2">
      <c r="A70" s="204" t="s">
        <v>972</v>
      </c>
      <c r="B70" s="205" t="s">
        <v>973</v>
      </c>
      <c r="C70" s="237" t="s">
        <v>468</v>
      </c>
      <c r="D70" s="205" t="s">
        <v>974</v>
      </c>
      <c r="E70" s="205" t="s">
        <v>975</v>
      </c>
      <c r="F70" s="205" t="s">
        <v>976</v>
      </c>
      <c r="G70" s="205" t="s">
        <v>977</v>
      </c>
      <c r="H70" s="205" t="s">
        <v>978</v>
      </c>
      <c r="I70" s="205" t="s">
        <v>979</v>
      </c>
      <c r="J70" s="205" t="s">
        <v>971</v>
      </c>
      <c r="K70" s="205" t="s">
        <v>979</v>
      </c>
      <c r="L70" s="206">
        <v>421905193404</v>
      </c>
    </row>
    <row r="71" spans="1:12" x14ac:dyDescent="0.2">
      <c r="A71" s="204" t="s">
        <v>980</v>
      </c>
      <c r="B71" s="205" t="s">
        <v>981</v>
      </c>
      <c r="C71" s="237" t="s">
        <v>468</v>
      </c>
      <c r="D71" s="205" t="s">
        <v>982</v>
      </c>
      <c r="E71" s="205" t="s">
        <v>983</v>
      </c>
      <c r="F71" s="205" t="s">
        <v>984</v>
      </c>
      <c r="G71" s="264" t="s">
        <v>985</v>
      </c>
      <c r="H71" s="205" t="s">
        <v>986</v>
      </c>
      <c r="I71" s="205" t="s">
        <v>987</v>
      </c>
      <c r="J71" s="205" t="s">
        <v>475</v>
      </c>
      <c r="K71" s="205" t="s">
        <v>988</v>
      </c>
      <c r="L71" s="206">
        <v>421902902970</v>
      </c>
    </row>
    <row r="72" spans="1:12" x14ac:dyDescent="0.2">
      <c r="A72" s="204" t="s">
        <v>989</v>
      </c>
      <c r="B72" s="205" t="s">
        <v>990</v>
      </c>
      <c r="C72" s="237" t="s">
        <v>468</v>
      </c>
      <c r="D72" s="205" t="s">
        <v>991</v>
      </c>
      <c r="E72" s="205" t="s">
        <v>524</v>
      </c>
      <c r="F72" s="205" t="s">
        <v>992</v>
      </c>
      <c r="G72" s="205" t="s">
        <v>993</v>
      </c>
      <c r="H72" s="205" t="s">
        <v>994</v>
      </c>
      <c r="I72" s="205" t="s">
        <v>995</v>
      </c>
      <c r="J72" s="205" t="s">
        <v>493</v>
      </c>
      <c r="K72" s="205" t="s">
        <v>996</v>
      </c>
      <c r="L72" s="206">
        <v>421903262626</v>
      </c>
    </row>
    <row r="73" spans="1:12" x14ac:dyDescent="0.2">
      <c r="A73" s="204" t="s">
        <v>997</v>
      </c>
      <c r="B73" s="205" t="s">
        <v>998</v>
      </c>
      <c r="C73" s="237" t="s">
        <v>468</v>
      </c>
      <c r="D73" s="237" t="s">
        <v>999</v>
      </c>
      <c r="E73" s="237" t="s">
        <v>524</v>
      </c>
      <c r="F73" s="205" t="s">
        <v>489</v>
      </c>
      <c r="G73" s="205" t="s">
        <v>1000</v>
      </c>
      <c r="H73" s="205" t="s">
        <v>1001</v>
      </c>
      <c r="I73" s="237" t="s">
        <v>1002</v>
      </c>
      <c r="J73" s="237" t="s">
        <v>1003</v>
      </c>
      <c r="K73" s="237" t="s">
        <v>1004</v>
      </c>
      <c r="L73" s="206">
        <v>421902228191</v>
      </c>
    </row>
    <row r="74" spans="1:12" x14ac:dyDescent="0.2">
      <c r="A74" s="207" t="s">
        <v>1005</v>
      </c>
      <c r="B74" s="236" t="s">
        <v>1006</v>
      </c>
      <c r="C74" s="237" t="s">
        <v>468</v>
      </c>
      <c r="D74" s="236" t="s">
        <v>967</v>
      </c>
      <c r="E74" s="236" t="s">
        <v>524</v>
      </c>
      <c r="F74" s="236" t="s">
        <v>564</v>
      </c>
      <c r="G74" s="236" t="s">
        <v>1007</v>
      </c>
      <c r="H74" s="236" t="s">
        <v>1008</v>
      </c>
      <c r="I74" s="236" t="s">
        <v>1009</v>
      </c>
      <c r="J74" s="236" t="s">
        <v>475</v>
      </c>
      <c r="K74" s="236" t="s">
        <v>1010</v>
      </c>
      <c r="L74" s="238">
        <v>421905305338</v>
      </c>
    </row>
    <row r="75" spans="1:12" x14ac:dyDescent="0.2">
      <c r="A75" s="204" t="s">
        <v>1011</v>
      </c>
      <c r="B75" s="205" t="s">
        <v>1012</v>
      </c>
      <c r="C75" s="237" t="s">
        <v>468</v>
      </c>
      <c r="D75" s="205" t="s">
        <v>563</v>
      </c>
      <c r="E75" s="205" t="s">
        <v>524</v>
      </c>
      <c r="F75" s="205" t="s">
        <v>564</v>
      </c>
      <c r="G75" s="205" t="s">
        <v>1013</v>
      </c>
      <c r="H75" s="264" t="s">
        <v>1014</v>
      </c>
      <c r="I75" s="205" t="s">
        <v>1015</v>
      </c>
      <c r="J75" s="205" t="s">
        <v>475</v>
      </c>
      <c r="K75" s="205" t="s">
        <v>1016</v>
      </c>
      <c r="L75" s="206">
        <v>421908979442</v>
      </c>
    </row>
    <row r="76" spans="1:12" x14ac:dyDescent="0.2">
      <c r="A76" s="204" t="s">
        <v>1017</v>
      </c>
      <c r="B76" s="205" t="s">
        <v>1018</v>
      </c>
      <c r="C76" s="237" t="s">
        <v>468</v>
      </c>
      <c r="D76" s="237" t="s">
        <v>563</v>
      </c>
      <c r="E76" s="237" t="s">
        <v>524</v>
      </c>
      <c r="F76" s="205" t="s">
        <v>626</v>
      </c>
      <c r="G76" s="205" t="s">
        <v>1019</v>
      </c>
      <c r="H76" s="205" t="s">
        <v>1020</v>
      </c>
      <c r="I76" s="237" t="s">
        <v>1021</v>
      </c>
      <c r="J76" s="237" t="s">
        <v>475</v>
      </c>
      <c r="K76" s="237" t="s">
        <v>1022</v>
      </c>
      <c r="L76" s="206">
        <v>421903708275</v>
      </c>
    </row>
    <row r="77" spans="1:12" x14ac:dyDescent="0.2">
      <c r="A77" s="204" t="s">
        <v>1023</v>
      </c>
      <c r="B77" s="205" t="s">
        <v>1024</v>
      </c>
      <c r="C77" s="237" t="s">
        <v>468</v>
      </c>
      <c r="D77" s="237" t="s">
        <v>563</v>
      </c>
      <c r="E77" s="237" t="s">
        <v>524</v>
      </c>
      <c r="F77" s="205" t="s">
        <v>564</v>
      </c>
      <c r="G77" s="205" t="s">
        <v>1025</v>
      </c>
      <c r="H77" s="205" t="s">
        <v>1026</v>
      </c>
      <c r="I77" s="237" t="s">
        <v>1027</v>
      </c>
      <c r="J77" s="237" t="s">
        <v>493</v>
      </c>
      <c r="K77" s="237" t="s">
        <v>1028</v>
      </c>
      <c r="L77" s="206">
        <v>421918529304</v>
      </c>
    </row>
    <row r="78" spans="1:12" x14ac:dyDescent="0.2">
      <c r="A78" s="204" t="s">
        <v>1029</v>
      </c>
      <c r="B78" s="205" t="s">
        <v>1030</v>
      </c>
      <c r="C78" s="202" t="s">
        <v>468</v>
      </c>
      <c r="D78" s="205" t="s">
        <v>563</v>
      </c>
      <c r="E78" s="205" t="s">
        <v>524</v>
      </c>
      <c r="F78" s="205" t="s">
        <v>564</v>
      </c>
      <c r="G78" s="205" t="s">
        <v>1031</v>
      </c>
      <c r="H78" s="205" t="s">
        <v>1032</v>
      </c>
      <c r="I78" s="205" t="s">
        <v>1033</v>
      </c>
      <c r="J78" s="205" t="s">
        <v>1034</v>
      </c>
      <c r="K78" s="205" t="s">
        <v>1035</v>
      </c>
      <c r="L78" s="206">
        <v>421944318444</v>
      </c>
    </row>
    <row r="79" spans="1:12" x14ac:dyDescent="0.2">
      <c r="A79" s="204" t="s">
        <v>1036</v>
      </c>
      <c r="B79" s="205" t="s">
        <v>1037</v>
      </c>
      <c r="C79" s="202" t="s">
        <v>468</v>
      </c>
      <c r="D79" s="205" t="s">
        <v>563</v>
      </c>
      <c r="E79" s="205" t="s">
        <v>524</v>
      </c>
      <c r="F79" s="205" t="s">
        <v>564</v>
      </c>
      <c r="G79" s="205" t="s">
        <v>1038</v>
      </c>
      <c r="H79" s="205" t="s">
        <v>1039</v>
      </c>
      <c r="I79" s="205" t="s">
        <v>1040</v>
      </c>
      <c r="J79" s="205" t="s">
        <v>475</v>
      </c>
      <c r="K79" s="205" t="s">
        <v>1041</v>
      </c>
      <c r="L79" s="206">
        <v>421903692095</v>
      </c>
    </row>
    <row r="80" spans="1:12" x14ac:dyDescent="0.2">
      <c r="A80" s="200" t="s">
        <v>1042</v>
      </c>
      <c r="B80" s="201" t="s">
        <v>1043</v>
      </c>
      <c r="C80" s="202" t="s">
        <v>468</v>
      </c>
      <c r="D80" s="202" t="s">
        <v>563</v>
      </c>
      <c r="E80" s="202" t="s">
        <v>524</v>
      </c>
      <c r="F80" s="202" t="s">
        <v>564</v>
      </c>
      <c r="G80" s="201" t="s">
        <v>1044</v>
      </c>
      <c r="H80" s="201" t="s">
        <v>1045</v>
      </c>
      <c r="I80" s="202" t="s">
        <v>1046</v>
      </c>
      <c r="J80" s="202" t="s">
        <v>475</v>
      </c>
      <c r="K80" s="202" t="s">
        <v>1047</v>
      </c>
      <c r="L80" s="203">
        <v>421915499077</v>
      </c>
    </row>
    <row r="81" spans="1:12" x14ac:dyDescent="0.2">
      <c r="A81" s="200" t="s">
        <v>1048</v>
      </c>
      <c r="B81" s="201" t="s">
        <v>1049</v>
      </c>
      <c r="C81" s="202" t="s">
        <v>468</v>
      </c>
      <c r="D81" s="202" t="s">
        <v>1050</v>
      </c>
      <c r="E81" s="202" t="s">
        <v>524</v>
      </c>
      <c r="F81" s="202" t="s">
        <v>626</v>
      </c>
      <c r="G81" s="201" t="s">
        <v>1051</v>
      </c>
      <c r="H81" s="201" t="s">
        <v>1052</v>
      </c>
      <c r="I81" s="202" t="s">
        <v>1053</v>
      </c>
      <c r="J81" s="202" t="s">
        <v>1054</v>
      </c>
      <c r="K81" s="202" t="s">
        <v>1053</v>
      </c>
      <c r="L81" s="203">
        <v>421905234323</v>
      </c>
    </row>
    <row r="82" spans="1:12" x14ac:dyDescent="0.2">
      <c r="A82" s="204" t="s">
        <v>1055</v>
      </c>
      <c r="B82" s="205" t="s">
        <v>1056</v>
      </c>
      <c r="C82" s="202" t="s">
        <v>468</v>
      </c>
      <c r="D82" s="205" t="s">
        <v>1057</v>
      </c>
      <c r="E82" s="205" t="s">
        <v>1058</v>
      </c>
      <c r="F82" s="205" t="s">
        <v>1059</v>
      </c>
      <c r="G82" s="205" t="s">
        <v>1060</v>
      </c>
      <c r="H82" s="205" t="s">
        <v>1061</v>
      </c>
      <c r="I82" s="205" t="s">
        <v>1062</v>
      </c>
      <c r="J82" s="205" t="s">
        <v>475</v>
      </c>
      <c r="K82" s="205" t="s">
        <v>1062</v>
      </c>
      <c r="L82" s="206">
        <v>421915902632</v>
      </c>
    </row>
    <row r="83" spans="1:12" x14ac:dyDescent="0.2">
      <c r="A83" s="204" t="s">
        <v>1063</v>
      </c>
      <c r="B83" s="205" t="s">
        <v>1064</v>
      </c>
      <c r="C83" s="202" t="s">
        <v>468</v>
      </c>
      <c r="D83" s="205" t="s">
        <v>563</v>
      </c>
      <c r="E83" s="205" t="s">
        <v>524</v>
      </c>
      <c r="F83" s="205" t="s">
        <v>564</v>
      </c>
      <c r="G83" s="205" t="s">
        <v>1065</v>
      </c>
      <c r="H83" s="205" t="s">
        <v>1066</v>
      </c>
      <c r="I83" s="205" t="s">
        <v>1067</v>
      </c>
      <c r="J83" s="205" t="s">
        <v>493</v>
      </c>
      <c r="K83" s="205" t="s">
        <v>1068</v>
      </c>
      <c r="L83" s="206">
        <v>421905650170</v>
      </c>
    </row>
    <row r="84" spans="1:12" x14ac:dyDescent="0.2">
      <c r="A84" s="207" t="s">
        <v>1069</v>
      </c>
      <c r="B84" s="236" t="s">
        <v>1070</v>
      </c>
      <c r="C84" s="236" t="s">
        <v>468</v>
      </c>
      <c r="D84" s="236" t="s">
        <v>563</v>
      </c>
      <c r="E84" s="236" t="s">
        <v>524</v>
      </c>
      <c r="F84" s="236" t="s">
        <v>564</v>
      </c>
      <c r="G84" s="236" t="s">
        <v>1071</v>
      </c>
      <c r="H84" s="236" t="s">
        <v>1072</v>
      </c>
      <c r="I84" s="236" t="s">
        <v>1073</v>
      </c>
      <c r="J84" s="236" t="s">
        <v>493</v>
      </c>
      <c r="K84" s="236" t="s">
        <v>1074</v>
      </c>
      <c r="L84" s="238">
        <v>421903636503</v>
      </c>
    </row>
    <row r="85" spans="1:12" x14ac:dyDescent="0.2">
      <c r="A85" s="207" t="s">
        <v>1075</v>
      </c>
      <c r="B85" s="236" t="s">
        <v>1076</v>
      </c>
      <c r="C85" s="236" t="s">
        <v>468</v>
      </c>
      <c r="D85" s="236" t="s">
        <v>1077</v>
      </c>
      <c r="E85" s="236" t="s">
        <v>524</v>
      </c>
      <c r="F85" s="236" t="s">
        <v>678</v>
      </c>
      <c r="G85" s="236" t="s">
        <v>1078</v>
      </c>
      <c r="H85" s="236" t="s">
        <v>1079</v>
      </c>
      <c r="I85" s="236" t="s">
        <v>1080</v>
      </c>
      <c r="J85" s="236" t="s">
        <v>493</v>
      </c>
      <c r="K85" s="236" t="s">
        <v>1081</v>
      </c>
      <c r="L85" s="238">
        <v>421917263316</v>
      </c>
    </row>
    <row r="86" spans="1:12" x14ac:dyDescent="0.2">
      <c r="A86" s="207" t="s">
        <v>1082</v>
      </c>
      <c r="B86" s="236" t="s">
        <v>1083</v>
      </c>
      <c r="C86" s="236" t="s">
        <v>468</v>
      </c>
      <c r="D86" s="236" t="s">
        <v>1084</v>
      </c>
      <c r="E86" s="236" t="s">
        <v>1085</v>
      </c>
      <c r="F86" s="236" t="s">
        <v>1086</v>
      </c>
      <c r="G86" s="236" t="s">
        <v>1087</v>
      </c>
      <c r="H86" s="236" t="s">
        <v>1088</v>
      </c>
      <c r="I86" s="236" t="s">
        <v>1089</v>
      </c>
      <c r="J86" s="236" t="s">
        <v>475</v>
      </c>
      <c r="K86" s="236" t="s">
        <v>1089</v>
      </c>
      <c r="L86" s="238">
        <v>421905486716</v>
      </c>
    </row>
    <row r="87" spans="1:12" x14ac:dyDescent="0.2">
      <c r="A87" s="207" t="s">
        <v>1090</v>
      </c>
      <c r="B87" s="236" t="s">
        <v>1091</v>
      </c>
      <c r="C87" s="236" t="s">
        <v>468</v>
      </c>
      <c r="D87" s="236" t="s">
        <v>1092</v>
      </c>
      <c r="E87" s="236" t="s">
        <v>1093</v>
      </c>
      <c r="F87" s="236" t="s">
        <v>1094</v>
      </c>
      <c r="G87" s="236" t="s">
        <v>1095</v>
      </c>
      <c r="H87" s="236" t="s">
        <v>1096</v>
      </c>
      <c r="I87" s="236" t="s">
        <v>1097</v>
      </c>
      <c r="J87" s="236" t="s">
        <v>475</v>
      </c>
      <c r="K87" s="236">
        <v>0</v>
      </c>
      <c r="L87" s="238">
        <v>0</v>
      </c>
    </row>
    <row r="88" spans="1:12" x14ac:dyDescent="0.2">
      <c r="A88" s="207" t="s">
        <v>1098</v>
      </c>
      <c r="B88" s="236" t="s">
        <v>1099</v>
      </c>
      <c r="C88" s="236" t="s">
        <v>468</v>
      </c>
      <c r="D88" s="236" t="s">
        <v>1100</v>
      </c>
      <c r="E88" s="236" t="s">
        <v>937</v>
      </c>
      <c r="F88" s="236" t="s">
        <v>1101</v>
      </c>
      <c r="G88" s="236" t="s">
        <v>1102</v>
      </c>
      <c r="H88" s="236" t="s">
        <v>1103</v>
      </c>
      <c r="I88" s="236" t="s">
        <v>1104</v>
      </c>
      <c r="J88" s="236" t="s">
        <v>475</v>
      </c>
      <c r="K88" s="236" t="s">
        <v>1104</v>
      </c>
      <c r="L88" s="238">
        <v>421905235472</v>
      </c>
    </row>
    <row r="89" spans="1:12" x14ac:dyDescent="0.2">
      <c r="A89" s="207" t="s">
        <v>1105</v>
      </c>
      <c r="B89" s="236" t="s">
        <v>1106</v>
      </c>
      <c r="C89" s="236" t="s">
        <v>468</v>
      </c>
      <c r="D89" s="236" t="s">
        <v>1107</v>
      </c>
      <c r="E89" s="236" t="s">
        <v>1108</v>
      </c>
      <c r="F89" s="236" t="s">
        <v>1109</v>
      </c>
      <c r="G89" s="236" t="s">
        <v>1110</v>
      </c>
      <c r="H89" s="236" t="s">
        <v>1111</v>
      </c>
      <c r="I89" s="236" t="s">
        <v>1112</v>
      </c>
      <c r="J89" s="236" t="s">
        <v>493</v>
      </c>
      <c r="K89" s="236" t="s">
        <v>1112</v>
      </c>
      <c r="L89" s="238">
        <v>421905970041</v>
      </c>
    </row>
    <row r="90" spans="1:12" x14ac:dyDescent="0.2">
      <c r="A90" s="207" t="s">
        <v>1113</v>
      </c>
      <c r="B90" s="236" t="s">
        <v>1114</v>
      </c>
      <c r="C90" s="236" t="s">
        <v>468</v>
      </c>
      <c r="D90" s="236" t="s">
        <v>1115</v>
      </c>
      <c r="E90" s="236" t="s">
        <v>1116</v>
      </c>
      <c r="F90" s="236" t="s">
        <v>1117</v>
      </c>
      <c r="G90" s="236" t="s">
        <v>1118</v>
      </c>
      <c r="H90" s="236" t="s">
        <v>1119</v>
      </c>
      <c r="I90" s="236" t="s">
        <v>1120</v>
      </c>
      <c r="J90" s="236" t="s">
        <v>493</v>
      </c>
      <c r="K90" s="236" t="s">
        <v>1120</v>
      </c>
      <c r="L90" s="238">
        <v>421915879583</v>
      </c>
    </row>
    <row r="91" spans="1:12" x14ac:dyDescent="0.2">
      <c r="A91" s="207" t="s">
        <v>1121</v>
      </c>
      <c r="B91" s="236" t="s">
        <v>1122</v>
      </c>
      <c r="C91" s="236" t="s">
        <v>468</v>
      </c>
      <c r="D91" s="236" t="s">
        <v>1123</v>
      </c>
      <c r="E91" s="236" t="s">
        <v>888</v>
      </c>
      <c r="F91" s="236" t="s">
        <v>889</v>
      </c>
      <c r="G91" s="236" t="s">
        <v>1124</v>
      </c>
      <c r="H91" s="236" t="s">
        <v>1125</v>
      </c>
      <c r="I91" s="236" t="s">
        <v>1126</v>
      </c>
      <c r="J91" s="236" t="s">
        <v>475</v>
      </c>
      <c r="K91" s="236" t="s">
        <v>1127</v>
      </c>
      <c r="L91" s="238">
        <v>421918711548</v>
      </c>
    </row>
    <row r="92" spans="1:12" x14ac:dyDescent="0.2">
      <c r="A92" s="207" t="s">
        <v>1128</v>
      </c>
      <c r="B92" s="236" t="s">
        <v>1129</v>
      </c>
      <c r="C92" s="236" t="s">
        <v>468</v>
      </c>
      <c r="D92" s="236" t="s">
        <v>1130</v>
      </c>
      <c r="E92" s="236" t="s">
        <v>524</v>
      </c>
      <c r="F92" s="236" t="s">
        <v>1131</v>
      </c>
      <c r="G92" s="236" t="s">
        <v>1132</v>
      </c>
      <c r="H92" s="236" t="s">
        <v>1133</v>
      </c>
      <c r="I92" s="236" t="s">
        <v>1134</v>
      </c>
      <c r="J92" s="236" t="s">
        <v>475</v>
      </c>
      <c r="K92" s="236" t="s">
        <v>1135</v>
      </c>
      <c r="L92" s="238">
        <v>421908553335</v>
      </c>
    </row>
    <row r="93" spans="1:12" x14ac:dyDescent="0.2">
      <c r="A93" s="207" t="s">
        <v>1136</v>
      </c>
      <c r="B93" s="236" t="s">
        <v>1137</v>
      </c>
      <c r="C93" s="236" t="s">
        <v>468</v>
      </c>
      <c r="D93" s="236" t="s">
        <v>1138</v>
      </c>
      <c r="E93" s="236" t="s">
        <v>524</v>
      </c>
      <c r="F93" s="236" t="s">
        <v>564</v>
      </c>
      <c r="G93" s="236" t="s">
        <v>1139</v>
      </c>
      <c r="H93" s="236" t="s">
        <v>1140</v>
      </c>
      <c r="I93" s="236" t="s">
        <v>1141</v>
      </c>
      <c r="J93" s="236" t="s">
        <v>475</v>
      </c>
      <c r="K93" s="236" t="s">
        <v>1141</v>
      </c>
      <c r="L93" s="238">
        <v>421905245008</v>
      </c>
    </row>
    <row r="94" spans="1:12" x14ac:dyDescent="0.2">
      <c r="A94" s="207" t="s">
        <v>1142</v>
      </c>
      <c r="B94" s="236" t="s">
        <v>1143</v>
      </c>
      <c r="C94" s="236" t="s">
        <v>468</v>
      </c>
      <c r="D94" s="236" t="s">
        <v>903</v>
      </c>
      <c r="E94" s="236" t="s">
        <v>470</v>
      </c>
      <c r="F94" s="236" t="s">
        <v>471</v>
      </c>
      <c r="G94" s="236" t="s">
        <v>1144</v>
      </c>
      <c r="H94" s="236" t="s">
        <v>1145</v>
      </c>
      <c r="I94" s="236" t="s">
        <v>906</v>
      </c>
      <c r="J94" s="236" t="s">
        <v>493</v>
      </c>
      <c r="K94" s="236" t="s">
        <v>1146</v>
      </c>
      <c r="L94" s="238" t="s">
        <v>1147</v>
      </c>
    </row>
    <row r="95" spans="1:12" x14ac:dyDescent="0.2">
      <c r="A95" s="207" t="s">
        <v>1148</v>
      </c>
      <c r="B95" s="236" t="s">
        <v>1149</v>
      </c>
      <c r="C95" s="236" t="s">
        <v>468</v>
      </c>
      <c r="D95" s="236" t="s">
        <v>563</v>
      </c>
      <c r="E95" s="236" t="s">
        <v>524</v>
      </c>
      <c r="F95" s="236" t="s">
        <v>564</v>
      </c>
      <c r="G95" s="236" t="s">
        <v>1150</v>
      </c>
      <c r="H95" s="236" t="s">
        <v>1151</v>
      </c>
      <c r="I95" s="236" t="s">
        <v>1152</v>
      </c>
      <c r="J95" s="236" t="s">
        <v>493</v>
      </c>
      <c r="K95" s="236" t="s">
        <v>1153</v>
      </c>
      <c r="L95" s="238">
        <v>421918808923</v>
      </c>
    </row>
    <row r="96" spans="1:12" x14ac:dyDescent="0.2">
      <c r="A96" s="207" t="s">
        <v>1154</v>
      </c>
      <c r="B96" s="236" t="s">
        <v>1155</v>
      </c>
      <c r="C96" s="236" t="s">
        <v>468</v>
      </c>
      <c r="D96" s="236" t="s">
        <v>1156</v>
      </c>
      <c r="E96" s="236" t="s">
        <v>524</v>
      </c>
      <c r="F96" s="236" t="s">
        <v>1157</v>
      </c>
      <c r="G96" s="236" t="s">
        <v>1158</v>
      </c>
      <c r="H96" s="236" t="s">
        <v>1159</v>
      </c>
      <c r="I96" s="236" t="s">
        <v>1160</v>
      </c>
      <c r="J96" s="236" t="s">
        <v>493</v>
      </c>
      <c r="K96" s="236" t="s">
        <v>1160</v>
      </c>
      <c r="L96" s="238">
        <v>421905418010</v>
      </c>
    </row>
    <row r="97" spans="1:12" x14ac:dyDescent="0.2">
      <c r="A97" s="207" t="s">
        <v>1161</v>
      </c>
      <c r="B97" s="236" t="s">
        <v>1162</v>
      </c>
      <c r="C97" s="236" t="s">
        <v>468</v>
      </c>
      <c r="D97" s="236" t="s">
        <v>967</v>
      </c>
      <c r="E97" s="236" t="s">
        <v>524</v>
      </c>
      <c r="F97" s="236" t="s">
        <v>564</v>
      </c>
      <c r="G97" s="236" t="s">
        <v>1163</v>
      </c>
      <c r="H97" s="236" t="s">
        <v>1164</v>
      </c>
      <c r="I97" s="236" t="s">
        <v>1165</v>
      </c>
      <c r="J97" s="236" t="s">
        <v>493</v>
      </c>
      <c r="K97" s="236" t="s">
        <v>1165</v>
      </c>
      <c r="L97" s="238">
        <v>421915282858</v>
      </c>
    </row>
    <row r="98" spans="1:12" x14ac:dyDescent="0.2">
      <c r="A98" s="207" t="s">
        <v>1166</v>
      </c>
      <c r="B98" s="236" t="s">
        <v>1167</v>
      </c>
      <c r="C98" s="236" t="s">
        <v>468</v>
      </c>
      <c r="D98" s="236" t="s">
        <v>647</v>
      </c>
      <c r="E98" s="236" t="s">
        <v>488</v>
      </c>
      <c r="F98" s="236" t="s">
        <v>626</v>
      </c>
      <c r="G98" s="236" t="s">
        <v>1168</v>
      </c>
      <c r="H98" s="236" t="s">
        <v>1169</v>
      </c>
      <c r="I98" s="236" t="s">
        <v>1170</v>
      </c>
      <c r="J98" s="236" t="s">
        <v>1171</v>
      </c>
      <c r="K98" s="236" t="s">
        <v>1170</v>
      </c>
      <c r="L98" s="238">
        <v>421917176673</v>
      </c>
    </row>
    <row r="99" spans="1:12" x14ac:dyDescent="0.2">
      <c r="A99" s="207" t="s">
        <v>1172</v>
      </c>
      <c r="B99" s="236" t="s">
        <v>1173</v>
      </c>
      <c r="C99" s="236" t="s">
        <v>468</v>
      </c>
      <c r="D99" s="236" t="s">
        <v>1174</v>
      </c>
      <c r="E99" s="236" t="s">
        <v>516</v>
      </c>
      <c r="F99" s="236" t="s">
        <v>517</v>
      </c>
      <c r="G99" s="236" t="s">
        <v>1175</v>
      </c>
      <c r="H99" s="236" t="s">
        <v>1176</v>
      </c>
      <c r="I99" s="236" t="s">
        <v>1177</v>
      </c>
      <c r="J99" s="236" t="s">
        <v>493</v>
      </c>
      <c r="K99" s="236" t="s">
        <v>1177</v>
      </c>
      <c r="L99" s="238">
        <v>421905700790</v>
      </c>
    </row>
    <row r="100" spans="1:12" x14ac:dyDescent="0.2">
      <c r="A100" s="207" t="s">
        <v>1178</v>
      </c>
      <c r="B100" s="236" t="s">
        <v>1179</v>
      </c>
      <c r="C100" s="236" t="s">
        <v>468</v>
      </c>
      <c r="D100" s="236" t="s">
        <v>928</v>
      </c>
      <c r="E100" s="236" t="s">
        <v>524</v>
      </c>
      <c r="F100" s="236" t="s">
        <v>929</v>
      </c>
      <c r="G100" s="236" t="s">
        <v>1180</v>
      </c>
      <c r="H100" s="236" t="s">
        <v>1181</v>
      </c>
      <c r="I100" s="236" t="s">
        <v>1182</v>
      </c>
      <c r="J100" s="236" t="s">
        <v>475</v>
      </c>
      <c r="K100" s="236" t="s">
        <v>1183</v>
      </c>
      <c r="L100" s="238">
        <v>421918737877</v>
      </c>
    </row>
    <row r="101" spans="1:12" x14ac:dyDescent="0.2">
      <c r="A101" s="207" t="s">
        <v>1184</v>
      </c>
      <c r="B101" s="236" t="s">
        <v>1185</v>
      </c>
      <c r="C101" s="236" t="s">
        <v>468</v>
      </c>
      <c r="D101" s="236" t="s">
        <v>1186</v>
      </c>
      <c r="E101" s="236" t="s">
        <v>488</v>
      </c>
      <c r="F101" s="236" t="s">
        <v>626</v>
      </c>
      <c r="G101" s="236" t="s">
        <v>1187</v>
      </c>
      <c r="H101" s="236" t="s">
        <v>1188</v>
      </c>
      <c r="I101" s="236" t="s">
        <v>1189</v>
      </c>
      <c r="J101" s="236" t="s">
        <v>493</v>
      </c>
      <c r="K101" s="236" t="s">
        <v>1189</v>
      </c>
      <c r="L101" s="238">
        <v>421903422249</v>
      </c>
    </row>
    <row r="102" spans="1:12" x14ac:dyDescent="0.2">
      <c r="A102" s="207" t="s">
        <v>1190</v>
      </c>
      <c r="B102" s="236" t="s">
        <v>1191</v>
      </c>
      <c r="C102" s="236" t="s">
        <v>468</v>
      </c>
      <c r="D102" s="236" t="s">
        <v>1192</v>
      </c>
      <c r="E102" s="236" t="s">
        <v>524</v>
      </c>
      <c r="F102" s="236" t="s">
        <v>1193</v>
      </c>
      <c r="G102" s="236" t="s">
        <v>1194</v>
      </c>
      <c r="H102" s="236" t="s">
        <v>1195</v>
      </c>
      <c r="I102" s="236" t="s">
        <v>1196</v>
      </c>
      <c r="J102" s="236" t="s">
        <v>475</v>
      </c>
      <c r="K102" s="236" t="s">
        <v>1197</v>
      </c>
      <c r="L102" s="238">
        <v>421905641479</v>
      </c>
    </row>
    <row r="103" spans="1:12" x14ac:dyDescent="0.2">
      <c r="A103" s="207" t="s">
        <v>1198</v>
      </c>
      <c r="B103" s="236" t="s">
        <v>1199</v>
      </c>
      <c r="C103" s="236" t="s">
        <v>468</v>
      </c>
      <c r="D103" s="236" t="s">
        <v>1200</v>
      </c>
      <c r="E103" s="236" t="s">
        <v>470</v>
      </c>
      <c r="F103" s="236" t="s">
        <v>1201</v>
      </c>
      <c r="G103" s="236" t="s">
        <v>1202</v>
      </c>
      <c r="H103" s="236" t="s">
        <v>1203</v>
      </c>
      <c r="I103" s="236" t="s">
        <v>1204</v>
      </c>
      <c r="J103" s="236" t="s">
        <v>475</v>
      </c>
      <c r="K103" s="236">
        <v>0</v>
      </c>
      <c r="L103" s="238">
        <v>0</v>
      </c>
    </row>
  </sheetData>
  <hyperlinks>
    <hyperlink ref="G71" r:id="rId1" display="www.orienteering.sk"/>
    <hyperlink ref="G53" r:id="rId2" display="www.slovak-fencing.sk"/>
    <hyperlink ref="G55" r:id="rId3" display="www.veslovanie.sk"/>
    <hyperlink ref="H14" r:id="rId4" display="office@baseballslovakia.com"/>
    <hyperlink ref="H32" r:id="rId5" display="info@slovakskimo.sk"/>
    <hyperlink ref="G32" r:id="rId6" display="www.slovakskimo.sk"/>
    <hyperlink ref="H75" r:id="rId7" display="sane@sane.sk"/>
    <hyperlink ref="H68" r:id="rId8" display="urbanova@szlh.sk"/>
    <hyperlink ref="H25" r:id="rId9" display="eminentasro@gmail.com"/>
    <hyperlink ref="H53" r:id="rId10" display="slovak-fencing@slovak-fencing.sk"/>
    <hyperlink ref="H33" r:id="rId11" display="gs@squash.sk"/>
    <hyperlink ref="H7" r:id="rId12" display="sekretariat@safkst.sk"/>
    <hyperlink ref="G29" r:id="rId13" display="www.nohejbalsk.com"/>
    <hyperlink ref="H29" r:id="rId14" display="info@vladimirmoravcik.com"/>
    <hyperlink ref="G14" r:id="rId15" display="www.baseballslovakia.com"/>
    <hyperlink ref="H18" r:id="rId16" display="martin.sevcek@gmail.com"/>
    <hyperlink ref="H28" r:id="rId17" display="office@smta.sk"/>
    <hyperlink ref="G33" r:id="rId18" display="www.squash.sk"/>
    <hyperlink ref="G15" r:id="rId19" display="www.slovakiabaseball.com"/>
    <hyperlink ref="H19" r:id="rId20" display="peter.sury@gmail.com"/>
    <hyperlink ref="G34" r:id="rId21" display="www.squashtour.sk"/>
    <hyperlink ref="H69" r:id="rId22" display="urbanova@szlh.sk"/>
    <hyperlink ref="G5" r:id="rId23"/>
    <hyperlink ref="H5" r:id="rId24"/>
  </hyperlinks>
  <pageMargins left="0.7" right="0.7" top="0.75" bottom="0.75" header="0.3" footer="0.3"/>
  <pageSetup paperSize="9" orientation="portrait" horizontalDpi="4294967295" verticalDpi="4294967295"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829"/>
  <sheetViews>
    <sheetView zoomScale="110" zoomScaleNormal="110" workbookViewId="0">
      <pane ySplit="1" topLeftCell="A341" activePane="bottomLeft" state="frozen"/>
      <selection activeCell="I2" sqref="I2:L73"/>
      <selection pane="bottomLeft" activeCell="C353" sqref="C353"/>
    </sheetView>
  </sheetViews>
  <sheetFormatPr defaultColWidth="9.109375" defaultRowHeight="10.199999999999999" x14ac:dyDescent="0.2"/>
  <cols>
    <col min="1" max="1" width="11.88671875" style="185" bestFit="1" customWidth="1"/>
    <col min="2" max="2" width="27.33203125" style="186" customWidth="1"/>
    <col min="3" max="3" width="34.33203125" style="186" customWidth="1"/>
    <col min="4" max="4" width="11.6640625" style="190" customWidth="1"/>
    <col min="5" max="5" width="6" style="191" bestFit="1" customWidth="1"/>
    <col min="6" max="6" width="4.33203125" style="185" bestFit="1" customWidth="1"/>
    <col min="7" max="7" width="5.6640625" style="186" bestFit="1" customWidth="1"/>
    <col min="8" max="8" width="5.6640625" style="186" customWidth="1"/>
    <col min="9" max="9" width="8.6640625" style="3"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167" t="s">
        <v>454</v>
      </c>
      <c r="B1" s="170" t="s">
        <v>351</v>
      </c>
      <c r="C1" s="170" t="s">
        <v>1205</v>
      </c>
      <c r="D1" s="172" t="s">
        <v>1206</v>
      </c>
      <c r="E1" s="173" t="s">
        <v>1207</v>
      </c>
      <c r="F1" s="167" t="s">
        <v>375</v>
      </c>
      <c r="G1" s="167" t="s">
        <v>354</v>
      </c>
      <c r="H1" s="167" t="s">
        <v>1208</v>
      </c>
      <c r="I1" s="167" t="s">
        <v>1209</v>
      </c>
      <c r="J1" s="167" t="s">
        <v>1210</v>
      </c>
      <c r="K1" s="167" t="s">
        <v>1211</v>
      </c>
      <c r="L1" s="167" t="s">
        <v>1212</v>
      </c>
      <c r="M1" s="167" t="s">
        <v>1213</v>
      </c>
      <c r="N1" s="167" t="s">
        <v>1214</v>
      </c>
    </row>
    <row r="2" spans="1:14" x14ac:dyDescent="0.2">
      <c r="A2" s="204" t="s">
        <v>466</v>
      </c>
      <c r="B2" s="208" t="str">
        <f>VLOOKUP(A2,Adr!A:B,2,FALSE)</f>
        <v>Deaflympijský výbor Slovenska</v>
      </c>
      <c r="C2" s="198" t="s">
        <v>1215</v>
      </c>
      <c r="D2" s="189">
        <v>329391</v>
      </c>
      <c r="E2" s="175">
        <v>0</v>
      </c>
      <c r="F2" s="168" t="s">
        <v>382</v>
      </c>
      <c r="G2" s="171" t="s">
        <v>360</v>
      </c>
      <c r="H2" s="171" t="s">
        <v>1216</v>
      </c>
      <c r="I2" s="194" t="str">
        <f t="shared" ref="I2:I65" si="0">A2&amp;F2</f>
        <v>42254388c</v>
      </c>
      <c r="J2" s="169" t="str">
        <f t="shared" ref="J2:J65" si="1">A2&amp;G2</f>
        <v>42254388026 03</v>
      </c>
      <c r="K2" s="5"/>
      <c r="L2" s="169" t="str">
        <f t="shared" ref="L2:L65" si="2">A2&amp;G2&amp;H2</f>
        <v>42254388026 03B</v>
      </c>
      <c r="M2" s="5" t="str">
        <f t="shared" ref="M2:M65" si="3">B2&amp;F2&amp;H2&amp;C2</f>
        <v>Deaflympijský výbor SlovenskacBčinnosť Deaflympijského výboru Slovenska</v>
      </c>
      <c r="N2" s="3" t="str">
        <f t="shared" ref="N2:N33" si="4">+I2&amp;H2</f>
        <v>42254388cB</v>
      </c>
    </row>
    <row r="3" spans="1:14" x14ac:dyDescent="0.2">
      <c r="A3" s="168" t="s">
        <v>466</v>
      </c>
      <c r="B3" s="208" t="str">
        <f>VLOOKUP(A3,Adr!A:B,2,FALSE)</f>
        <v>Deaflympijský výbor Slovenska</v>
      </c>
      <c r="C3" s="198" t="s">
        <v>1217</v>
      </c>
      <c r="D3" s="189">
        <v>20000</v>
      </c>
      <c r="E3" s="175">
        <v>0</v>
      </c>
      <c r="F3" s="168" t="s">
        <v>384</v>
      </c>
      <c r="G3" s="171" t="s">
        <v>360</v>
      </c>
      <c r="H3" s="171" t="s">
        <v>1216</v>
      </c>
      <c r="I3" s="194" t="str">
        <f t="shared" si="0"/>
        <v>42254388d</v>
      </c>
      <c r="J3" s="169" t="str">
        <f t="shared" si="1"/>
        <v>42254388026 03</v>
      </c>
      <c r="K3" s="5"/>
      <c r="L3" s="169" t="str">
        <f t="shared" si="2"/>
        <v>42254388026 03B</v>
      </c>
      <c r="M3" s="5" t="str">
        <f t="shared" si="3"/>
        <v>Deaflympijský výbor SlovenskadBAntušeková Martina</v>
      </c>
      <c r="N3" s="3" t="str">
        <f t="shared" si="4"/>
        <v>42254388dB</v>
      </c>
    </row>
    <row r="4" spans="1:14" x14ac:dyDescent="0.2">
      <c r="A4" s="184" t="s">
        <v>466</v>
      </c>
      <c r="B4" s="208" t="str">
        <f>VLOOKUP(A4,Adr!A:B,2,FALSE)</f>
        <v>Deaflympijský výbor Slovenska</v>
      </c>
      <c r="C4" s="198" t="s">
        <v>1218</v>
      </c>
      <c r="D4" s="189">
        <v>30000</v>
      </c>
      <c r="E4" s="235">
        <v>0</v>
      </c>
      <c r="F4" s="168" t="s">
        <v>384</v>
      </c>
      <c r="G4" s="171" t="s">
        <v>360</v>
      </c>
      <c r="H4" s="171" t="s">
        <v>1216</v>
      </c>
      <c r="I4" s="194" t="str">
        <f t="shared" si="0"/>
        <v>42254388d</v>
      </c>
      <c r="J4" s="169" t="str">
        <f t="shared" si="1"/>
        <v>42254388026 03</v>
      </c>
      <c r="K4" s="5"/>
      <c r="L4" s="169" t="str">
        <f t="shared" si="2"/>
        <v>42254388026 03B</v>
      </c>
      <c r="M4" s="5" t="str">
        <f t="shared" si="3"/>
        <v>Deaflympijský výbor SlovenskadBBirošová Tereza</v>
      </c>
      <c r="N4" s="3" t="str">
        <f t="shared" si="4"/>
        <v>42254388dB</v>
      </c>
    </row>
    <row r="5" spans="1:14" x14ac:dyDescent="0.2">
      <c r="A5" s="184" t="s">
        <v>466</v>
      </c>
      <c r="B5" s="208" t="str">
        <f>VLOOKUP(A5,Adr!A:B,2,FALSE)</f>
        <v>Deaflympijský výbor Slovenska</v>
      </c>
      <c r="C5" s="198" t="s">
        <v>1219</v>
      </c>
      <c r="D5" s="189">
        <v>20000</v>
      </c>
      <c r="E5" s="175">
        <v>0</v>
      </c>
      <c r="F5" s="168" t="s">
        <v>384</v>
      </c>
      <c r="G5" s="171" t="s">
        <v>360</v>
      </c>
      <c r="H5" s="171" t="s">
        <v>1216</v>
      </c>
      <c r="I5" s="194" t="str">
        <f t="shared" si="0"/>
        <v>42254388d</v>
      </c>
      <c r="J5" s="169" t="str">
        <f t="shared" si="1"/>
        <v>42254388026 03</v>
      </c>
      <c r="K5" s="5"/>
      <c r="L5" s="169" t="str">
        <f t="shared" si="2"/>
        <v>42254388026 03B</v>
      </c>
      <c r="M5" s="5" t="str">
        <f t="shared" si="3"/>
        <v>Deaflympijský výbor SlovenskadBJánošíková Jana</v>
      </c>
      <c r="N5" s="3" t="str">
        <f t="shared" si="4"/>
        <v>42254388dB</v>
      </c>
    </row>
    <row r="6" spans="1:14" x14ac:dyDescent="0.2">
      <c r="A6" s="204" t="s">
        <v>466</v>
      </c>
      <c r="B6" s="208" t="str">
        <f>VLOOKUP(A6,Adr!A:B,2,FALSE)</f>
        <v>Deaflympijský výbor Slovenska</v>
      </c>
      <c r="C6" s="198" t="s">
        <v>1220</v>
      </c>
      <c r="D6" s="189">
        <v>41000</v>
      </c>
      <c r="E6" s="175">
        <v>0</v>
      </c>
      <c r="F6" s="184" t="s">
        <v>384</v>
      </c>
      <c r="G6" s="171" t="s">
        <v>360</v>
      </c>
      <c r="H6" s="171" t="s">
        <v>1216</v>
      </c>
      <c r="I6" s="194" t="str">
        <f t="shared" si="0"/>
        <v>42254388d</v>
      </c>
      <c r="J6" s="169" t="str">
        <f t="shared" si="1"/>
        <v>42254388026 03</v>
      </c>
      <c r="K6" s="5"/>
      <c r="L6" s="169" t="str">
        <f t="shared" si="2"/>
        <v>42254388026 03B</v>
      </c>
      <c r="M6" s="5" t="str">
        <f t="shared" si="3"/>
        <v>Deaflympijský výbor SlovenskadBJelínek Rastislav</v>
      </c>
      <c r="N6" s="3" t="str">
        <f t="shared" si="4"/>
        <v>42254388dB</v>
      </c>
    </row>
    <row r="7" spans="1:14" x14ac:dyDescent="0.2">
      <c r="A7" s="204" t="s">
        <v>466</v>
      </c>
      <c r="B7" s="208" t="str">
        <f>VLOOKUP(A7,Adr!A:B,2,FALSE)</f>
        <v>Deaflympijský výbor Slovenska</v>
      </c>
      <c r="C7" s="192" t="s">
        <v>1221</v>
      </c>
      <c r="D7" s="174">
        <v>52000</v>
      </c>
      <c r="E7" s="175">
        <v>0</v>
      </c>
      <c r="F7" s="168" t="s">
        <v>384</v>
      </c>
      <c r="G7" s="171" t="s">
        <v>360</v>
      </c>
      <c r="H7" s="171" t="s">
        <v>1216</v>
      </c>
      <c r="I7" s="194" t="str">
        <f t="shared" si="0"/>
        <v>42254388d</v>
      </c>
      <c r="J7" s="169" t="str">
        <f t="shared" si="1"/>
        <v>42254388026 03</v>
      </c>
      <c r="K7" s="5"/>
      <c r="L7" s="169" t="str">
        <f t="shared" si="2"/>
        <v>42254388026 03B</v>
      </c>
      <c r="M7" s="5" t="str">
        <f t="shared" si="3"/>
        <v>Deaflympijský výbor SlovenskadBJurková Eva</v>
      </c>
      <c r="N7" s="3" t="str">
        <f t="shared" si="4"/>
        <v>42254388dB</v>
      </c>
    </row>
    <row r="8" spans="1:14" x14ac:dyDescent="0.2">
      <c r="A8" s="184" t="s">
        <v>466</v>
      </c>
      <c r="B8" s="208" t="str">
        <f>VLOOKUP(A8,Adr!A:B,2,FALSE)</f>
        <v>Deaflympijský výbor Slovenska</v>
      </c>
      <c r="C8" s="198" t="s">
        <v>1222</v>
      </c>
      <c r="D8" s="189">
        <v>52000</v>
      </c>
      <c r="E8" s="235">
        <v>0</v>
      </c>
      <c r="F8" s="168" t="s">
        <v>384</v>
      </c>
      <c r="G8" s="174" t="s">
        <v>360</v>
      </c>
      <c r="H8" s="171" t="s">
        <v>1216</v>
      </c>
      <c r="I8" s="194" t="str">
        <f t="shared" si="0"/>
        <v>42254388d</v>
      </c>
      <c r="J8" s="169" t="str">
        <f t="shared" si="1"/>
        <v>42254388026 03</v>
      </c>
      <c r="K8" s="5"/>
      <c r="L8" s="169" t="str">
        <f t="shared" si="2"/>
        <v>42254388026 03B</v>
      </c>
      <c r="M8" s="5" t="str">
        <f t="shared" si="3"/>
        <v>Deaflympijský výbor SlovenskadBKeinath Thomas</v>
      </c>
      <c r="N8" s="3" t="str">
        <f t="shared" si="4"/>
        <v>42254388dB</v>
      </c>
    </row>
    <row r="9" spans="1:14" x14ac:dyDescent="0.2">
      <c r="A9" s="184" t="s">
        <v>466</v>
      </c>
      <c r="B9" s="208" t="str">
        <f>VLOOKUP(A9,Adr!A:B,2,FALSE)</f>
        <v>Deaflympijský výbor Slovenska</v>
      </c>
      <c r="C9" s="198" t="s">
        <v>1223</v>
      </c>
      <c r="D9" s="189">
        <v>40500</v>
      </c>
      <c r="E9" s="235">
        <v>0</v>
      </c>
      <c r="F9" s="168" t="s">
        <v>384</v>
      </c>
      <c r="G9" s="174" t="s">
        <v>360</v>
      </c>
      <c r="H9" s="171" t="s">
        <v>1216</v>
      </c>
      <c r="I9" s="194" t="str">
        <f t="shared" si="0"/>
        <v>42254388d</v>
      </c>
      <c r="J9" s="169" t="str">
        <f t="shared" si="1"/>
        <v>42254388026 03</v>
      </c>
      <c r="K9" s="5"/>
      <c r="L9" s="169" t="str">
        <f t="shared" si="2"/>
        <v>42254388026 03B</v>
      </c>
      <c r="M9" s="5" t="str">
        <f t="shared" si="3"/>
        <v>Deaflympijský výbor SlovenskadBKrištofičová Ivana</v>
      </c>
      <c r="N9" s="3" t="str">
        <f t="shared" si="4"/>
        <v>42254388dB</v>
      </c>
    </row>
    <row r="10" spans="1:14" x14ac:dyDescent="0.2">
      <c r="A10" s="184" t="s">
        <v>466</v>
      </c>
      <c r="B10" s="208" t="str">
        <f>VLOOKUP(A10,Adr!A:B,2,FALSE)</f>
        <v>Deaflympijský výbor Slovenska</v>
      </c>
      <c r="C10" s="198" t="s">
        <v>1224</v>
      </c>
      <c r="D10" s="189">
        <v>20000</v>
      </c>
      <c r="E10" s="235">
        <v>0</v>
      </c>
      <c r="F10" s="168" t="s">
        <v>384</v>
      </c>
      <c r="G10" s="174" t="s">
        <v>360</v>
      </c>
      <c r="H10" s="171" t="s">
        <v>1216</v>
      </c>
      <c r="I10" s="194" t="str">
        <f t="shared" si="0"/>
        <v>42254388d</v>
      </c>
      <c r="J10" s="169" t="str">
        <f t="shared" si="1"/>
        <v>42254388026 03</v>
      </c>
      <c r="K10" s="5"/>
      <c r="L10" s="169" t="str">
        <f t="shared" si="2"/>
        <v>42254388026 03B</v>
      </c>
      <c r="M10" s="5" t="str">
        <f t="shared" si="3"/>
        <v>Deaflympijský výbor SlovenskadBLepótová Amália</v>
      </c>
      <c r="N10" s="3" t="str">
        <f t="shared" si="4"/>
        <v>42254388dB</v>
      </c>
    </row>
    <row r="11" spans="1:14" x14ac:dyDescent="0.2">
      <c r="A11" s="204" t="s">
        <v>466</v>
      </c>
      <c r="B11" s="208" t="str">
        <f>VLOOKUP(A11,Adr!A:B,2,FALSE)</f>
        <v>Deaflympijský výbor Slovenska</v>
      </c>
      <c r="C11" s="192" t="s">
        <v>1225</v>
      </c>
      <c r="D11" s="174">
        <v>15000</v>
      </c>
      <c r="E11" s="175">
        <v>0</v>
      </c>
      <c r="F11" s="168" t="s">
        <v>384</v>
      </c>
      <c r="G11" s="174" t="s">
        <v>360</v>
      </c>
      <c r="H11" s="171" t="s">
        <v>1216</v>
      </c>
      <c r="I11" s="194" t="str">
        <f t="shared" si="0"/>
        <v>42254388d</v>
      </c>
      <c r="J11" s="169" t="str">
        <f t="shared" si="1"/>
        <v>42254388026 03</v>
      </c>
      <c r="K11" s="5"/>
      <c r="L11" s="169" t="str">
        <f t="shared" si="2"/>
        <v>42254388026 03B</v>
      </c>
      <c r="M11" s="5" t="str">
        <f t="shared" si="3"/>
        <v>Deaflympijský výbor SlovenskadBPetrovič Peter</v>
      </c>
      <c r="N11" s="3" t="str">
        <f t="shared" si="4"/>
        <v>42254388dB</v>
      </c>
    </row>
    <row r="12" spans="1:14" x14ac:dyDescent="0.2">
      <c r="A12" s="184" t="s">
        <v>466</v>
      </c>
      <c r="B12" s="208" t="str">
        <f>VLOOKUP(A12,Adr!A:B,2,FALSE)</f>
        <v>Deaflympijský výbor Slovenska</v>
      </c>
      <c r="C12" s="198" t="s">
        <v>1226</v>
      </c>
      <c r="D12" s="189">
        <v>15000</v>
      </c>
      <c r="E12" s="235">
        <v>0</v>
      </c>
      <c r="F12" s="168" t="s">
        <v>384</v>
      </c>
      <c r="G12" s="171" t="s">
        <v>360</v>
      </c>
      <c r="H12" s="171" t="s">
        <v>1216</v>
      </c>
      <c r="I12" s="194" t="str">
        <f t="shared" si="0"/>
        <v>42254388d</v>
      </c>
      <c r="J12" s="169" t="str">
        <f t="shared" si="1"/>
        <v>42254388026 03</v>
      </c>
      <c r="K12" s="5"/>
      <c r="L12" s="169" t="str">
        <f t="shared" si="2"/>
        <v>42254388026 03B</v>
      </c>
      <c r="M12" s="5" t="str">
        <f t="shared" si="3"/>
        <v>Deaflympijský výbor SlovenskadBŠtetková Ema</v>
      </c>
      <c r="N12" s="3" t="str">
        <f t="shared" si="4"/>
        <v>42254388dB</v>
      </c>
    </row>
    <row r="13" spans="1:14" x14ac:dyDescent="0.2">
      <c r="A13" s="204" t="s">
        <v>466</v>
      </c>
      <c r="B13" s="208" t="str">
        <f>VLOOKUP(A13,Adr!A:B,2,FALSE)</f>
        <v>Deaflympijský výbor Slovenska</v>
      </c>
      <c r="C13" s="192" t="s">
        <v>1227</v>
      </c>
      <c r="D13" s="174">
        <v>11200</v>
      </c>
      <c r="E13" s="175">
        <v>0</v>
      </c>
      <c r="F13" s="168" t="s">
        <v>384</v>
      </c>
      <c r="G13" s="174" t="s">
        <v>360</v>
      </c>
      <c r="H13" s="171" t="s">
        <v>1216</v>
      </c>
      <c r="I13" s="194" t="str">
        <f t="shared" si="0"/>
        <v>42254388d</v>
      </c>
      <c r="J13" s="169" t="str">
        <f t="shared" si="1"/>
        <v>42254388026 03</v>
      </c>
      <c r="K13" s="5"/>
      <c r="L13" s="169" t="str">
        <f t="shared" si="2"/>
        <v>42254388026 03B</v>
      </c>
      <c r="M13" s="5" t="str">
        <f t="shared" si="3"/>
        <v>Deaflympijský výbor SlovenskadBVaco Marek</v>
      </c>
      <c r="N13" s="3" t="str">
        <f t="shared" si="4"/>
        <v>42254388dB</v>
      </c>
    </row>
    <row r="14" spans="1:14" x14ac:dyDescent="0.2">
      <c r="A14" s="184" t="s">
        <v>466</v>
      </c>
      <c r="B14" s="208" t="str">
        <f>VLOOKUP(A14,Adr!A:B,2,FALSE)</f>
        <v>Deaflympijský výbor Slovenska</v>
      </c>
      <c r="C14" s="192" t="s">
        <v>1228</v>
      </c>
      <c r="D14" s="174">
        <v>11200</v>
      </c>
      <c r="E14" s="175">
        <v>0</v>
      </c>
      <c r="F14" s="168" t="s">
        <v>384</v>
      </c>
      <c r="G14" s="174" t="s">
        <v>360</v>
      </c>
      <c r="H14" s="171" t="s">
        <v>1216</v>
      </c>
      <c r="I14" s="194" t="str">
        <f t="shared" si="0"/>
        <v>42254388d</v>
      </c>
      <c r="J14" s="169" t="str">
        <f t="shared" si="1"/>
        <v>42254388026 03</v>
      </c>
      <c r="K14" s="5"/>
      <c r="L14" s="169" t="str">
        <f t="shared" si="2"/>
        <v>42254388026 03B</v>
      </c>
      <c r="M14" s="5" t="str">
        <f t="shared" si="3"/>
        <v>Deaflympijský výbor SlovenskadBVašíček Peter</v>
      </c>
      <c r="N14" s="3" t="str">
        <f t="shared" si="4"/>
        <v>42254388dB</v>
      </c>
    </row>
    <row r="15" spans="1:14" ht="20.399999999999999" x14ac:dyDescent="0.2">
      <c r="A15" s="168" t="s">
        <v>466</v>
      </c>
      <c r="B15" s="208" t="str">
        <f>VLOOKUP(A15,Adr!A:B,2,FALSE)</f>
        <v>Deaflympijský výbor Slovenska</v>
      </c>
      <c r="C15" s="198" t="s">
        <v>1229</v>
      </c>
      <c r="D15" s="188">
        <v>30000</v>
      </c>
      <c r="E15" s="175">
        <v>0</v>
      </c>
      <c r="F15" s="168" t="s">
        <v>386</v>
      </c>
      <c r="G15" s="174" t="s">
        <v>360</v>
      </c>
      <c r="H15" s="171" t="s">
        <v>1216</v>
      </c>
      <c r="I15" s="194" t="str">
        <f t="shared" si="0"/>
        <v>42254388e</v>
      </c>
      <c r="J15" s="169" t="str">
        <f t="shared" si="1"/>
        <v>42254388026 03</v>
      </c>
      <c r="K15" s="5"/>
      <c r="L15" s="169" t="str">
        <f t="shared" si="2"/>
        <v>42254388026 03B</v>
      </c>
      <c r="M15" s="5" t="str">
        <f t="shared" si="3"/>
        <v>Deaflympijský výbor SlovenskaeBzabezpečenie účasti športovej reprezentácie SR na 20. Zimnej Deaflympiáde 2024 v Ankare</v>
      </c>
      <c r="N15" s="3" t="str">
        <f t="shared" si="4"/>
        <v>42254388eB</v>
      </c>
    </row>
    <row r="16" spans="1:14" ht="20.399999999999999" x14ac:dyDescent="0.2">
      <c r="A16" s="204" t="s">
        <v>477</v>
      </c>
      <c r="B16" s="208" t="str">
        <f>VLOOKUP(A16,Adr!A:B,2,FALSE)</f>
        <v>iCompete Natural Slovakia</v>
      </c>
      <c r="C16" s="198" t="s">
        <v>391</v>
      </c>
      <c r="D16" s="189">
        <v>18100</v>
      </c>
      <c r="E16" s="235">
        <v>0</v>
      </c>
      <c r="F16" s="168" t="s">
        <v>390</v>
      </c>
      <c r="G16" s="174" t="s">
        <v>360</v>
      </c>
      <c r="H16" s="171" t="s">
        <v>1216</v>
      </c>
      <c r="I16" s="194" t="str">
        <f t="shared" si="0"/>
        <v>50642804g</v>
      </c>
      <c r="J16" s="169" t="str">
        <f t="shared" si="1"/>
        <v>50642804026 03</v>
      </c>
      <c r="K16" s="5"/>
      <c r="L16" s="169" t="str">
        <f t="shared" si="2"/>
        <v>50642804026 03B</v>
      </c>
      <c r="M16" s="5" t="str">
        <f t="shared" si="3"/>
        <v>iCompete Natural SlovakiagBrozvoj športov, ktoré nie sú uznanými podľa zákona č. 440/2015 Z. z.</v>
      </c>
      <c r="N16" s="3" t="str">
        <f t="shared" si="4"/>
        <v>50642804gB</v>
      </c>
    </row>
    <row r="17" spans="1:14" x14ac:dyDescent="0.2">
      <c r="A17" s="204" t="s">
        <v>485</v>
      </c>
      <c r="B17" s="208" t="str">
        <f>VLOOKUP(A17,Adr!A:B,2,FALSE)</f>
        <v>Klub slovenských turistov</v>
      </c>
      <c r="C17" s="198" t="s">
        <v>1230</v>
      </c>
      <c r="D17" s="189">
        <v>167400</v>
      </c>
      <c r="E17" s="235">
        <v>0</v>
      </c>
      <c r="F17" s="168" t="s">
        <v>392</v>
      </c>
      <c r="G17" s="174" t="s">
        <v>356</v>
      </c>
      <c r="H17" s="171" t="s">
        <v>1216</v>
      </c>
      <c r="I17" s="194" t="str">
        <f t="shared" si="0"/>
        <v>00688312h</v>
      </c>
      <c r="J17" s="169" t="str">
        <f t="shared" si="1"/>
        <v>00688312026 01</v>
      </c>
      <c r="K17" s="5"/>
      <c r="L17" s="169" t="str">
        <f t="shared" si="2"/>
        <v>00688312026 01B</v>
      </c>
      <c r="M17" s="5" t="str">
        <f t="shared" si="3"/>
        <v>Klub slovenských turistovhBznačenie turistických trás</v>
      </c>
      <c r="N17" s="3" t="str">
        <f t="shared" si="4"/>
        <v>00688312hB</v>
      </c>
    </row>
    <row r="18" spans="1:14" x14ac:dyDescent="0.2">
      <c r="A18" s="204" t="s">
        <v>495</v>
      </c>
      <c r="B18" s="208" t="str">
        <f>VLOOKUP(A18,Adr!A:B,2,FALSE)</f>
        <v>Košická Futbalová Aréna a. s.</v>
      </c>
      <c r="C18" s="198" t="s">
        <v>1231</v>
      </c>
      <c r="D18" s="189">
        <v>4000000</v>
      </c>
      <c r="E18" s="235">
        <v>0</v>
      </c>
      <c r="F18" s="168" t="s">
        <v>398</v>
      </c>
      <c r="G18" s="171" t="s">
        <v>362</v>
      </c>
      <c r="H18" s="171" t="s">
        <v>1232</v>
      </c>
      <c r="I18" s="194" t="str">
        <f t="shared" si="0"/>
        <v>47845660k</v>
      </c>
      <c r="J18" s="169" t="str">
        <f t="shared" si="1"/>
        <v>47845660026 04</v>
      </c>
      <c r="K18" s="5"/>
      <c r="L18" s="169" t="str">
        <f t="shared" si="2"/>
        <v>47845660026 04K</v>
      </c>
      <c r="M18" s="5" t="str">
        <f t="shared" si="3"/>
        <v xml:space="preserve">Košická Futbalová Aréna a. s.kKdobudovanie Košickej futbalovej arény </v>
      </c>
      <c r="N18" s="3" t="str">
        <f t="shared" si="4"/>
        <v>47845660kK</v>
      </c>
    </row>
    <row r="19" spans="1:14" ht="20.399999999999999" x14ac:dyDescent="0.2">
      <c r="A19" s="204" t="s">
        <v>505</v>
      </c>
      <c r="B19" s="208" t="str">
        <f>VLOOKUP(A19,Adr!A:B,2,FALSE)</f>
        <v>MAMMAL - Slovenský zväz MMA</v>
      </c>
      <c r="C19" s="198" t="s">
        <v>391</v>
      </c>
      <c r="D19" s="189">
        <v>25200</v>
      </c>
      <c r="E19" s="235">
        <v>0</v>
      </c>
      <c r="F19" s="168" t="s">
        <v>390</v>
      </c>
      <c r="G19" s="171" t="s">
        <v>360</v>
      </c>
      <c r="H19" s="171" t="s">
        <v>1216</v>
      </c>
      <c r="I19" s="194" t="str">
        <f t="shared" si="0"/>
        <v>42269423g</v>
      </c>
      <c r="J19" s="169" t="str">
        <f t="shared" si="1"/>
        <v>42269423026 03</v>
      </c>
      <c r="K19" s="5"/>
      <c r="L19" s="169" t="str">
        <f t="shared" si="2"/>
        <v>42269423026 03B</v>
      </c>
      <c r="M19" s="5" t="str">
        <f t="shared" si="3"/>
        <v>MAMMAL - Slovenský zväz MMAgBrozvoj športov, ktoré nie sú uznanými podľa zákona č. 440/2015 Z. z.</v>
      </c>
      <c r="N19" s="3" t="str">
        <f t="shared" si="4"/>
        <v>42269423gB</v>
      </c>
    </row>
    <row r="20" spans="1:14" x14ac:dyDescent="0.2">
      <c r="A20" s="204" t="s">
        <v>513</v>
      </c>
      <c r="B20" s="208" t="str">
        <f>VLOOKUP(A20,Adr!A:B,2,FALSE)</f>
        <v>Maratónsky klub Košice</v>
      </c>
      <c r="C20" s="198" t="s">
        <v>1233</v>
      </c>
      <c r="D20" s="189">
        <v>50000</v>
      </c>
      <c r="E20" s="175">
        <v>0</v>
      </c>
      <c r="F20" s="184" t="s">
        <v>386</v>
      </c>
      <c r="G20" s="171" t="s">
        <v>360</v>
      </c>
      <c r="H20" s="171" t="s">
        <v>1216</v>
      </c>
      <c r="I20" s="194" t="str">
        <f t="shared" si="0"/>
        <v>00595209e</v>
      </c>
      <c r="J20" s="169" t="str">
        <f t="shared" si="1"/>
        <v>00595209026 03</v>
      </c>
      <c r="K20" s="5"/>
      <c r="L20" s="169" t="str">
        <f t="shared" si="2"/>
        <v>00595209026 03B</v>
      </c>
      <c r="M20" s="5" t="str">
        <f t="shared" si="3"/>
        <v>Maratónsky klub KošiceeBMedzinárodný maratón mieru</v>
      </c>
      <c r="N20" s="3" t="str">
        <f t="shared" si="4"/>
        <v>00595209eB</v>
      </c>
    </row>
    <row r="21" spans="1:14" x14ac:dyDescent="0.2">
      <c r="A21" s="204" t="s">
        <v>521</v>
      </c>
      <c r="B21" s="208" t="str">
        <f>VLOOKUP(A21,Adr!A:B,2,FALSE)</f>
        <v>Slovenská asociácia amerického futbalu, o.z.</v>
      </c>
      <c r="C21" s="198" t="s">
        <v>1234</v>
      </c>
      <c r="D21" s="189">
        <v>32301</v>
      </c>
      <c r="E21" s="235">
        <v>0</v>
      </c>
      <c r="F21" s="168" t="s">
        <v>378</v>
      </c>
      <c r="G21" s="171" t="s">
        <v>358</v>
      </c>
      <c r="H21" s="171" t="s">
        <v>1216</v>
      </c>
      <c r="I21" s="194" t="str">
        <f t="shared" si="0"/>
        <v>30787009a</v>
      </c>
      <c r="J21" s="169" t="str">
        <f t="shared" si="1"/>
        <v>30787009026 02</v>
      </c>
      <c r="K21" s="5" t="s">
        <v>1235</v>
      </c>
      <c r="L21" s="169" t="str">
        <f t="shared" si="2"/>
        <v>30787009026 02B</v>
      </c>
      <c r="M21" s="5" t="str">
        <f t="shared" si="3"/>
        <v>Slovenská asociácia amerického futbalu, o.z.aBamerický futbal - bežné transfery</v>
      </c>
      <c r="N21" s="3" t="str">
        <f t="shared" si="4"/>
        <v>30787009aB</v>
      </c>
    </row>
    <row r="22" spans="1:14" ht="20.399999999999999" x14ac:dyDescent="0.2">
      <c r="A22" s="204" t="s">
        <v>529</v>
      </c>
      <c r="B22" s="208" t="str">
        <f>VLOOKUP(A22,Adr!A:B,2,FALSE)</f>
        <v>Slovenská Asociácia Bandy, skrátený názov SAB</v>
      </c>
      <c r="C22" s="198" t="s">
        <v>391</v>
      </c>
      <c r="D22" s="189">
        <v>25200</v>
      </c>
      <c r="E22" s="235">
        <v>0</v>
      </c>
      <c r="F22" s="168" t="s">
        <v>390</v>
      </c>
      <c r="G22" s="174" t="s">
        <v>360</v>
      </c>
      <c r="H22" s="171" t="s">
        <v>1216</v>
      </c>
      <c r="I22" s="194" t="str">
        <f t="shared" si="0"/>
        <v>50897152g</v>
      </c>
      <c r="J22" s="169" t="str">
        <f t="shared" si="1"/>
        <v>50897152026 03</v>
      </c>
      <c r="K22" s="5"/>
      <c r="L22" s="169" t="str">
        <f t="shared" si="2"/>
        <v>50897152026 03B</v>
      </c>
      <c r="M22" s="5" t="str">
        <f t="shared" si="3"/>
        <v>Slovenská Asociácia Bandy, skrátený názov SABgBrozvoj športov, ktoré nie sú uznanými podľa zákona č. 440/2015 Z. z.</v>
      </c>
      <c r="N22" s="3" t="str">
        <f t="shared" si="4"/>
        <v>50897152gB</v>
      </c>
    </row>
    <row r="23" spans="1:14" x14ac:dyDescent="0.2">
      <c r="A23" s="204" t="s">
        <v>538</v>
      </c>
      <c r="B23" s="208" t="str">
        <f>VLOOKUP(A23,Adr!A:B,2,FALSE)</f>
        <v>Slovenská asociácia boccie</v>
      </c>
      <c r="C23" s="198" t="s">
        <v>1236</v>
      </c>
      <c r="D23" s="189">
        <v>33580</v>
      </c>
      <c r="E23" s="235">
        <v>0</v>
      </c>
      <c r="F23" s="168" t="s">
        <v>378</v>
      </c>
      <c r="G23" s="174" t="s">
        <v>358</v>
      </c>
      <c r="H23" s="171" t="s">
        <v>1216</v>
      </c>
      <c r="I23" s="194" t="str">
        <f t="shared" si="0"/>
        <v>00631655a</v>
      </c>
      <c r="J23" s="169" t="str">
        <f t="shared" si="1"/>
        <v>00631655026 02</v>
      </c>
      <c r="K23" s="5" t="s">
        <v>1237</v>
      </c>
      <c r="L23" s="169" t="str">
        <f t="shared" si="2"/>
        <v>00631655026 02B</v>
      </c>
      <c r="M23" s="5" t="str">
        <f t="shared" si="3"/>
        <v>Slovenská asociácia boccieaBboccia - bežné transfery</v>
      </c>
      <c r="N23" s="3" t="str">
        <f t="shared" si="4"/>
        <v>00631655aB</v>
      </c>
    </row>
    <row r="24" spans="1:14" x14ac:dyDescent="0.2">
      <c r="A24" s="204" t="s">
        <v>538</v>
      </c>
      <c r="B24" s="208" t="str">
        <f>VLOOKUP(A24,Adr!A:B,2,FALSE)</f>
        <v>Slovenská asociácia boccie</v>
      </c>
      <c r="C24" s="198" t="s">
        <v>1238</v>
      </c>
      <c r="D24" s="189">
        <v>28301</v>
      </c>
      <c r="E24" s="235">
        <v>0</v>
      </c>
      <c r="F24" s="168" t="s">
        <v>378</v>
      </c>
      <c r="G24" s="174" t="s">
        <v>358</v>
      </c>
      <c r="H24" s="171" t="s">
        <v>1216</v>
      </c>
      <c r="I24" s="194" t="str">
        <f t="shared" si="0"/>
        <v>00631655a</v>
      </c>
      <c r="J24" s="169" t="str">
        <f t="shared" si="1"/>
        <v>00631655026 02</v>
      </c>
      <c r="K24" s="5" t="s">
        <v>1239</v>
      </c>
      <c r="L24" s="169" t="str">
        <f t="shared" si="2"/>
        <v>00631655026 02B</v>
      </c>
      <c r="M24" s="5" t="str">
        <f t="shared" si="3"/>
        <v>Slovenská asociácia boccieaBboule lyonnaise - bežné transfery</v>
      </c>
      <c r="N24" s="3" t="str">
        <f t="shared" si="4"/>
        <v>00631655aB</v>
      </c>
    </row>
    <row r="25" spans="1:14" x14ac:dyDescent="0.2">
      <c r="A25" s="204" t="s">
        <v>538</v>
      </c>
      <c r="B25" s="208" t="str">
        <f>VLOOKUP(A25,Adr!A:B,2,FALSE)</f>
        <v>Slovenská asociácia boccie</v>
      </c>
      <c r="C25" s="198" t="s">
        <v>1240</v>
      </c>
      <c r="D25" s="189">
        <v>4000</v>
      </c>
      <c r="E25" s="235">
        <v>0</v>
      </c>
      <c r="F25" s="168" t="s">
        <v>378</v>
      </c>
      <c r="G25" s="174" t="s">
        <v>358</v>
      </c>
      <c r="H25" s="171" t="s">
        <v>1232</v>
      </c>
      <c r="I25" s="194" t="str">
        <f t="shared" si="0"/>
        <v>00631655a</v>
      </c>
      <c r="J25" s="169" t="str">
        <f t="shared" si="1"/>
        <v>00631655026 02</v>
      </c>
      <c r="K25" s="5" t="s">
        <v>1239</v>
      </c>
      <c r="L25" s="169" t="str">
        <f t="shared" si="2"/>
        <v>00631655026 02K</v>
      </c>
      <c r="M25" s="5" t="str">
        <f t="shared" si="3"/>
        <v>Slovenská asociácia boccieaKboule lyonnaise - kapitálové transfery</v>
      </c>
      <c r="N25" s="3" t="str">
        <f t="shared" si="4"/>
        <v>00631655aK</v>
      </c>
    </row>
    <row r="26" spans="1:14" x14ac:dyDescent="0.2">
      <c r="A26" s="184" t="s">
        <v>538</v>
      </c>
      <c r="B26" s="208" t="str">
        <f>VLOOKUP(A26,Adr!A:B,2,FALSE)</f>
        <v>Slovenská asociácia boccie</v>
      </c>
      <c r="C26" s="198" t="s">
        <v>1241</v>
      </c>
      <c r="D26" s="189">
        <v>15000</v>
      </c>
      <c r="E26" s="235">
        <v>0</v>
      </c>
      <c r="F26" s="168" t="s">
        <v>384</v>
      </c>
      <c r="G26" s="174" t="s">
        <v>360</v>
      </c>
      <c r="H26" s="171" t="s">
        <v>1216</v>
      </c>
      <c r="I26" s="194" t="str">
        <f t="shared" si="0"/>
        <v>00631655d</v>
      </c>
      <c r="J26" s="169" t="str">
        <f t="shared" si="1"/>
        <v>00631655026 03</v>
      </c>
      <c r="K26" s="5"/>
      <c r="L26" s="169" t="str">
        <f t="shared" si="2"/>
        <v>00631655026 03B</v>
      </c>
      <c r="M26" s="5" t="str">
        <f t="shared" si="3"/>
        <v>Slovenská asociácia bocciedBStrehovská Magdaléna</v>
      </c>
      <c r="N26" s="3" t="str">
        <f t="shared" si="4"/>
        <v>00631655dB</v>
      </c>
    </row>
    <row r="27" spans="1:14" x14ac:dyDescent="0.2">
      <c r="A27" s="168" t="s">
        <v>538</v>
      </c>
      <c r="B27" s="208" t="str">
        <f>VLOOKUP(A27,Adr!A:B,2,FALSE)</f>
        <v>Slovenská asociácia boccie</v>
      </c>
      <c r="C27" s="192" t="s">
        <v>1242</v>
      </c>
      <c r="D27" s="174">
        <v>343</v>
      </c>
      <c r="E27" s="235">
        <v>0</v>
      </c>
      <c r="F27" s="168" t="s">
        <v>388</v>
      </c>
      <c r="G27" s="174" t="s">
        <v>360</v>
      </c>
      <c r="H27" s="171" t="s">
        <v>1216</v>
      </c>
      <c r="I27" s="194" t="str">
        <f t="shared" si="0"/>
        <v>00631655f</v>
      </c>
      <c r="J27" s="169" t="str">
        <f t="shared" si="1"/>
        <v>00631655026 03</v>
      </c>
      <c r="K27" s="5"/>
      <c r="L27" s="169" t="str">
        <f t="shared" si="2"/>
        <v>00631655026 03B</v>
      </c>
      <c r="M27" s="5" t="str">
        <f t="shared" si="3"/>
        <v>Slovenská asociácia bocciefBodmena trénerovi Daniel Obročník</v>
      </c>
      <c r="N27" s="3" t="str">
        <f t="shared" si="4"/>
        <v>00631655fB</v>
      </c>
    </row>
    <row r="28" spans="1:14" x14ac:dyDescent="0.2">
      <c r="A28" s="204" t="s">
        <v>548</v>
      </c>
      <c r="B28" s="208" t="str">
        <f>VLOOKUP(A28,Adr!A:B,2,FALSE)</f>
        <v>Slovenská asociácia čínskeho wushu</v>
      </c>
      <c r="C28" s="198" t="s">
        <v>1243</v>
      </c>
      <c r="D28" s="189">
        <v>32301</v>
      </c>
      <c r="E28" s="235">
        <v>0</v>
      </c>
      <c r="F28" s="168" t="s">
        <v>378</v>
      </c>
      <c r="G28" s="174" t="s">
        <v>358</v>
      </c>
      <c r="H28" s="171" t="s">
        <v>1216</v>
      </c>
      <c r="I28" s="194" t="str">
        <f t="shared" si="0"/>
        <v>42019541a</v>
      </c>
      <c r="J28" s="169" t="str">
        <f t="shared" si="1"/>
        <v>42019541026 02</v>
      </c>
      <c r="K28" s="5" t="s">
        <v>1244</v>
      </c>
      <c r="L28" s="169" t="str">
        <f t="shared" si="2"/>
        <v>42019541026 02B</v>
      </c>
      <c r="M28" s="5" t="str">
        <f t="shared" si="3"/>
        <v>Slovenská asociácia čínskeho wushuaBwushu - bežné transfery</v>
      </c>
      <c r="N28" s="3" t="str">
        <f t="shared" si="4"/>
        <v>42019541aB</v>
      </c>
    </row>
    <row r="29" spans="1:14" ht="20.399999999999999" x14ac:dyDescent="0.2">
      <c r="A29" s="204" t="s">
        <v>555</v>
      </c>
      <c r="B29" s="208" t="str">
        <f>VLOOKUP(A29,Adr!A:B,2,FALSE)</f>
        <v>Slovenská Asociácia Dynamickej Streľby</v>
      </c>
      <c r="C29" s="198" t="s">
        <v>391</v>
      </c>
      <c r="D29" s="189">
        <v>27600</v>
      </c>
      <c r="E29" s="235">
        <v>0</v>
      </c>
      <c r="F29" s="168" t="s">
        <v>390</v>
      </c>
      <c r="G29" s="174" t="s">
        <v>360</v>
      </c>
      <c r="H29" s="171" t="s">
        <v>1216</v>
      </c>
      <c r="I29" s="194" t="str">
        <f t="shared" si="0"/>
        <v>30810108g</v>
      </c>
      <c r="J29" s="169" t="str">
        <f t="shared" si="1"/>
        <v>30810108026 03</v>
      </c>
      <c r="K29" s="5"/>
      <c r="L29" s="169" t="str">
        <f t="shared" si="2"/>
        <v>30810108026 03B</v>
      </c>
      <c r="M29" s="5" t="str">
        <f t="shared" si="3"/>
        <v>Slovenská Asociácia Dynamickej StreľbygBrozvoj športov, ktoré nie sú uznanými podľa zákona č. 440/2015 Z. z.</v>
      </c>
      <c r="N29" s="3" t="str">
        <f t="shared" si="4"/>
        <v>30810108gB</v>
      </c>
    </row>
    <row r="30" spans="1:14" x14ac:dyDescent="0.2">
      <c r="A30" s="204" t="s">
        <v>561</v>
      </c>
      <c r="B30" s="208" t="str">
        <f>VLOOKUP(A30,Adr!A:B,2,FALSE)</f>
        <v>Slovenská asociácia fitnes, kulturistiky a silového trojboja</v>
      </c>
      <c r="C30" s="198" t="s">
        <v>1245</v>
      </c>
      <c r="D30" s="189">
        <v>746345</v>
      </c>
      <c r="E30" s="235">
        <v>0</v>
      </c>
      <c r="F30" s="168" t="s">
        <v>378</v>
      </c>
      <c r="G30" s="171" t="s">
        <v>358</v>
      </c>
      <c r="H30" s="171" t="s">
        <v>1216</v>
      </c>
      <c r="I30" s="194" t="str">
        <f t="shared" si="0"/>
        <v>30842069a</v>
      </c>
      <c r="J30" s="169" t="str">
        <f t="shared" si="1"/>
        <v>30842069026 02</v>
      </c>
      <c r="K30" s="5" t="s">
        <v>1246</v>
      </c>
      <c r="L30" s="169" t="str">
        <f t="shared" si="2"/>
        <v>30842069026 02B</v>
      </c>
      <c r="M30" s="5" t="str">
        <f t="shared" si="3"/>
        <v>Slovenská asociácia fitnes, kulturistiky a silového trojbojaaBfitnes a kulturistika - bežné transfery</v>
      </c>
      <c r="N30" s="3" t="str">
        <f t="shared" si="4"/>
        <v>30842069aB</v>
      </c>
    </row>
    <row r="31" spans="1:14" x14ac:dyDescent="0.2">
      <c r="A31" s="204" t="s">
        <v>561</v>
      </c>
      <c r="B31" s="208" t="str">
        <f>VLOOKUP(A31,Adr!A:B,2,FALSE)</f>
        <v>Slovenská asociácia fitnes, kulturistiky a silového trojboja</v>
      </c>
      <c r="C31" s="198" t="s">
        <v>1247</v>
      </c>
      <c r="D31" s="189">
        <v>49811</v>
      </c>
      <c r="E31" s="175">
        <v>0</v>
      </c>
      <c r="F31" s="168" t="s">
        <v>378</v>
      </c>
      <c r="G31" s="174" t="s">
        <v>358</v>
      </c>
      <c r="H31" s="171" t="s">
        <v>1216</v>
      </c>
      <c r="I31" s="194" t="str">
        <f t="shared" si="0"/>
        <v>30842069a</v>
      </c>
      <c r="J31" s="169" t="str">
        <f t="shared" si="1"/>
        <v>30842069026 02</v>
      </c>
      <c r="K31" s="5" t="s">
        <v>1248</v>
      </c>
      <c r="L31" s="169" t="str">
        <f t="shared" si="2"/>
        <v>30842069026 02B</v>
      </c>
      <c r="M31" s="5" t="str">
        <f t="shared" si="3"/>
        <v>Slovenská asociácia fitnes, kulturistiky a silového trojbojaaBsilový trojboj - bežné transfery</v>
      </c>
      <c r="N31" s="3" t="str">
        <f t="shared" si="4"/>
        <v>30842069aB</v>
      </c>
    </row>
    <row r="32" spans="1:14" x14ac:dyDescent="0.2">
      <c r="A32" s="204" t="s">
        <v>561</v>
      </c>
      <c r="B32" s="208" t="str">
        <f>VLOOKUP(A32,Adr!A:B,2,FALSE)</f>
        <v>Slovenská asociácia fitnes, kulturistiky a silového trojboja</v>
      </c>
      <c r="C32" s="192" t="s">
        <v>1249</v>
      </c>
      <c r="D32" s="174">
        <v>20000</v>
      </c>
      <c r="E32" s="175">
        <v>0</v>
      </c>
      <c r="F32" s="168" t="s">
        <v>384</v>
      </c>
      <c r="G32" s="174" t="s">
        <v>360</v>
      </c>
      <c r="H32" s="171" t="s">
        <v>1216</v>
      </c>
      <c r="I32" s="194" t="str">
        <f t="shared" si="0"/>
        <v>30842069d</v>
      </c>
      <c r="J32" s="169" t="str">
        <f t="shared" si="1"/>
        <v>30842069026 03</v>
      </c>
      <c r="K32" s="5"/>
      <c r="L32" s="169" t="str">
        <f t="shared" si="2"/>
        <v>30842069026 03B</v>
      </c>
      <c r="M32" s="5" t="str">
        <f t="shared" si="3"/>
        <v>Slovenská asociácia fitnes, kulturistiky a silového trojbojadBHolota Vladimír</v>
      </c>
      <c r="N32" s="3" t="str">
        <f t="shared" si="4"/>
        <v>30842069dB</v>
      </c>
    </row>
    <row r="33" spans="1:14" x14ac:dyDescent="0.2">
      <c r="A33" s="180" t="s">
        <v>561</v>
      </c>
      <c r="B33" s="208" t="str">
        <f>VLOOKUP(A33,Adr!A:B,2,FALSE)</f>
        <v>Slovenská asociácia fitnes, kulturistiky a silového trojboja</v>
      </c>
      <c r="C33" s="198" t="s">
        <v>1250</v>
      </c>
      <c r="D33" s="189">
        <v>15000</v>
      </c>
      <c r="E33" s="175">
        <v>0</v>
      </c>
      <c r="F33" s="168" t="s">
        <v>384</v>
      </c>
      <c r="G33" s="171" t="s">
        <v>360</v>
      </c>
      <c r="H33" s="171" t="s">
        <v>1216</v>
      </c>
      <c r="I33" s="194" t="str">
        <f t="shared" si="0"/>
        <v>30842069d</v>
      </c>
      <c r="J33" s="169" t="str">
        <f t="shared" si="1"/>
        <v>30842069026 03</v>
      </c>
      <c r="K33" s="5"/>
      <c r="L33" s="169" t="str">
        <f t="shared" si="2"/>
        <v>30842069026 03B</v>
      </c>
      <c r="M33" s="5" t="str">
        <f t="shared" si="3"/>
        <v>Slovenská asociácia fitnes, kulturistiky a silového trojbojadBHorná Ivana</v>
      </c>
      <c r="N33" s="3" t="str">
        <f t="shared" si="4"/>
        <v>30842069dB</v>
      </c>
    </row>
    <row r="34" spans="1:14" x14ac:dyDescent="0.2">
      <c r="A34" s="204" t="s">
        <v>561</v>
      </c>
      <c r="B34" s="208" t="str">
        <f>VLOOKUP(A34,Adr!A:B,2,FALSE)</f>
        <v>Slovenská asociácia fitnes, kulturistiky a silového trojboja</v>
      </c>
      <c r="C34" s="198" t="s">
        <v>1251</v>
      </c>
      <c r="D34" s="189">
        <v>5000</v>
      </c>
      <c r="E34" s="175">
        <v>0</v>
      </c>
      <c r="F34" s="168" t="s">
        <v>384</v>
      </c>
      <c r="G34" s="171" t="s">
        <v>360</v>
      </c>
      <c r="H34" s="171" t="s">
        <v>1216</v>
      </c>
      <c r="I34" s="194" t="str">
        <f t="shared" si="0"/>
        <v>30842069d</v>
      </c>
      <c r="J34" s="169" t="str">
        <f t="shared" si="1"/>
        <v>30842069026 03</v>
      </c>
      <c r="K34" s="5"/>
      <c r="L34" s="169" t="str">
        <f t="shared" si="2"/>
        <v>30842069026 03B</v>
      </c>
      <c r="M34" s="5" t="str">
        <f t="shared" si="3"/>
        <v>Slovenská asociácia fitnes, kulturistiky a silového trojbojadBJuricová Kristína</v>
      </c>
      <c r="N34" s="3" t="str">
        <f t="shared" ref="N34:N50" si="5">+I34&amp;H34</f>
        <v>30842069dB</v>
      </c>
    </row>
    <row r="35" spans="1:14" x14ac:dyDescent="0.2">
      <c r="A35" s="204" t="s">
        <v>561</v>
      </c>
      <c r="B35" s="208" t="str">
        <f>VLOOKUP(A35,Adr!A:B,2,FALSE)</f>
        <v>Slovenská asociácia fitnes, kulturistiky a silového trojboja</v>
      </c>
      <c r="C35" s="198" t="s">
        <v>1252</v>
      </c>
      <c r="D35" s="189">
        <v>5000</v>
      </c>
      <c r="E35" s="175">
        <v>0</v>
      </c>
      <c r="F35" s="168" t="s">
        <v>384</v>
      </c>
      <c r="G35" s="171" t="s">
        <v>360</v>
      </c>
      <c r="H35" s="171" t="s">
        <v>1216</v>
      </c>
      <c r="I35" s="194" t="str">
        <f t="shared" si="0"/>
        <v>30842069d</v>
      </c>
      <c r="J35" s="169" t="str">
        <f t="shared" si="1"/>
        <v>30842069026 03</v>
      </c>
      <c r="K35" s="5"/>
      <c r="L35" s="169" t="str">
        <f t="shared" si="2"/>
        <v>30842069026 03B</v>
      </c>
      <c r="M35" s="5" t="str">
        <f t="shared" si="3"/>
        <v>Slovenská asociácia fitnes, kulturistiky a silového trojbojadBLáskavá Bianka</v>
      </c>
      <c r="N35" s="3" t="str">
        <f t="shared" si="5"/>
        <v>30842069dB</v>
      </c>
    </row>
    <row r="36" spans="1:14" x14ac:dyDescent="0.2">
      <c r="A36" s="184" t="s">
        <v>561</v>
      </c>
      <c r="B36" s="208" t="str">
        <f>VLOOKUP(A36,Adr!A:B,2,FALSE)</f>
        <v>Slovenská asociácia fitnes, kulturistiky a silového trojboja</v>
      </c>
      <c r="C36" s="198" t="s">
        <v>1253</v>
      </c>
      <c r="D36" s="189">
        <v>5000</v>
      </c>
      <c r="E36" s="175">
        <v>0</v>
      </c>
      <c r="F36" s="168" t="s">
        <v>384</v>
      </c>
      <c r="G36" s="174" t="s">
        <v>360</v>
      </c>
      <c r="H36" s="171" t="s">
        <v>1216</v>
      </c>
      <c r="I36" s="194" t="str">
        <f t="shared" si="0"/>
        <v>30842069d</v>
      </c>
      <c r="J36" s="169" t="str">
        <f t="shared" si="1"/>
        <v>30842069026 03</v>
      </c>
      <c r="K36" s="5"/>
      <c r="L36" s="169" t="str">
        <f t="shared" si="2"/>
        <v>30842069026 03B</v>
      </c>
      <c r="M36" s="5" t="str">
        <f t="shared" si="3"/>
        <v>Slovenská asociácia fitnes, kulturistiky a silového trojbojadBNovodomská Nelli</v>
      </c>
      <c r="N36" s="3" t="str">
        <f t="shared" si="5"/>
        <v>30842069dB</v>
      </c>
    </row>
    <row r="37" spans="1:14" x14ac:dyDescent="0.2">
      <c r="A37" s="204" t="s">
        <v>561</v>
      </c>
      <c r="B37" s="208" t="str">
        <f>VLOOKUP(A37,Adr!A:B,2,FALSE)</f>
        <v>Slovenská asociácia fitnes, kulturistiky a silového trojboja</v>
      </c>
      <c r="C37" s="198" t="s">
        <v>1254</v>
      </c>
      <c r="D37" s="189">
        <v>5000</v>
      </c>
      <c r="E37" s="175">
        <v>0</v>
      </c>
      <c r="F37" s="168" t="s">
        <v>384</v>
      </c>
      <c r="G37" s="171" t="s">
        <v>360</v>
      </c>
      <c r="H37" s="171" t="s">
        <v>1216</v>
      </c>
      <c r="I37" s="194" t="str">
        <f t="shared" si="0"/>
        <v>30842069d</v>
      </c>
      <c r="J37" s="169" t="str">
        <f t="shared" si="1"/>
        <v>30842069026 03</v>
      </c>
      <c r="K37" s="5"/>
      <c r="L37" s="169" t="str">
        <f t="shared" si="2"/>
        <v>30842069026 03B</v>
      </c>
      <c r="M37" s="5" t="str">
        <f t="shared" si="3"/>
        <v>Slovenská asociácia fitnes, kulturistiky a silového trojbojadBOndrušková Tatiana</v>
      </c>
      <c r="N37" s="3" t="str">
        <f t="shared" si="5"/>
        <v>30842069dB</v>
      </c>
    </row>
    <row r="38" spans="1:14" x14ac:dyDescent="0.2">
      <c r="A38" s="204" t="s">
        <v>561</v>
      </c>
      <c r="B38" s="208" t="str">
        <f>VLOOKUP(A38,Adr!A:B,2,FALSE)</f>
        <v>Slovenská asociácia fitnes, kulturistiky a silového trojboja</v>
      </c>
      <c r="C38" s="198" t="s">
        <v>1255</v>
      </c>
      <c r="D38" s="189">
        <v>15000</v>
      </c>
      <c r="E38" s="175">
        <v>0</v>
      </c>
      <c r="F38" s="168" t="s">
        <v>384</v>
      </c>
      <c r="G38" s="171" t="s">
        <v>360</v>
      </c>
      <c r="H38" s="171" t="s">
        <v>1216</v>
      </c>
      <c r="I38" s="194" t="str">
        <f t="shared" si="0"/>
        <v>30842069d</v>
      </c>
      <c r="J38" s="169" t="str">
        <f t="shared" si="1"/>
        <v>30842069026 03</v>
      </c>
      <c r="K38" s="5"/>
      <c r="L38" s="169" t="str">
        <f t="shared" si="2"/>
        <v>30842069026 03B</v>
      </c>
      <c r="M38" s="5" t="str">
        <f t="shared" si="3"/>
        <v>Slovenská asociácia fitnes, kulturistiky a silového trojbojadBSagan Martin</v>
      </c>
      <c r="N38" s="3" t="str">
        <f t="shared" si="5"/>
        <v>30842069dB</v>
      </c>
    </row>
    <row r="39" spans="1:14" x14ac:dyDescent="0.2">
      <c r="A39" s="204" t="s">
        <v>561</v>
      </c>
      <c r="B39" s="208" t="str">
        <f>VLOOKUP(A39,Adr!A:B,2,FALSE)</f>
        <v>Slovenská asociácia fitnes, kulturistiky a silového trojboja</v>
      </c>
      <c r="C39" s="198" t="s">
        <v>1256</v>
      </c>
      <c r="D39" s="189">
        <v>15000</v>
      </c>
      <c r="E39" s="175">
        <v>0</v>
      </c>
      <c r="F39" s="168" t="s">
        <v>384</v>
      </c>
      <c r="G39" s="171" t="s">
        <v>360</v>
      </c>
      <c r="H39" s="171" t="s">
        <v>1216</v>
      </c>
      <c r="I39" s="194" t="str">
        <f t="shared" si="0"/>
        <v>30842069d</v>
      </c>
      <c r="J39" s="169" t="str">
        <f t="shared" si="1"/>
        <v>30842069026 03</v>
      </c>
      <c r="K39" s="5"/>
      <c r="L39" s="169" t="str">
        <f t="shared" si="2"/>
        <v>30842069026 03B</v>
      </c>
      <c r="M39" s="5" t="str">
        <f t="shared" si="3"/>
        <v>Slovenská asociácia fitnes, kulturistiky a silového trojbojadBSoták Ján</v>
      </c>
      <c r="N39" s="3" t="str">
        <f t="shared" si="5"/>
        <v>30842069dB</v>
      </c>
    </row>
    <row r="40" spans="1:14" x14ac:dyDescent="0.2">
      <c r="A40" s="184" t="s">
        <v>561</v>
      </c>
      <c r="B40" s="208" t="str">
        <f>VLOOKUP(A40,Adr!A:B,2,FALSE)</f>
        <v>Slovenská asociácia fitnes, kulturistiky a silového trojboja</v>
      </c>
      <c r="C40" s="198" t="s">
        <v>1257</v>
      </c>
      <c r="D40" s="189">
        <v>20000</v>
      </c>
      <c r="E40" s="235">
        <v>0</v>
      </c>
      <c r="F40" s="168" t="s">
        <v>384</v>
      </c>
      <c r="G40" s="171" t="s">
        <v>360</v>
      </c>
      <c r="H40" s="171" t="s">
        <v>1216</v>
      </c>
      <c r="I40" s="194" t="str">
        <f t="shared" si="0"/>
        <v>30842069d</v>
      </c>
      <c r="J40" s="169" t="str">
        <f t="shared" si="1"/>
        <v>30842069026 03</v>
      </c>
      <c r="K40" s="5"/>
      <c r="L40" s="169" t="str">
        <f t="shared" si="2"/>
        <v>30842069026 03B</v>
      </c>
      <c r="M40" s="5" t="str">
        <f t="shared" si="3"/>
        <v>Slovenská asociácia fitnes, kulturistiky a silového trojbojadBTatarka Peter</v>
      </c>
      <c r="N40" s="3" t="str">
        <f t="shared" si="5"/>
        <v>30842069dB</v>
      </c>
    </row>
    <row r="41" spans="1:14" x14ac:dyDescent="0.2">
      <c r="A41" s="184" t="s">
        <v>561</v>
      </c>
      <c r="B41" s="208" t="str">
        <f>VLOOKUP(A41,Adr!A:B,2,FALSE)</f>
        <v>Slovenská asociácia fitnes, kulturistiky a silového trojboja</v>
      </c>
      <c r="C41" s="198" t="s">
        <v>1258</v>
      </c>
      <c r="D41" s="189">
        <v>5000</v>
      </c>
      <c r="E41" s="235">
        <v>0</v>
      </c>
      <c r="F41" s="168" t="s">
        <v>384</v>
      </c>
      <c r="G41" s="174" t="s">
        <v>360</v>
      </c>
      <c r="H41" s="171" t="s">
        <v>1216</v>
      </c>
      <c r="I41" s="194" t="str">
        <f t="shared" si="0"/>
        <v>30842069d</v>
      </c>
      <c r="J41" s="169" t="str">
        <f t="shared" si="1"/>
        <v>30842069026 03</v>
      </c>
      <c r="K41" s="5"/>
      <c r="L41" s="169" t="str">
        <f t="shared" si="2"/>
        <v>30842069026 03B</v>
      </c>
      <c r="M41" s="5" t="str">
        <f t="shared" si="3"/>
        <v>Slovenská asociácia fitnes, kulturistiky a silového trojbojadBTichá Aneta</v>
      </c>
      <c r="N41" s="3" t="str">
        <f t="shared" si="5"/>
        <v>30842069dB</v>
      </c>
    </row>
    <row r="42" spans="1:14" x14ac:dyDescent="0.2">
      <c r="A42" s="168" t="s">
        <v>561</v>
      </c>
      <c r="B42" s="208" t="str">
        <f>VLOOKUP(A42,Adr!A:B,2,FALSE)</f>
        <v>Slovenská asociácia fitnes, kulturistiky a silového trojboja</v>
      </c>
      <c r="C42" s="198" t="s">
        <v>1259</v>
      </c>
      <c r="D42" s="189">
        <v>1705</v>
      </c>
      <c r="E42" s="175">
        <v>0</v>
      </c>
      <c r="F42" s="168" t="s">
        <v>388</v>
      </c>
      <c r="G42" s="174" t="s">
        <v>360</v>
      </c>
      <c r="H42" s="171" t="s">
        <v>1216</v>
      </c>
      <c r="I42" s="194" t="str">
        <f t="shared" si="0"/>
        <v>30842069f</v>
      </c>
      <c r="J42" s="169" t="str">
        <f t="shared" si="1"/>
        <v>30842069026 03</v>
      </c>
      <c r="K42" s="5"/>
      <c r="L42" s="169" t="str">
        <f t="shared" si="2"/>
        <v>30842069026 03B</v>
      </c>
      <c r="M42" s="5" t="str">
        <f t="shared" si="3"/>
        <v>Slovenská asociácia fitnes, kulturistiky a silového trojbojafBodmena trénerke Michaela Končeková</v>
      </c>
      <c r="N42" s="3" t="str">
        <f t="shared" si="5"/>
        <v>30842069fB</v>
      </c>
    </row>
    <row r="43" spans="1:14" x14ac:dyDescent="0.2">
      <c r="A43" s="204" t="s">
        <v>568</v>
      </c>
      <c r="B43" s="208" t="str">
        <f>VLOOKUP(A43,Adr!A:B,2,FALSE)</f>
        <v>Slovenská asociácia Frisbee</v>
      </c>
      <c r="C43" s="192" t="s">
        <v>1260</v>
      </c>
      <c r="D43" s="174">
        <v>77714</v>
      </c>
      <c r="E43" s="175">
        <v>0</v>
      </c>
      <c r="F43" s="168" t="s">
        <v>378</v>
      </c>
      <c r="G43" s="174" t="s">
        <v>358</v>
      </c>
      <c r="H43" s="171" t="s">
        <v>1216</v>
      </c>
      <c r="I43" s="194" t="str">
        <f t="shared" si="0"/>
        <v>31749852a</v>
      </c>
      <c r="J43" s="169" t="str">
        <f t="shared" si="1"/>
        <v>31749852026 02</v>
      </c>
      <c r="K43" s="5" t="s">
        <v>1261</v>
      </c>
      <c r="L43" s="169" t="str">
        <f t="shared" si="2"/>
        <v>31749852026 02B</v>
      </c>
      <c r="M43" s="5" t="str">
        <f t="shared" si="3"/>
        <v>Slovenská asociácia FrisbeeaBšporty s lietajúcim diskom - bežné transfery</v>
      </c>
      <c r="N43" s="3" t="str">
        <f t="shared" si="5"/>
        <v>31749852aB</v>
      </c>
    </row>
    <row r="44" spans="1:14" x14ac:dyDescent="0.2">
      <c r="A44" s="184" t="s">
        <v>568</v>
      </c>
      <c r="B44" s="208" t="str">
        <f>VLOOKUP(A44,Adr!A:B,2,FALSE)</f>
        <v>Slovenská asociácia Frisbee</v>
      </c>
      <c r="C44" s="198" t="s">
        <v>1262</v>
      </c>
      <c r="D44" s="189">
        <v>15000</v>
      </c>
      <c r="E44" s="235">
        <v>0</v>
      </c>
      <c r="F44" s="168" t="s">
        <v>384</v>
      </c>
      <c r="G44" s="174" t="s">
        <v>360</v>
      </c>
      <c r="H44" s="171" t="s">
        <v>1216</v>
      </c>
      <c r="I44" s="194" t="str">
        <f t="shared" si="0"/>
        <v>31749852d</v>
      </c>
      <c r="J44" s="169" t="str">
        <f t="shared" si="1"/>
        <v>31749852026 03</v>
      </c>
      <c r="K44" s="5"/>
      <c r="L44" s="169" t="str">
        <f t="shared" si="2"/>
        <v>31749852026 03B</v>
      </c>
      <c r="M44" s="5" t="str">
        <f t="shared" si="3"/>
        <v>Slovenská asociácia FrisbeedBBoďová Katarína</v>
      </c>
      <c r="N44" s="3" t="str">
        <f t="shared" si="5"/>
        <v>31749852dB</v>
      </c>
    </row>
    <row r="45" spans="1:14" x14ac:dyDescent="0.2">
      <c r="A45" s="168" t="s">
        <v>576</v>
      </c>
      <c r="B45" s="208" t="str">
        <f>VLOOKUP(A45,Adr!A:B,2,FALSE)</f>
        <v>Slovenská asociácia go</v>
      </c>
      <c r="C45" s="198" t="s">
        <v>1263</v>
      </c>
      <c r="D45" s="189">
        <v>32301</v>
      </c>
      <c r="E45" s="175">
        <v>0</v>
      </c>
      <c r="F45" s="168" t="s">
        <v>378</v>
      </c>
      <c r="G45" s="174" t="s">
        <v>358</v>
      </c>
      <c r="H45" s="171" t="s">
        <v>1216</v>
      </c>
      <c r="I45" s="194" t="str">
        <f t="shared" si="0"/>
        <v>30844711a</v>
      </c>
      <c r="J45" s="169" t="str">
        <f t="shared" si="1"/>
        <v>30844711026 02</v>
      </c>
      <c r="K45" s="5" t="s">
        <v>1264</v>
      </c>
      <c r="L45" s="169" t="str">
        <f t="shared" si="2"/>
        <v>30844711026 02B</v>
      </c>
      <c r="M45" s="5" t="str">
        <f t="shared" si="3"/>
        <v>Slovenská asociácia goaBgo - bežné transfery</v>
      </c>
      <c r="N45" s="3" t="str">
        <f t="shared" si="5"/>
        <v>30844711aB</v>
      </c>
    </row>
    <row r="46" spans="1:14" x14ac:dyDescent="0.2">
      <c r="A46" s="168" t="s">
        <v>582</v>
      </c>
      <c r="B46" s="208" t="str">
        <f>VLOOKUP(A46,Adr!A:B,2,FALSE)</f>
        <v>Slovenská asociácia korfbalu</v>
      </c>
      <c r="C46" s="198" t="s">
        <v>1265</v>
      </c>
      <c r="D46" s="189">
        <v>49088</v>
      </c>
      <c r="E46" s="175">
        <v>0</v>
      </c>
      <c r="F46" s="168" t="s">
        <v>378</v>
      </c>
      <c r="G46" s="174" t="s">
        <v>358</v>
      </c>
      <c r="H46" s="171" t="s">
        <v>1216</v>
      </c>
      <c r="I46" s="194" t="str">
        <f t="shared" si="0"/>
        <v>31940668a</v>
      </c>
      <c r="J46" s="169" t="str">
        <f t="shared" si="1"/>
        <v>31940668026 02</v>
      </c>
      <c r="K46" s="5" t="s">
        <v>1266</v>
      </c>
      <c r="L46" s="169" t="str">
        <f t="shared" si="2"/>
        <v>31940668026 02B</v>
      </c>
      <c r="M46" s="5" t="str">
        <f t="shared" si="3"/>
        <v>Slovenská asociácia korfbaluaBkorfbal - bežné transfery</v>
      </c>
      <c r="N46" s="3" t="str">
        <f t="shared" si="5"/>
        <v>31940668aB</v>
      </c>
    </row>
    <row r="47" spans="1:14" x14ac:dyDescent="0.2">
      <c r="A47" s="168" t="s">
        <v>590</v>
      </c>
      <c r="B47" s="208" t="str">
        <f>VLOOKUP(A47,Adr!A:B,2,FALSE)</f>
        <v>Slovenská asociácia motoristického športu</v>
      </c>
      <c r="C47" s="192" t="s">
        <v>1267</v>
      </c>
      <c r="D47" s="174">
        <v>396524</v>
      </c>
      <c r="E47" s="175">
        <v>0</v>
      </c>
      <c r="F47" s="168" t="s">
        <v>378</v>
      </c>
      <c r="G47" s="171" t="s">
        <v>358</v>
      </c>
      <c r="H47" s="171" t="s">
        <v>1216</v>
      </c>
      <c r="I47" s="194" t="str">
        <f t="shared" si="0"/>
        <v>31824021a</v>
      </c>
      <c r="J47" s="169" t="str">
        <f t="shared" si="1"/>
        <v>31824021026 02</v>
      </c>
      <c r="K47" s="5" t="s">
        <v>1268</v>
      </c>
      <c r="L47" s="169" t="str">
        <f t="shared" si="2"/>
        <v>31824021026 02B</v>
      </c>
      <c r="M47" s="5" t="str">
        <f t="shared" si="3"/>
        <v>Slovenská asociácia motoristického športuaBautomobilový šport - bežné transfery</v>
      </c>
      <c r="N47" s="3" t="str">
        <f t="shared" si="5"/>
        <v>31824021aB</v>
      </c>
    </row>
    <row r="48" spans="1:14" x14ac:dyDescent="0.2">
      <c r="A48" s="168" t="s">
        <v>590</v>
      </c>
      <c r="B48" s="208" t="str">
        <f>VLOOKUP(A48,Adr!A:B,2,FALSE)</f>
        <v>Slovenská asociácia motoristického športu</v>
      </c>
      <c r="C48" s="192" t="s">
        <v>1269</v>
      </c>
      <c r="D48" s="188">
        <v>10000</v>
      </c>
      <c r="E48" s="175">
        <v>0</v>
      </c>
      <c r="F48" s="168" t="s">
        <v>378</v>
      </c>
      <c r="G48" s="174" t="s">
        <v>358</v>
      </c>
      <c r="H48" s="171" t="s">
        <v>1232</v>
      </c>
      <c r="I48" s="194" t="str">
        <f t="shared" si="0"/>
        <v>31824021a</v>
      </c>
      <c r="J48" s="169" t="str">
        <f t="shared" si="1"/>
        <v>31824021026 02</v>
      </c>
      <c r="K48" s="5" t="s">
        <v>1268</v>
      </c>
      <c r="L48" s="169" t="str">
        <f t="shared" si="2"/>
        <v>31824021026 02K</v>
      </c>
      <c r="M48" s="5" t="str">
        <f t="shared" si="3"/>
        <v>Slovenská asociácia motoristického športuaKautomobilový šport - kapitálové transfery</v>
      </c>
      <c r="N48" s="3" t="str">
        <f t="shared" si="5"/>
        <v>31824021aK</v>
      </c>
    </row>
    <row r="49" spans="1:14" x14ac:dyDescent="0.2">
      <c r="A49" s="184" t="s">
        <v>607</v>
      </c>
      <c r="B49" s="208" t="str">
        <f>VLOOKUP(A49,Adr!A:B,2,FALSE)</f>
        <v>Slovenská asociácia pretláčania rukou</v>
      </c>
      <c r="C49" s="198" t="s">
        <v>1270</v>
      </c>
      <c r="D49" s="189">
        <v>32301</v>
      </c>
      <c r="E49" s="235">
        <v>0</v>
      </c>
      <c r="F49" s="168" t="s">
        <v>378</v>
      </c>
      <c r="G49" s="171" t="s">
        <v>358</v>
      </c>
      <c r="H49" s="171" t="s">
        <v>1216</v>
      </c>
      <c r="I49" s="194" t="str">
        <f t="shared" si="0"/>
        <v>30811686a</v>
      </c>
      <c r="J49" s="169" t="str">
        <f t="shared" si="1"/>
        <v>30811686026 02</v>
      </c>
      <c r="K49" s="5" t="s">
        <v>1271</v>
      </c>
      <c r="L49" s="169" t="str">
        <f t="shared" si="2"/>
        <v>30811686026 02B</v>
      </c>
      <c r="M49" s="5" t="str">
        <f t="shared" si="3"/>
        <v>Slovenská asociácia pretláčania rukouaBpretláčanie rukou - bežné transfery</v>
      </c>
      <c r="N49" s="3" t="str">
        <f t="shared" si="5"/>
        <v>30811686aB</v>
      </c>
    </row>
    <row r="50" spans="1:14" x14ac:dyDescent="0.2">
      <c r="A50" s="168" t="s">
        <v>616</v>
      </c>
      <c r="B50" s="208" t="str">
        <f>VLOOKUP(A50,Adr!A:B,2,FALSE)</f>
        <v>Slovenská asociácia taekwondo WT</v>
      </c>
      <c r="C50" s="192" t="s">
        <v>1272</v>
      </c>
      <c r="D50" s="174">
        <v>95634</v>
      </c>
      <c r="E50" s="175">
        <v>0</v>
      </c>
      <c r="F50" s="184" t="s">
        <v>378</v>
      </c>
      <c r="G50" s="171" t="s">
        <v>358</v>
      </c>
      <c r="H50" s="171" t="s">
        <v>1216</v>
      </c>
      <c r="I50" s="194" t="str">
        <f t="shared" si="0"/>
        <v>30814910a</v>
      </c>
      <c r="J50" s="169" t="str">
        <f t="shared" si="1"/>
        <v>30814910026 02</v>
      </c>
      <c r="K50" s="5" t="s">
        <v>1273</v>
      </c>
      <c r="L50" s="169" t="str">
        <f t="shared" si="2"/>
        <v>30814910026 02B</v>
      </c>
      <c r="M50" s="5" t="str">
        <f t="shared" si="3"/>
        <v>Slovenská asociácia taekwondo WTaBtaekwondo - bežné transfery</v>
      </c>
      <c r="N50" s="3" t="str">
        <f t="shared" si="5"/>
        <v>30814910aB</v>
      </c>
    </row>
    <row r="51" spans="1:14" ht="20.399999999999999" x14ac:dyDescent="0.2">
      <c r="A51" s="204" t="s">
        <v>616</v>
      </c>
      <c r="B51" s="208" t="str">
        <f>VLOOKUP(A51,Adr!A:B,2,FALSE)</f>
        <v>Slovenská asociácia taekwondo WT</v>
      </c>
      <c r="C51" s="198" t="s">
        <v>1274</v>
      </c>
      <c r="D51" s="189">
        <v>9805</v>
      </c>
      <c r="E51" s="235">
        <v>0</v>
      </c>
      <c r="F51" s="168" t="s">
        <v>382</v>
      </c>
      <c r="G51" s="171" t="s">
        <v>360</v>
      </c>
      <c r="H51" s="171" t="s">
        <v>1216</v>
      </c>
      <c r="I51" s="194" t="str">
        <f t="shared" si="0"/>
        <v>30814910c</v>
      </c>
      <c r="J51" s="169" t="str">
        <f t="shared" si="1"/>
        <v>30814910026 03</v>
      </c>
      <c r="K51" s="5"/>
      <c r="L51" s="169" t="str">
        <f t="shared" si="2"/>
        <v>30814910026 03B</v>
      </c>
      <c r="M51" s="5" t="str">
        <f t="shared" si="3"/>
        <v>Slovenská asociácia taekwondo WTcBzabezpečenie a rozvoj zdravotne postihnutých športovcov (SPV)</v>
      </c>
    </row>
    <row r="52" spans="1:14" x14ac:dyDescent="0.2">
      <c r="A52" s="184" t="s">
        <v>616</v>
      </c>
      <c r="B52" s="208" t="str">
        <f>VLOOKUP(A52,Adr!A:B,2,FALSE)</f>
        <v>Slovenská asociácia taekwondo WT</v>
      </c>
      <c r="C52" s="198" t="s">
        <v>1275</v>
      </c>
      <c r="D52" s="189">
        <v>10000</v>
      </c>
      <c r="E52" s="235">
        <v>0</v>
      </c>
      <c r="F52" s="168" t="s">
        <v>384</v>
      </c>
      <c r="G52" s="174" t="s">
        <v>360</v>
      </c>
      <c r="H52" s="171" t="s">
        <v>1216</v>
      </c>
      <c r="I52" s="194" t="str">
        <f t="shared" si="0"/>
        <v>30814910d</v>
      </c>
      <c r="J52" s="169" t="str">
        <f t="shared" si="1"/>
        <v>30814910026 03</v>
      </c>
      <c r="K52" s="5"/>
      <c r="L52" s="169" t="str">
        <f t="shared" si="2"/>
        <v>30814910026 03B</v>
      </c>
      <c r="M52" s="5" t="str">
        <f t="shared" si="3"/>
        <v>Slovenská asociácia taekwondo WTdBBriškárová Gabriela</v>
      </c>
      <c r="N52" s="3" t="str">
        <f>+I52&amp;H52</f>
        <v>30814910dB</v>
      </c>
    </row>
    <row r="53" spans="1:14" ht="20.399999999999999" x14ac:dyDescent="0.2">
      <c r="A53" s="204" t="s">
        <v>623</v>
      </c>
      <c r="B53" s="208" t="str">
        <f>VLOOKUP(A53,Adr!A:B,2,FALSE)</f>
        <v>Slovenská asociácia univerzitného športu</v>
      </c>
      <c r="C53" s="198" t="s">
        <v>1276</v>
      </c>
      <c r="D53" s="189">
        <v>474000</v>
      </c>
      <c r="E53" s="235">
        <v>0</v>
      </c>
      <c r="F53" s="168" t="s">
        <v>396</v>
      </c>
      <c r="G53" s="174" t="s">
        <v>360</v>
      </c>
      <c r="H53" s="171" t="s">
        <v>1216</v>
      </c>
      <c r="I53" s="194" t="str">
        <f t="shared" si="0"/>
        <v>17316731j</v>
      </c>
      <c r="J53" s="169" t="str">
        <f t="shared" si="1"/>
        <v>17316731026 03</v>
      </c>
      <c r="K53" s="5"/>
      <c r="L53" s="169" t="str">
        <f t="shared" si="2"/>
        <v>17316731026 03B</v>
      </c>
      <c r="M53" s="5" t="str">
        <f t="shared" si="3"/>
        <v>Slovenská asociácia univerzitného športujBAktivity a úlohy v oblasti univerzitného športu v roku 2023</v>
      </c>
      <c r="N53" s="3" t="str">
        <f>+I53&amp;H53</f>
        <v>17316731jB</v>
      </c>
    </row>
    <row r="54" spans="1:14" ht="20.399999999999999" x14ac:dyDescent="0.2">
      <c r="A54" s="204" t="s">
        <v>631</v>
      </c>
      <c r="B54" s="208" t="str">
        <f>VLOOKUP(A54,Adr!A:B,2,FALSE)</f>
        <v>Slovenská asociácia zrakovo postihnutých športovcov</v>
      </c>
      <c r="C54" s="198" t="s">
        <v>1277</v>
      </c>
      <c r="D54" s="189">
        <v>195439</v>
      </c>
      <c r="E54" s="235">
        <v>0</v>
      </c>
      <c r="F54" s="168" t="s">
        <v>382</v>
      </c>
      <c r="G54" s="174" t="s">
        <v>360</v>
      </c>
      <c r="H54" s="171" t="s">
        <v>1216</v>
      </c>
      <c r="I54" s="194" t="str">
        <f t="shared" si="0"/>
        <v>30841798c</v>
      </c>
      <c r="J54" s="169" t="str">
        <f t="shared" si="1"/>
        <v>30841798026 03</v>
      </c>
      <c r="K54" s="5"/>
      <c r="L54" s="169" t="str">
        <f t="shared" si="2"/>
        <v>30841798026 03B</v>
      </c>
      <c r="M54" s="5" t="str">
        <f t="shared" si="3"/>
        <v>Slovenská asociácia zrakovo postihnutých športovcovcBčinnosť Slovenskej asociácie zrakovo postihnutých športovcov</v>
      </c>
    </row>
    <row r="55" spans="1:14" x14ac:dyDescent="0.2">
      <c r="A55" s="204" t="s">
        <v>639</v>
      </c>
      <c r="B55" s="208" t="str">
        <f>VLOOKUP(A55,Adr!A:B,2,FALSE)</f>
        <v>Slovenská baseballová federácia</v>
      </c>
      <c r="C55" s="198" t="s">
        <v>1278</v>
      </c>
      <c r="D55" s="189">
        <v>278559</v>
      </c>
      <c r="E55" s="175">
        <v>0</v>
      </c>
      <c r="F55" s="168" t="s">
        <v>378</v>
      </c>
      <c r="G55" s="171" t="s">
        <v>358</v>
      </c>
      <c r="H55" s="171" t="s">
        <v>1216</v>
      </c>
      <c r="I55" s="194" t="str">
        <f t="shared" si="0"/>
        <v>30844568a</v>
      </c>
      <c r="J55" s="169" t="str">
        <f t="shared" si="1"/>
        <v>30844568026 02</v>
      </c>
      <c r="K55" s="5" t="s">
        <v>1279</v>
      </c>
      <c r="L55" s="169" t="str">
        <f t="shared" si="2"/>
        <v>30844568026 02B</v>
      </c>
      <c r="M55" s="5" t="str">
        <f t="shared" si="3"/>
        <v>Slovenská baseballová federáciaaBbaseball - bežné transfery</v>
      </c>
      <c r="N55" s="3" t="str">
        <f t="shared" ref="N55:N83" si="6">+I55&amp;H55</f>
        <v>30844568aB</v>
      </c>
    </row>
    <row r="56" spans="1:14" x14ac:dyDescent="0.2">
      <c r="A56" s="204" t="s">
        <v>645</v>
      </c>
      <c r="B56" s="208" t="str">
        <f>VLOOKUP(A56,Adr!A:B,2,FALSE)</f>
        <v>Slovenská basketbalová asociácia</v>
      </c>
      <c r="C56" s="198" t="s">
        <v>1280</v>
      </c>
      <c r="D56" s="189">
        <v>1508970</v>
      </c>
      <c r="E56" s="175">
        <v>0</v>
      </c>
      <c r="F56" s="184" t="s">
        <v>378</v>
      </c>
      <c r="G56" s="171" t="s">
        <v>358</v>
      </c>
      <c r="H56" s="171" t="s">
        <v>1216</v>
      </c>
      <c r="I56" s="194" t="str">
        <f t="shared" si="0"/>
        <v>17315166a</v>
      </c>
      <c r="J56" s="169" t="str">
        <f t="shared" si="1"/>
        <v>17315166026 02</v>
      </c>
      <c r="K56" s="5" t="s">
        <v>1281</v>
      </c>
      <c r="L56" s="169" t="str">
        <f t="shared" si="2"/>
        <v>17315166026 02B</v>
      </c>
      <c r="M56" s="5" t="str">
        <f t="shared" si="3"/>
        <v>Slovenská basketbalová asociáciaaBbasketbal - bežné transfery</v>
      </c>
      <c r="N56" s="3" t="str">
        <f t="shared" si="6"/>
        <v>17315166aB</v>
      </c>
    </row>
    <row r="57" spans="1:14" ht="30.6" x14ac:dyDescent="0.2">
      <c r="A57" s="204" t="s">
        <v>645</v>
      </c>
      <c r="B57" s="208" t="str">
        <f>VLOOKUP(A57,Adr!A:B,2,FALSE)</f>
        <v>Slovenská basketbalová asociácia</v>
      </c>
      <c r="C57" s="198" t="s">
        <v>1282</v>
      </c>
      <c r="D57" s="189">
        <v>26800</v>
      </c>
      <c r="E57" s="235">
        <v>0</v>
      </c>
      <c r="F57" s="168" t="s">
        <v>396</v>
      </c>
      <c r="G57" s="174" t="s">
        <v>356</v>
      </c>
      <c r="H57" s="171" t="s">
        <v>1216</v>
      </c>
      <c r="I57" s="194" t="str">
        <f t="shared" si="0"/>
        <v>17315166j</v>
      </c>
      <c r="J57" s="169" t="str">
        <f t="shared" si="1"/>
        <v>17315166026 01</v>
      </c>
      <c r="K57" s="5"/>
      <c r="L57" s="169" t="str">
        <f t="shared" si="2"/>
        <v>17315166026 01B</v>
      </c>
      <c r="M57" s="5" t="str">
        <f t="shared" si="3"/>
        <v>Slovenská basketbalová asociáciajBZabezpečenie finále školských športových súťaží (Piešťany 2023) v súťažiach kategórie "A" v basketbale stredných škôl</v>
      </c>
      <c r="N57" s="3" t="str">
        <f t="shared" si="6"/>
        <v>17315166jB</v>
      </c>
    </row>
    <row r="58" spans="1:14" ht="30.6" x14ac:dyDescent="0.2">
      <c r="A58" s="204" t="s">
        <v>645</v>
      </c>
      <c r="B58" s="208" t="str">
        <f>VLOOKUP(A58,Adr!A:B,2,FALSE)</f>
        <v>Slovenská basketbalová asociácia</v>
      </c>
      <c r="C58" s="198" t="s">
        <v>1283</v>
      </c>
      <c r="D58" s="189">
        <v>17180</v>
      </c>
      <c r="E58" s="235">
        <v>0</v>
      </c>
      <c r="F58" s="168" t="s">
        <v>396</v>
      </c>
      <c r="G58" s="174" t="s">
        <v>356</v>
      </c>
      <c r="H58" s="171" t="s">
        <v>1216</v>
      </c>
      <c r="I58" s="194" t="str">
        <f t="shared" si="0"/>
        <v>17315166j</v>
      </c>
      <c r="J58" s="169" t="str">
        <f t="shared" si="1"/>
        <v>17315166026 01</v>
      </c>
      <c r="K58" s="5"/>
      <c r="L58" s="169" t="str">
        <f t="shared" si="2"/>
        <v>17315166026 01B</v>
      </c>
      <c r="M58" s="5" t="str">
        <f t="shared" si="3"/>
        <v>Slovenská basketbalová asociáciajBZabezpečenie finále školských športových súťaží (Šamorín 2023) v súťažiach kategórie "A" v basketbale základných škôl</v>
      </c>
      <c r="N58" s="3" t="str">
        <f t="shared" si="6"/>
        <v>17315166jB</v>
      </c>
    </row>
    <row r="59" spans="1:14" x14ac:dyDescent="0.2">
      <c r="A59" s="168" t="s">
        <v>652</v>
      </c>
      <c r="B59" s="208" t="str">
        <f>VLOOKUP(A59,Adr!A:B,2,FALSE)</f>
        <v>Slovenská boxerská federácia</v>
      </c>
      <c r="C59" s="198" t="s">
        <v>1284</v>
      </c>
      <c r="D59" s="189">
        <v>289140</v>
      </c>
      <c r="E59" s="175">
        <v>0</v>
      </c>
      <c r="F59" s="168" t="s">
        <v>378</v>
      </c>
      <c r="G59" s="171" t="s">
        <v>358</v>
      </c>
      <c r="H59" s="171" t="s">
        <v>1216</v>
      </c>
      <c r="I59" s="194" t="str">
        <f t="shared" si="0"/>
        <v>31744621a</v>
      </c>
      <c r="J59" s="169" t="str">
        <f t="shared" si="1"/>
        <v>31744621026 02</v>
      </c>
      <c r="K59" s="5" t="s">
        <v>1285</v>
      </c>
      <c r="L59" s="169" t="str">
        <f t="shared" si="2"/>
        <v>31744621026 02B</v>
      </c>
      <c r="M59" s="5" t="str">
        <f t="shared" si="3"/>
        <v>Slovenská boxerská federáciaaBbox - bežné transfery</v>
      </c>
      <c r="N59" s="3" t="str">
        <f t="shared" si="6"/>
        <v>31744621aB</v>
      </c>
    </row>
    <row r="60" spans="1:14" x14ac:dyDescent="0.2">
      <c r="A60" s="184" t="s">
        <v>652</v>
      </c>
      <c r="B60" s="208" t="str">
        <f>VLOOKUP(A60,Adr!A:B,2,FALSE)</f>
        <v>Slovenská boxerská federácia</v>
      </c>
      <c r="C60" s="198" t="s">
        <v>1286</v>
      </c>
      <c r="D60" s="189">
        <v>15000</v>
      </c>
      <c r="E60" s="235">
        <v>0</v>
      </c>
      <c r="F60" s="168" t="s">
        <v>384</v>
      </c>
      <c r="G60" s="174" t="s">
        <v>360</v>
      </c>
      <c r="H60" s="171" t="s">
        <v>1216</v>
      </c>
      <c r="I60" s="194" t="str">
        <f t="shared" si="0"/>
        <v>31744621d</v>
      </c>
      <c r="J60" s="169" t="str">
        <f t="shared" si="1"/>
        <v>31744621026 03</v>
      </c>
      <c r="K60" s="5"/>
      <c r="L60" s="169" t="str">
        <f t="shared" si="2"/>
        <v>31744621026 03B</v>
      </c>
      <c r="M60" s="5" t="str">
        <f t="shared" si="3"/>
        <v>Slovenská boxerská federáciadBCsemez Andrej</v>
      </c>
      <c r="N60" s="3" t="str">
        <f t="shared" si="6"/>
        <v>31744621dB</v>
      </c>
    </row>
    <row r="61" spans="1:14" x14ac:dyDescent="0.2">
      <c r="A61" s="204" t="s">
        <v>652</v>
      </c>
      <c r="B61" s="208" t="str">
        <f>VLOOKUP(A61,Adr!A:B,2,FALSE)</f>
        <v>Slovenská boxerská federácia</v>
      </c>
      <c r="C61" s="198" t="s">
        <v>1287</v>
      </c>
      <c r="D61" s="189">
        <v>15000</v>
      </c>
      <c r="E61" s="175">
        <v>0</v>
      </c>
      <c r="F61" s="168" t="s">
        <v>384</v>
      </c>
      <c r="G61" s="171" t="s">
        <v>360</v>
      </c>
      <c r="H61" s="171" t="s">
        <v>1216</v>
      </c>
      <c r="I61" s="194" t="str">
        <f t="shared" si="0"/>
        <v>31744621d</v>
      </c>
      <c r="J61" s="169" t="str">
        <f t="shared" si="1"/>
        <v>31744621026 03</v>
      </c>
      <c r="K61" s="5"/>
      <c r="L61" s="169" t="str">
        <f t="shared" si="2"/>
        <v>31744621026 03B</v>
      </c>
      <c r="M61" s="5" t="str">
        <f t="shared" si="3"/>
        <v>Slovenská boxerská federáciadBĎuríková Nicole</v>
      </c>
      <c r="N61" s="3" t="str">
        <f t="shared" si="6"/>
        <v>31744621dB</v>
      </c>
    </row>
    <row r="62" spans="1:14" x14ac:dyDescent="0.2">
      <c r="A62" s="204" t="s">
        <v>652</v>
      </c>
      <c r="B62" s="208" t="str">
        <f>VLOOKUP(A62,Adr!A:B,2,FALSE)</f>
        <v>Slovenská boxerská federácia</v>
      </c>
      <c r="C62" s="198" t="s">
        <v>1288</v>
      </c>
      <c r="D62" s="189">
        <v>10000</v>
      </c>
      <c r="E62" s="175">
        <v>0</v>
      </c>
      <c r="F62" s="168" t="s">
        <v>384</v>
      </c>
      <c r="G62" s="171" t="s">
        <v>360</v>
      </c>
      <c r="H62" s="171" t="s">
        <v>1216</v>
      </c>
      <c r="I62" s="194" t="str">
        <f t="shared" si="0"/>
        <v>31744621d</v>
      </c>
      <c r="J62" s="169" t="str">
        <f t="shared" si="1"/>
        <v>31744621026 03</v>
      </c>
      <c r="K62" s="5"/>
      <c r="L62" s="169" t="str">
        <f t="shared" si="2"/>
        <v>31744621026 03B</v>
      </c>
      <c r="M62" s="5" t="str">
        <f t="shared" si="3"/>
        <v>Slovenská boxerská federáciadBHorváth Ladislav</v>
      </c>
      <c r="N62" s="3" t="str">
        <f t="shared" si="6"/>
        <v>31744621dB</v>
      </c>
    </row>
    <row r="63" spans="1:14" x14ac:dyDescent="0.2">
      <c r="A63" s="204" t="s">
        <v>652</v>
      </c>
      <c r="B63" s="208" t="str">
        <f>VLOOKUP(A63,Adr!A:B,2,FALSE)</f>
        <v>Slovenská boxerská federácia</v>
      </c>
      <c r="C63" s="198" t="s">
        <v>1289</v>
      </c>
      <c r="D63" s="189">
        <v>10000</v>
      </c>
      <c r="E63" s="175">
        <v>0</v>
      </c>
      <c r="F63" s="168" t="s">
        <v>384</v>
      </c>
      <c r="G63" s="171" t="s">
        <v>360</v>
      </c>
      <c r="H63" s="171" t="s">
        <v>1216</v>
      </c>
      <c r="I63" s="194" t="str">
        <f t="shared" si="0"/>
        <v>31744621d</v>
      </c>
      <c r="J63" s="169" t="str">
        <f t="shared" si="1"/>
        <v>31744621026 03</v>
      </c>
      <c r="K63" s="5"/>
      <c r="L63" s="169" t="str">
        <f t="shared" si="2"/>
        <v>31744621026 03B</v>
      </c>
      <c r="M63" s="5" t="str">
        <f t="shared" si="3"/>
        <v>Slovenská boxerská federáciadBHorváth Roman</v>
      </c>
      <c r="N63" s="3" t="str">
        <f t="shared" si="6"/>
        <v>31744621dB</v>
      </c>
    </row>
    <row r="64" spans="1:14" x14ac:dyDescent="0.2">
      <c r="A64" s="204" t="s">
        <v>652</v>
      </c>
      <c r="B64" s="208" t="str">
        <f>VLOOKUP(A64,Adr!A:B,2,FALSE)</f>
        <v>Slovenská boxerská federácia</v>
      </c>
      <c r="C64" s="198" t="s">
        <v>1290</v>
      </c>
      <c r="D64" s="189">
        <v>17500</v>
      </c>
      <c r="E64" s="235">
        <v>0</v>
      </c>
      <c r="F64" s="168" t="s">
        <v>384</v>
      </c>
      <c r="G64" s="171" t="s">
        <v>360</v>
      </c>
      <c r="H64" s="171" t="s">
        <v>1216</v>
      </c>
      <c r="I64" s="194" t="str">
        <f t="shared" si="0"/>
        <v>31744621d</v>
      </c>
      <c r="J64" s="169" t="str">
        <f t="shared" si="1"/>
        <v>31744621026 03</v>
      </c>
      <c r="K64" s="5"/>
      <c r="L64" s="169" t="str">
        <f t="shared" si="2"/>
        <v>31744621026 03B</v>
      </c>
      <c r="M64" s="5" t="str">
        <f t="shared" si="3"/>
        <v>Slovenská boxerská federáciadBJedináková Miroslava</v>
      </c>
      <c r="N64" s="3" t="str">
        <f t="shared" si="6"/>
        <v>31744621dB</v>
      </c>
    </row>
    <row r="65" spans="1:14" x14ac:dyDescent="0.2">
      <c r="A65" s="204" t="s">
        <v>652</v>
      </c>
      <c r="B65" s="208" t="str">
        <f>VLOOKUP(A65,Adr!A:B,2,FALSE)</f>
        <v>Slovenská boxerská federácia</v>
      </c>
      <c r="C65" s="198" t="s">
        <v>1291</v>
      </c>
      <c r="D65" s="189">
        <v>15000</v>
      </c>
      <c r="E65" s="175">
        <v>0</v>
      </c>
      <c r="F65" s="168" t="s">
        <v>384</v>
      </c>
      <c r="G65" s="171" t="s">
        <v>360</v>
      </c>
      <c r="H65" s="171" t="s">
        <v>1216</v>
      </c>
      <c r="I65" s="194" t="str">
        <f t="shared" si="0"/>
        <v>31744621d</v>
      </c>
      <c r="J65" s="169" t="str">
        <f t="shared" si="1"/>
        <v>31744621026 03</v>
      </c>
      <c r="K65" s="5"/>
      <c r="L65" s="169" t="str">
        <f t="shared" si="2"/>
        <v>31744621026 03B</v>
      </c>
      <c r="M65" s="5" t="str">
        <f t="shared" si="3"/>
        <v>Slovenská boxerská federáciadBKostúr Joseph</v>
      </c>
      <c r="N65" s="3" t="str">
        <f t="shared" si="6"/>
        <v>31744621dB</v>
      </c>
    </row>
    <row r="66" spans="1:14" x14ac:dyDescent="0.2">
      <c r="A66" s="184" t="s">
        <v>652</v>
      </c>
      <c r="B66" s="208" t="str">
        <f>VLOOKUP(A66,Adr!A:B,2,FALSE)</f>
        <v>Slovenská boxerská federácia</v>
      </c>
      <c r="C66" s="198" t="s">
        <v>1292</v>
      </c>
      <c r="D66" s="189">
        <v>35500</v>
      </c>
      <c r="E66" s="235">
        <v>0</v>
      </c>
      <c r="F66" s="168" t="s">
        <v>384</v>
      </c>
      <c r="G66" s="171" t="s">
        <v>360</v>
      </c>
      <c r="H66" s="171" t="s">
        <v>1216</v>
      </c>
      <c r="I66" s="194" t="str">
        <f t="shared" ref="I66:I129" si="7">A66&amp;F66</f>
        <v>31744621d</v>
      </c>
      <c r="J66" s="169" t="str">
        <f t="shared" ref="J66:J129" si="8">A66&amp;G66</f>
        <v>31744621026 03</v>
      </c>
      <c r="K66" s="5"/>
      <c r="L66" s="169" t="str">
        <f t="shared" ref="L66:L129" si="9">A66&amp;G66&amp;H66</f>
        <v>31744621026 03B</v>
      </c>
      <c r="M66" s="5" t="str">
        <f t="shared" ref="M66:M129" si="10">B66&amp;F66&amp;H66&amp;C66</f>
        <v>Slovenská boxerská federáciadBKubalová Tamara</v>
      </c>
      <c r="N66" s="3" t="str">
        <f t="shared" si="6"/>
        <v>31744621dB</v>
      </c>
    </row>
    <row r="67" spans="1:14" x14ac:dyDescent="0.2">
      <c r="A67" s="184" t="s">
        <v>652</v>
      </c>
      <c r="B67" s="208" t="str">
        <f>VLOOKUP(A67,Adr!A:B,2,FALSE)</f>
        <v>Slovenská boxerská federácia</v>
      </c>
      <c r="C67" s="198" t="s">
        <v>1293</v>
      </c>
      <c r="D67" s="189">
        <v>15000</v>
      </c>
      <c r="E67" s="235">
        <v>0</v>
      </c>
      <c r="F67" s="168" t="s">
        <v>384</v>
      </c>
      <c r="G67" s="171" t="s">
        <v>360</v>
      </c>
      <c r="H67" s="171" t="s">
        <v>1216</v>
      </c>
      <c r="I67" s="194" t="str">
        <f t="shared" si="7"/>
        <v>31744621d</v>
      </c>
      <c r="J67" s="169" t="str">
        <f t="shared" si="8"/>
        <v>31744621026 03</v>
      </c>
      <c r="K67" s="5"/>
      <c r="L67" s="169" t="str">
        <f t="shared" si="9"/>
        <v>31744621026 03B</v>
      </c>
      <c r="M67" s="5" t="str">
        <f t="shared" si="10"/>
        <v>Slovenská boxerská federáciadBLovašová Bibiana</v>
      </c>
      <c r="N67" s="3" t="str">
        <f t="shared" si="6"/>
        <v>31744621dB</v>
      </c>
    </row>
    <row r="68" spans="1:14" x14ac:dyDescent="0.2">
      <c r="A68" s="184" t="s">
        <v>652</v>
      </c>
      <c r="B68" s="208" t="str">
        <f>VLOOKUP(A68,Adr!A:B,2,FALSE)</f>
        <v>Slovenská boxerská federácia</v>
      </c>
      <c r="C68" s="198" t="s">
        <v>1294</v>
      </c>
      <c r="D68" s="189">
        <v>10000</v>
      </c>
      <c r="E68" s="175">
        <v>0</v>
      </c>
      <c r="F68" s="168" t="s">
        <v>384</v>
      </c>
      <c r="G68" s="174" t="s">
        <v>360</v>
      </c>
      <c r="H68" s="171" t="s">
        <v>1216</v>
      </c>
      <c r="I68" s="194" t="str">
        <f t="shared" si="7"/>
        <v>31744621d</v>
      </c>
      <c r="J68" s="169" t="str">
        <f t="shared" si="8"/>
        <v>31744621026 03</v>
      </c>
      <c r="K68" s="5"/>
      <c r="L68" s="169" t="str">
        <f t="shared" si="9"/>
        <v>31744621026 03B</v>
      </c>
      <c r="M68" s="5" t="str">
        <f t="shared" si="10"/>
        <v>Slovenská boxerská federáciadBMichálek Dávid</v>
      </c>
      <c r="N68" s="3" t="str">
        <f t="shared" si="6"/>
        <v>31744621dB</v>
      </c>
    </row>
    <row r="69" spans="1:14" x14ac:dyDescent="0.2">
      <c r="A69" s="204" t="s">
        <v>652</v>
      </c>
      <c r="B69" s="208" t="str">
        <f>VLOOKUP(A69,Adr!A:B,2,FALSE)</f>
        <v>Slovenská boxerská federácia</v>
      </c>
      <c r="C69" s="198" t="s">
        <v>1295</v>
      </c>
      <c r="D69" s="188">
        <v>10000</v>
      </c>
      <c r="E69" s="175">
        <v>0</v>
      </c>
      <c r="F69" s="168" t="s">
        <v>384</v>
      </c>
      <c r="G69" s="174" t="s">
        <v>360</v>
      </c>
      <c r="H69" s="171" t="s">
        <v>1216</v>
      </c>
      <c r="I69" s="194" t="str">
        <f t="shared" si="7"/>
        <v>31744621d</v>
      </c>
      <c r="J69" s="169" t="str">
        <f t="shared" si="8"/>
        <v>31744621026 03</v>
      </c>
      <c r="K69" s="5"/>
      <c r="L69" s="169" t="str">
        <f t="shared" si="9"/>
        <v>31744621026 03B</v>
      </c>
      <c r="M69" s="5" t="str">
        <f t="shared" si="10"/>
        <v>Slovenská boxerská federáciadBStaněk Adolf</v>
      </c>
      <c r="N69" s="3" t="str">
        <f t="shared" si="6"/>
        <v>31744621dB</v>
      </c>
    </row>
    <row r="70" spans="1:14" x14ac:dyDescent="0.2">
      <c r="A70" s="184" t="s">
        <v>652</v>
      </c>
      <c r="B70" s="208" t="str">
        <f>VLOOKUP(A70,Adr!A:B,2,FALSE)</f>
        <v>Slovenská boxerská federácia</v>
      </c>
      <c r="C70" s="198" t="s">
        <v>1296</v>
      </c>
      <c r="D70" s="189">
        <v>15000</v>
      </c>
      <c r="E70" s="175">
        <v>0</v>
      </c>
      <c r="F70" s="168" t="s">
        <v>384</v>
      </c>
      <c r="G70" s="174" t="s">
        <v>360</v>
      </c>
      <c r="H70" s="171" t="s">
        <v>1216</v>
      </c>
      <c r="I70" s="194" t="str">
        <f t="shared" si="7"/>
        <v>31744621d</v>
      </c>
      <c r="J70" s="169" t="str">
        <f t="shared" si="8"/>
        <v>31744621026 03</v>
      </c>
      <c r="K70" s="5"/>
      <c r="L70" s="169" t="str">
        <f t="shared" si="9"/>
        <v>31744621026 03B</v>
      </c>
      <c r="M70" s="5" t="str">
        <f t="shared" si="10"/>
        <v>Slovenská boxerská federáciadBTankó Viliam</v>
      </c>
      <c r="N70" s="3" t="str">
        <f t="shared" si="6"/>
        <v>31744621dB</v>
      </c>
    </row>
    <row r="71" spans="1:14" x14ac:dyDescent="0.2">
      <c r="A71" s="168" t="s">
        <v>652</v>
      </c>
      <c r="B71" s="208" t="str">
        <f>VLOOKUP(A71,Adr!A:B,2,FALSE)</f>
        <v>Slovenská boxerská federácia</v>
      </c>
      <c r="C71" s="198" t="s">
        <v>1297</v>
      </c>
      <c r="D71" s="189">
        <v>10000</v>
      </c>
      <c r="E71" s="175">
        <v>0</v>
      </c>
      <c r="F71" s="168" t="s">
        <v>384</v>
      </c>
      <c r="G71" s="174" t="s">
        <v>360</v>
      </c>
      <c r="H71" s="171" t="s">
        <v>1216</v>
      </c>
      <c r="I71" s="194" t="str">
        <f t="shared" si="7"/>
        <v>31744621d</v>
      </c>
      <c r="J71" s="169" t="str">
        <f t="shared" si="8"/>
        <v>31744621026 03</v>
      </c>
      <c r="K71" s="5"/>
      <c r="L71" s="169" t="str">
        <f t="shared" si="9"/>
        <v>31744621026 03B</v>
      </c>
      <c r="M71" s="5" t="str">
        <f t="shared" si="10"/>
        <v>Slovenská boxerská federáciadBVymyslický Lukáš</v>
      </c>
      <c r="N71" s="3" t="str">
        <f t="shared" si="6"/>
        <v>31744621dB</v>
      </c>
    </row>
    <row r="72" spans="1:14" x14ac:dyDescent="0.2">
      <c r="A72" s="168" t="s">
        <v>652</v>
      </c>
      <c r="B72" s="208" t="str">
        <f>VLOOKUP(A72,Adr!A:B,2,FALSE)</f>
        <v>Slovenská boxerská federácia</v>
      </c>
      <c r="C72" s="199" t="s">
        <v>1298</v>
      </c>
      <c r="D72" s="193">
        <v>758</v>
      </c>
      <c r="E72" s="175">
        <v>0</v>
      </c>
      <c r="F72" s="184" t="s">
        <v>388</v>
      </c>
      <c r="G72" s="187" t="s">
        <v>360</v>
      </c>
      <c r="H72" s="187" t="s">
        <v>1216</v>
      </c>
      <c r="I72" s="194" t="str">
        <f t="shared" si="7"/>
        <v>31744621f</v>
      </c>
      <c r="J72" s="169" t="str">
        <f t="shared" si="8"/>
        <v>31744621026 03</v>
      </c>
      <c r="K72" s="5"/>
      <c r="L72" s="169" t="str">
        <f t="shared" si="9"/>
        <v>31744621026 03B</v>
      </c>
      <c r="M72" s="5" t="str">
        <f t="shared" si="10"/>
        <v>Slovenská boxerská federáciafBodmena trénerovi Andrej Horný</v>
      </c>
      <c r="N72" s="3" t="str">
        <f t="shared" si="6"/>
        <v>31744621fB</v>
      </c>
    </row>
    <row r="73" spans="1:14" x14ac:dyDescent="0.2">
      <c r="A73" s="168" t="s">
        <v>652</v>
      </c>
      <c r="B73" s="208" t="str">
        <f>VLOOKUP(A73,Adr!A:B,2,FALSE)</f>
        <v>Slovenská boxerská federácia</v>
      </c>
      <c r="C73" s="198" t="s">
        <v>1299</v>
      </c>
      <c r="D73" s="189">
        <v>568</v>
      </c>
      <c r="E73" s="175">
        <v>0</v>
      </c>
      <c r="F73" s="184" t="s">
        <v>388</v>
      </c>
      <c r="G73" s="187" t="s">
        <v>360</v>
      </c>
      <c r="H73" s="187" t="s">
        <v>1216</v>
      </c>
      <c r="I73" s="194" t="str">
        <f t="shared" si="7"/>
        <v>31744621f</v>
      </c>
      <c r="J73" s="169" t="str">
        <f t="shared" si="8"/>
        <v>31744621026 03</v>
      </c>
      <c r="K73" s="5"/>
      <c r="L73" s="169" t="str">
        <f t="shared" si="9"/>
        <v>31744621026 03B</v>
      </c>
      <c r="M73" s="5" t="str">
        <f t="shared" si="10"/>
        <v>Slovenská boxerská federáciafBodmena trénerovi Dávid Vyletel</v>
      </c>
      <c r="N73" s="3" t="str">
        <f t="shared" si="6"/>
        <v>31744621fB</v>
      </c>
    </row>
    <row r="74" spans="1:14" x14ac:dyDescent="0.2">
      <c r="A74" s="168" t="s">
        <v>652</v>
      </c>
      <c r="B74" s="208" t="str">
        <f>VLOOKUP(A74,Adr!A:B,2,FALSE)</f>
        <v>Slovenská boxerská federácia</v>
      </c>
      <c r="C74" s="198" t="s">
        <v>1300</v>
      </c>
      <c r="D74" s="188">
        <v>1137</v>
      </c>
      <c r="E74" s="175">
        <v>0</v>
      </c>
      <c r="F74" s="184" t="s">
        <v>388</v>
      </c>
      <c r="G74" s="187" t="s">
        <v>360</v>
      </c>
      <c r="H74" s="187" t="s">
        <v>1216</v>
      </c>
      <c r="I74" s="194" t="str">
        <f t="shared" si="7"/>
        <v>31744621f</v>
      </c>
      <c r="J74" s="169" t="str">
        <f t="shared" si="8"/>
        <v>31744621026 03</v>
      </c>
      <c r="K74" s="5"/>
      <c r="L74" s="169" t="str">
        <f t="shared" si="9"/>
        <v>31744621026 03B</v>
      </c>
      <c r="M74" s="5" t="str">
        <f t="shared" si="10"/>
        <v>Slovenská boxerská federáciafBodmena trénerovi Pavol Hlavačka</v>
      </c>
      <c r="N74" s="3" t="str">
        <f t="shared" si="6"/>
        <v>31744621fB</v>
      </c>
    </row>
    <row r="75" spans="1:14" x14ac:dyDescent="0.2">
      <c r="A75" s="168" t="s">
        <v>652</v>
      </c>
      <c r="B75" s="208" t="str">
        <f>VLOOKUP(A75,Adr!A:B,2,FALSE)</f>
        <v>Slovenská boxerská federácia</v>
      </c>
      <c r="C75" s="198" t="s">
        <v>1301</v>
      </c>
      <c r="D75" s="189">
        <v>568</v>
      </c>
      <c r="E75" s="175">
        <v>0</v>
      </c>
      <c r="F75" s="184" t="s">
        <v>388</v>
      </c>
      <c r="G75" s="187" t="s">
        <v>360</v>
      </c>
      <c r="H75" s="187" t="s">
        <v>1216</v>
      </c>
      <c r="I75" s="194" t="str">
        <f t="shared" si="7"/>
        <v>31744621f</v>
      </c>
      <c r="J75" s="169" t="str">
        <f t="shared" si="8"/>
        <v>31744621026 03</v>
      </c>
      <c r="K75" s="5"/>
      <c r="L75" s="169" t="str">
        <f t="shared" si="9"/>
        <v>31744621026 03B</v>
      </c>
      <c r="M75" s="5" t="str">
        <f t="shared" si="10"/>
        <v>Slovenská boxerská federáciafBodmena trénerovi Roman Bielik</v>
      </c>
      <c r="N75" s="3" t="str">
        <f t="shared" si="6"/>
        <v>31744621fB</v>
      </c>
    </row>
    <row r="76" spans="1:14" x14ac:dyDescent="0.2">
      <c r="A76" s="168" t="s">
        <v>652</v>
      </c>
      <c r="B76" s="208" t="str">
        <f>VLOOKUP(A76,Adr!A:B,2,FALSE)</f>
        <v>Slovenská boxerská federácia</v>
      </c>
      <c r="C76" s="199" t="s">
        <v>1302</v>
      </c>
      <c r="D76" s="193">
        <v>852</v>
      </c>
      <c r="E76" s="175">
        <v>0</v>
      </c>
      <c r="F76" s="184" t="s">
        <v>388</v>
      </c>
      <c r="G76" s="187" t="s">
        <v>360</v>
      </c>
      <c r="H76" s="187" t="s">
        <v>1216</v>
      </c>
      <c r="I76" s="194" t="str">
        <f t="shared" si="7"/>
        <v>31744621f</v>
      </c>
      <c r="J76" s="169" t="str">
        <f t="shared" si="8"/>
        <v>31744621026 03</v>
      </c>
      <c r="K76" s="5"/>
      <c r="L76" s="169" t="str">
        <f t="shared" si="9"/>
        <v>31744621026 03B</v>
      </c>
      <c r="M76" s="5" t="str">
        <f t="shared" si="10"/>
        <v>Slovenská boxerská federáciafBodmena trénerovi Svätoslav Todorov</v>
      </c>
      <c r="N76" s="3" t="str">
        <f t="shared" si="6"/>
        <v>31744621fB</v>
      </c>
    </row>
    <row r="77" spans="1:14" x14ac:dyDescent="0.2">
      <c r="A77" s="168" t="s">
        <v>652</v>
      </c>
      <c r="B77" s="208" t="str">
        <f>VLOOKUP(A77,Adr!A:B,2,FALSE)</f>
        <v>Slovenská boxerská federácia</v>
      </c>
      <c r="C77" s="198" t="s">
        <v>1303</v>
      </c>
      <c r="D77" s="188">
        <v>852</v>
      </c>
      <c r="E77" s="175">
        <v>0</v>
      </c>
      <c r="F77" s="184" t="s">
        <v>388</v>
      </c>
      <c r="G77" s="187" t="s">
        <v>360</v>
      </c>
      <c r="H77" s="187" t="s">
        <v>1216</v>
      </c>
      <c r="I77" s="194" t="str">
        <f t="shared" si="7"/>
        <v>31744621f</v>
      </c>
      <c r="J77" s="169" t="str">
        <f t="shared" si="8"/>
        <v>31744621026 03</v>
      </c>
      <c r="K77" s="5"/>
      <c r="L77" s="169" t="str">
        <f t="shared" si="9"/>
        <v>31744621026 03B</v>
      </c>
      <c r="M77" s="5" t="str">
        <f t="shared" si="10"/>
        <v>Slovenská boxerská federáciafBodmena trénerovi Tibor Hlavačka</v>
      </c>
      <c r="N77" s="3" t="str">
        <f t="shared" si="6"/>
        <v>31744621fB</v>
      </c>
    </row>
    <row r="78" spans="1:14" ht="20.399999999999999" x14ac:dyDescent="0.2">
      <c r="A78" s="184" t="s">
        <v>652</v>
      </c>
      <c r="B78" s="208" t="str">
        <f>VLOOKUP(A78,Adr!A:B,2,FALSE)</f>
        <v>Slovenská boxerská federácia</v>
      </c>
      <c r="C78" s="198" t="s">
        <v>1304</v>
      </c>
      <c r="D78" s="189">
        <v>14273</v>
      </c>
      <c r="E78" s="235">
        <v>0</v>
      </c>
      <c r="F78" s="168" t="s">
        <v>388</v>
      </c>
      <c r="G78" s="174" t="s">
        <v>360</v>
      </c>
      <c r="H78" s="171" t="s">
        <v>1216</v>
      </c>
      <c r="I78" s="194" t="str">
        <f t="shared" si="7"/>
        <v>31744621f</v>
      </c>
      <c r="J78" s="169" t="str">
        <f t="shared" si="8"/>
        <v>31744621026 03</v>
      </c>
      <c r="K78" s="5"/>
      <c r="L78" s="169" t="str">
        <f t="shared" si="9"/>
        <v>31744621026 03B</v>
      </c>
      <c r="M78" s="5" t="str">
        <f t="shared" si="10"/>
        <v>Slovenská boxerská federáciafBPlnenie úloh verejného záujmu v športe - podpora a rozvoj športu mládeže v boxe</v>
      </c>
      <c r="N78" s="3" t="str">
        <f t="shared" si="6"/>
        <v>31744621fB</v>
      </c>
    </row>
    <row r="79" spans="1:14" ht="20.399999999999999" x14ac:dyDescent="0.2">
      <c r="A79" s="204" t="s">
        <v>660</v>
      </c>
      <c r="B79" s="208" t="str">
        <f>VLOOKUP(A79,Adr!A:B,2,FALSE)</f>
        <v>SLOVENSKÁ CYKLOTRIALOVÁ ÚNIA</v>
      </c>
      <c r="C79" s="198" t="s">
        <v>391</v>
      </c>
      <c r="D79" s="189">
        <v>25200</v>
      </c>
      <c r="E79" s="235">
        <v>0</v>
      </c>
      <c r="F79" s="168" t="s">
        <v>390</v>
      </c>
      <c r="G79" s="174" t="s">
        <v>360</v>
      </c>
      <c r="H79" s="171" t="s">
        <v>1216</v>
      </c>
      <c r="I79" s="194" t="str">
        <f t="shared" si="7"/>
        <v>34056939g</v>
      </c>
      <c r="J79" s="169" t="str">
        <f t="shared" si="8"/>
        <v>34056939026 03</v>
      </c>
      <c r="K79" s="5"/>
      <c r="L79" s="169" t="str">
        <f t="shared" si="9"/>
        <v>34056939026 03B</v>
      </c>
      <c r="M79" s="5" t="str">
        <f t="shared" si="10"/>
        <v>SLOVENSKÁ CYKLOTRIALOVÁ ÚNIAgBrozvoj športov, ktoré nie sú uznanými podľa zákona č. 440/2015 Z. z.</v>
      </c>
      <c r="N79" s="3" t="str">
        <f t="shared" si="6"/>
        <v>34056939gB</v>
      </c>
    </row>
    <row r="80" spans="1:14" ht="20.399999999999999" x14ac:dyDescent="0.2">
      <c r="A80" s="204" t="s">
        <v>668</v>
      </c>
      <c r="B80" s="208" t="str">
        <f>VLOOKUP(A80,Adr!A:B,2,FALSE)</f>
        <v>Slovenská federácia karate a bojových umení</v>
      </c>
      <c r="C80" s="198" t="s">
        <v>391</v>
      </c>
      <c r="D80" s="189">
        <v>164100</v>
      </c>
      <c r="E80" s="235">
        <v>0</v>
      </c>
      <c r="F80" s="168" t="s">
        <v>390</v>
      </c>
      <c r="G80" s="174" t="s">
        <v>360</v>
      </c>
      <c r="H80" s="171" t="s">
        <v>1216</v>
      </c>
      <c r="I80" s="194" t="str">
        <f t="shared" si="7"/>
        <v>34003975g</v>
      </c>
      <c r="J80" s="169" t="str">
        <f t="shared" si="8"/>
        <v>34003975026 03</v>
      </c>
      <c r="K80" s="5"/>
      <c r="L80" s="169" t="str">
        <f t="shared" si="9"/>
        <v>34003975026 03B</v>
      </c>
      <c r="M80" s="5" t="str">
        <f t="shared" si="10"/>
        <v>Slovenská federácia karate a bojových umenígBrozvoj športov, ktoré nie sú uznanými podľa zákona č. 440/2015 Z. z.</v>
      </c>
      <c r="N80" s="3" t="str">
        <f t="shared" si="6"/>
        <v>34003975gB</v>
      </c>
    </row>
    <row r="81" spans="1:14" x14ac:dyDescent="0.2">
      <c r="A81" s="204" t="s">
        <v>675</v>
      </c>
      <c r="B81" s="208" t="str">
        <f>VLOOKUP(A81,Adr!A:B,2,FALSE)</f>
        <v>Slovenská federácia pétanque</v>
      </c>
      <c r="C81" s="198" t="s">
        <v>1305</v>
      </c>
      <c r="D81" s="189">
        <v>32301</v>
      </c>
      <c r="E81" s="235">
        <v>0</v>
      </c>
      <c r="F81" s="168" t="s">
        <v>378</v>
      </c>
      <c r="G81" s="171" t="s">
        <v>358</v>
      </c>
      <c r="H81" s="171" t="s">
        <v>1216</v>
      </c>
      <c r="I81" s="194" t="str">
        <f t="shared" si="7"/>
        <v>36064742a</v>
      </c>
      <c r="J81" s="169" t="str">
        <f t="shared" si="8"/>
        <v>36064742026 02</v>
      </c>
      <c r="K81" s="5" t="s">
        <v>1306</v>
      </c>
      <c r="L81" s="169" t="str">
        <f t="shared" si="9"/>
        <v>36064742026 02B</v>
      </c>
      <c r="M81" s="5" t="str">
        <f t="shared" si="10"/>
        <v>Slovenská federácia pétanqueaBpetanque - bežné transfery</v>
      </c>
      <c r="N81" s="3" t="str">
        <f t="shared" si="6"/>
        <v>36064742aB</v>
      </c>
    </row>
    <row r="82" spans="1:14" ht="20.399999999999999" x14ac:dyDescent="0.2">
      <c r="A82" s="204" t="s">
        <v>682</v>
      </c>
      <c r="B82" s="208" t="str">
        <f>VLOOKUP(A82,Adr!A:B,2,FALSE)</f>
        <v>Slovenská footgolfová asociácia</v>
      </c>
      <c r="C82" s="198" t="s">
        <v>391</v>
      </c>
      <c r="D82" s="189">
        <v>60300</v>
      </c>
      <c r="E82" s="235">
        <v>0</v>
      </c>
      <c r="F82" s="168" t="s">
        <v>390</v>
      </c>
      <c r="G82" s="174" t="s">
        <v>360</v>
      </c>
      <c r="H82" s="171" t="s">
        <v>1216</v>
      </c>
      <c r="I82" s="194" t="str">
        <f t="shared" si="7"/>
        <v>42361885g</v>
      </c>
      <c r="J82" s="169" t="str">
        <f t="shared" si="8"/>
        <v>42361885026 03</v>
      </c>
      <c r="K82" s="5"/>
      <c r="L82" s="169" t="str">
        <f t="shared" si="9"/>
        <v>42361885026 03B</v>
      </c>
      <c r="M82" s="5" t="str">
        <f t="shared" si="10"/>
        <v>Slovenská footgolfová asociáciagBrozvoj športov, ktoré nie sú uznanými podľa zákona č. 440/2015 Z. z.</v>
      </c>
      <c r="N82" s="3" t="str">
        <f t="shared" si="6"/>
        <v>42361885gB</v>
      </c>
    </row>
    <row r="83" spans="1:14" x14ac:dyDescent="0.2">
      <c r="A83" s="204" t="s">
        <v>690</v>
      </c>
      <c r="B83" s="208" t="str">
        <f>VLOOKUP(A83,Adr!A:B,2,FALSE)</f>
        <v>Slovenská golfová asociácia</v>
      </c>
      <c r="C83" s="198" t="s">
        <v>1307</v>
      </c>
      <c r="D83" s="188">
        <v>551879</v>
      </c>
      <c r="E83" s="175">
        <v>0</v>
      </c>
      <c r="F83" s="184" t="s">
        <v>378</v>
      </c>
      <c r="G83" s="171" t="s">
        <v>358</v>
      </c>
      <c r="H83" s="171" t="s">
        <v>1216</v>
      </c>
      <c r="I83" s="194" t="str">
        <f t="shared" si="7"/>
        <v>50284363a</v>
      </c>
      <c r="J83" s="169" t="str">
        <f t="shared" si="8"/>
        <v>50284363026 02</v>
      </c>
      <c r="K83" s="5" t="s">
        <v>1308</v>
      </c>
      <c r="L83" s="169" t="str">
        <f t="shared" si="9"/>
        <v>50284363026 02B</v>
      </c>
      <c r="M83" s="5" t="str">
        <f t="shared" si="10"/>
        <v>Slovenská golfová asociáciaaBgolf - bežné transfery</v>
      </c>
      <c r="N83" s="3" t="str">
        <f t="shared" si="6"/>
        <v>50284363aB</v>
      </c>
    </row>
    <row r="84" spans="1:14" ht="20.399999999999999" x14ac:dyDescent="0.2">
      <c r="A84" s="204" t="s">
        <v>690</v>
      </c>
      <c r="B84" s="208" t="str">
        <f>VLOOKUP(A84,Adr!A:B,2,FALSE)</f>
        <v>Slovenská golfová asociácia</v>
      </c>
      <c r="C84" s="198" t="s">
        <v>1274</v>
      </c>
      <c r="D84" s="189">
        <v>4903</v>
      </c>
      <c r="E84" s="235">
        <v>0</v>
      </c>
      <c r="F84" s="168" t="s">
        <v>382</v>
      </c>
      <c r="G84" s="174" t="s">
        <v>360</v>
      </c>
      <c r="H84" s="171" t="s">
        <v>1216</v>
      </c>
      <c r="I84" s="194" t="str">
        <f t="shared" si="7"/>
        <v>50284363c</v>
      </c>
      <c r="J84" s="169" t="str">
        <f t="shared" si="8"/>
        <v>50284363026 03</v>
      </c>
      <c r="K84" s="5"/>
      <c r="L84" s="169" t="str">
        <f t="shared" si="9"/>
        <v>50284363026 03B</v>
      </c>
      <c r="M84" s="5" t="str">
        <f t="shared" si="10"/>
        <v>Slovenská golfová asociáciacBzabezpečenie a rozvoj zdravotne postihnutých športovcov (SPV)</v>
      </c>
    </row>
    <row r="85" spans="1:14" x14ac:dyDescent="0.2">
      <c r="A85" s="184" t="s">
        <v>690</v>
      </c>
      <c r="B85" s="208" t="str">
        <f>VLOOKUP(A85,Adr!A:B,2,FALSE)</f>
        <v>Slovenská golfová asociácia</v>
      </c>
      <c r="C85" s="198" t="s">
        <v>1309</v>
      </c>
      <c r="D85" s="189">
        <v>80000</v>
      </c>
      <c r="E85" s="235">
        <v>0</v>
      </c>
      <c r="F85" s="168" t="s">
        <v>384</v>
      </c>
      <c r="G85" s="171" t="s">
        <v>360</v>
      </c>
      <c r="H85" s="171" t="s">
        <v>1216</v>
      </c>
      <c r="I85" s="194" t="str">
        <f t="shared" si="7"/>
        <v>50284363d</v>
      </c>
      <c r="J85" s="169" t="str">
        <f t="shared" si="8"/>
        <v>50284363026 03</v>
      </c>
      <c r="K85" s="5"/>
      <c r="L85" s="169" t="str">
        <f t="shared" si="9"/>
        <v>50284363026 03B</v>
      </c>
      <c r="M85" s="5" t="str">
        <f t="shared" si="10"/>
        <v>Slovenská golfová asociáciadBSabbatini Rory</v>
      </c>
      <c r="N85" s="3" t="str">
        <f t="shared" ref="N85:N148" si="11">+I85&amp;H85</f>
        <v>50284363dB</v>
      </c>
    </row>
    <row r="86" spans="1:14" x14ac:dyDescent="0.2">
      <c r="A86" s="204" t="s">
        <v>699</v>
      </c>
      <c r="B86" s="208" t="str">
        <f>VLOOKUP(A86,Adr!A:B,2,FALSE)</f>
        <v>Slovenská gymnastická federácia</v>
      </c>
      <c r="C86" s="198" t="s">
        <v>1310</v>
      </c>
      <c r="D86" s="188">
        <v>1374806</v>
      </c>
      <c r="E86" s="175">
        <v>0</v>
      </c>
      <c r="F86" s="168" t="s">
        <v>378</v>
      </c>
      <c r="G86" s="171" t="s">
        <v>358</v>
      </c>
      <c r="H86" s="171" t="s">
        <v>1216</v>
      </c>
      <c r="I86" s="194" t="str">
        <f t="shared" si="7"/>
        <v>00688321a</v>
      </c>
      <c r="J86" s="169" t="str">
        <f t="shared" si="8"/>
        <v>00688321026 02</v>
      </c>
      <c r="K86" s="5" t="s">
        <v>1311</v>
      </c>
      <c r="L86" s="169" t="str">
        <f t="shared" si="9"/>
        <v>00688321026 02B</v>
      </c>
      <c r="M86" s="5" t="str">
        <f t="shared" si="10"/>
        <v>Slovenská gymnastická federáciaaBgymnastika - bežné transfery</v>
      </c>
      <c r="N86" s="3" t="str">
        <f t="shared" si="11"/>
        <v>00688321aB</v>
      </c>
    </row>
    <row r="87" spans="1:14" x14ac:dyDescent="0.2">
      <c r="A87" s="204" t="s">
        <v>699</v>
      </c>
      <c r="B87" s="208" t="str">
        <f>VLOOKUP(A87,Adr!A:B,2,FALSE)</f>
        <v>Slovenská gymnastická federácia</v>
      </c>
      <c r="C87" s="198" t="s">
        <v>1312</v>
      </c>
      <c r="D87" s="188">
        <v>5000</v>
      </c>
      <c r="E87" s="175">
        <v>0</v>
      </c>
      <c r="F87" s="168" t="s">
        <v>378</v>
      </c>
      <c r="G87" s="171" t="s">
        <v>358</v>
      </c>
      <c r="H87" s="171" t="s">
        <v>1232</v>
      </c>
      <c r="I87" s="194" t="str">
        <f t="shared" si="7"/>
        <v>00688321a</v>
      </c>
      <c r="J87" s="169" t="str">
        <f t="shared" si="8"/>
        <v>00688321026 02</v>
      </c>
      <c r="K87" s="5" t="s">
        <v>1311</v>
      </c>
      <c r="L87" s="169" t="str">
        <f t="shared" si="9"/>
        <v>00688321026 02K</v>
      </c>
      <c r="M87" s="5" t="str">
        <f t="shared" si="10"/>
        <v>Slovenská gymnastická federáciaaKgymnastika - kapitálové transfery</v>
      </c>
      <c r="N87" s="3" t="str">
        <f t="shared" si="11"/>
        <v>00688321aK</v>
      </c>
    </row>
    <row r="88" spans="1:14" x14ac:dyDescent="0.2">
      <c r="A88" s="184" t="s">
        <v>699</v>
      </c>
      <c r="B88" s="208" t="str">
        <f>VLOOKUP(A88,Adr!A:B,2,FALSE)</f>
        <v>Slovenská gymnastická federácia</v>
      </c>
      <c r="C88" s="198" t="s">
        <v>1313</v>
      </c>
      <c r="D88" s="189">
        <v>10000</v>
      </c>
      <c r="E88" s="235">
        <v>0</v>
      </c>
      <c r="F88" s="168" t="s">
        <v>384</v>
      </c>
      <c r="G88" s="171" t="s">
        <v>360</v>
      </c>
      <c r="H88" s="171" t="s">
        <v>1216</v>
      </c>
      <c r="I88" s="194" t="str">
        <f t="shared" si="7"/>
        <v>00688321d</v>
      </c>
      <c r="J88" s="169" t="str">
        <f t="shared" si="8"/>
        <v>00688321026 03</v>
      </c>
      <c r="K88" s="5"/>
      <c r="L88" s="169" t="str">
        <f t="shared" si="9"/>
        <v>00688321026 03B</v>
      </c>
      <c r="M88" s="5" t="str">
        <f t="shared" si="10"/>
        <v>Slovenská gymnastická federáciadBDobrocká Lucia</v>
      </c>
      <c r="N88" s="3" t="str">
        <f t="shared" si="11"/>
        <v>00688321dB</v>
      </c>
    </row>
    <row r="89" spans="1:14" x14ac:dyDescent="0.2">
      <c r="A89" s="184" t="s">
        <v>699</v>
      </c>
      <c r="B89" s="208" t="str">
        <f>VLOOKUP(A89,Adr!A:B,2,FALSE)</f>
        <v>Slovenská gymnastická federácia</v>
      </c>
      <c r="C89" s="198" t="s">
        <v>1314</v>
      </c>
      <c r="D89" s="189">
        <v>25000</v>
      </c>
      <c r="E89" s="235">
        <v>0</v>
      </c>
      <c r="F89" s="168" t="s">
        <v>384</v>
      </c>
      <c r="G89" s="171" t="s">
        <v>360</v>
      </c>
      <c r="H89" s="171" t="s">
        <v>1216</v>
      </c>
      <c r="I89" s="194" t="str">
        <f t="shared" si="7"/>
        <v>00688321d</v>
      </c>
      <c r="J89" s="169" t="str">
        <f t="shared" si="8"/>
        <v>00688321026 03</v>
      </c>
      <c r="K89" s="5"/>
      <c r="L89" s="169" t="str">
        <f t="shared" si="9"/>
        <v>00688321026 03B</v>
      </c>
      <c r="M89" s="5" t="str">
        <f t="shared" si="10"/>
        <v>Slovenská gymnastická federáciadBMokošová Barbora</v>
      </c>
      <c r="N89" s="3" t="str">
        <f t="shared" si="11"/>
        <v>00688321dB</v>
      </c>
    </row>
    <row r="90" spans="1:14" ht="20.399999999999999" x14ac:dyDescent="0.2">
      <c r="A90" s="204" t="s">
        <v>699</v>
      </c>
      <c r="B90" s="208" t="str">
        <f>VLOOKUP(A90,Adr!A:B,2,FALSE)</f>
        <v>Slovenská gymnastická federácia</v>
      </c>
      <c r="C90" s="198" t="s">
        <v>1315</v>
      </c>
      <c r="D90" s="189">
        <v>37466</v>
      </c>
      <c r="E90" s="175">
        <v>0</v>
      </c>
      <c r="F90" s="168" t="s">
        <v>388</v>
      </c>
      <c r="G90" s="171" t="s">
        <v>360</v>
      </c>
      <c r="H90" s="171" t="s">
        <v>1216</v>
      </c>
      <c r="I90" s="194" t="str">
        <f t="shared" si="7"/>
        <v>00688321f</v>
      </c>
      <c r="J90" s="169" t="str">
        <f t="shared" si="8"/>
        <v>00688321026 03</v>
      </c>
      <c r="K90" s="5"/>
      <c r="L90" s="169" t="str">
        <f t="shared" si="9"/>
        <v>00688321026 03B</v>
      </c>
      <c r="M90" s="5" t="str">
        <f t="shared" si="10"/>
        <v>Slovenská gymnastická federáciafBPlnenie úloh verejného záujmu v športe - podpora a rozvoj športu mládeže v gymnastike</v>
      </c>
      <c r="N90" s="3" t="str">
        <f t="shared" si="11"/>
        <v>00688321fB</v>
      </c>
    </row>
    <row r="91" spans="1:14" ht="30.6" x14ac:dyDescent="0.2">
      <c r="A91" s="204" t="s">
        <v>699</v>
      </c>
      <c r="B91" s="208" t="str">
        <f>VLOOKUP(A91,Adr!A:B,2,FALSE)</f>
        <v>Slovenská gymnastická federácia</v>
      </c>
      <c r="C91" s="192" t="s">
        <v>1316</v>
      </c>
      <c r="D91" s="174">
        <v>18610</v>
      </c>
      <c r="E91" s="175">
        <v>0</v>
      </c>
      <c r="F91" s="168" t="s">
        <v>396</v>
      </c>
      <c r="G91" s="171" t="s">
        <v>356</v>
      </c>
      <c r="H91" s="171" t="s">
        <v>1216</v>
      </c>
      <c r="I91" s="194" t="str">
        <f t="shared" si="7"/>
        <v>00688321j</v>
      </c>
      <c r="J91" s="169" t="str">
        <f t="shared" si="8"/>
        <v>00688321026 01</v>
      </c>
      <c r="K91" s="5"/>
      <c r="L91" s="169" t="str">
        <f t="shared" si="9"/>
        <v>00688321026 01B</v>
      </c>
      <c r="M91" s="5" t="str">
        <f t="shared" si="10"/>
        <v>Slovenská gymnastická federáciajBZabezpečenie finále školských športových súťaží (Šamorín 2023) v súťažiach kategórie "A" v gymnastike základných škôl</v>
      </c>
      <c r="N91" s="3" t="str">
        <f t="shared" si="11"/>
        <v>00688321jB</v>
      </c>
    </row>
    <row r="92" spans="1:14" ht="30.6" x14ac:dyDescent="0.2">
      <c r="A92" s="168" t="s">
        <v>699</v>
      </c>
      <c r="B92" s="208" t="str">
        <f>VLOOKUP(A92,Adr!A:B,2,FALSE)</f>
        <v>Slovenská gymnastická federácia</v>
      </c>
      <c r="C92" s="198" t="s">
        <v>1317</v>
      </c>
      <c r="D92" s="188">
        <v>8100</v>
      </c>
      <c r="E92" s="235">
        <v>0</v>
      </c>
      <c r="F92" s="168" t="s">
        <v>396</v>
      </c>
      <c r="G92" s="171" t="s">
        <v>356</v>
      </c>
      <c r="H92" s="171" t="s">
        <v>1216</v>
      </c>
      <c r="I92" s="194" t="str">
        <f t="shared" si="7"/>
        <v>00688321j</v>
      </c>
      <c r="J92" s="169" t="str">
        <f t="shared" si="8"/>
        <v>00688321026 01</v>
      </c>
      <c r="K92" s="5"/>
      <c r="L92" s="169" t="str">
        <f t="shared" si="9"/>
        <v>00688321026 01B</v>
      </c>
      <c r="M92" s="5" t="str">
        <f t="shared" si="10"/>
        <v>Slovenská gymnastická federáciajBZabezpečenie finále školských športových súťaží (Šamorín 2023) v súťažiach kategórie "A" v parkoure základných škôl</v>
      </c>
      <c r="N92" s="3" t="str">
        <f t="shared" si="11"/>
        <v>00688321jB</v>
      </c>
    </row>
    <row r="93" spans="1:14" ht="20.399999999999999" x14ac:dyDescent="0.2">
      <c r="A93" s="204" t="s">
        <v>706</v>
      </c>
      <c r="B93" s="208" t="str">
        <f>VLOOKUP(A93,Adr!A:B,2,FALSE)</f>
        <v>Slovenská hokejbalová únia</v>
      </c>
      <c r="C93" s="198" t="s">
        <v>391</v>
      </c>
      <c r="D93" s="189">
        <v>250000</v>
      </c>
      <c r="E93" s="235">
        <v>0</v>
      </c>
      <c r="F93" s="168" t="s">
        <v>390</v>
      </c>
      <c r="G93" s="171" t="s">
        <v>360</v>
      </c>
      <c r="H93" s="171" t="s">
        <v>1216</v>
      </c>
      <c r="I93" s="194" t="str">
        <f t="shared" si="7"/>
        <v>00603091g</v>
      </c>
      <c r="J93" s="169" t="str">
        <f t="shared" si="8"/>
        <v>00603091026 03</v>
      </c>
      <c r="K93" s="5"/>
      <c r="L93" s="169" t="str">
        <f t="shared" si="9"/>
        <v>00603091026 03B</v>
      </c>
      <c r="M93" s="5" t="str">
        <f t="shared" si="10"/>
        <v>Slovenská hokejbalová úniagBrozvoj športov, ktoré nie sú uznanými podľa zákona č. 440/2015 Z. z.</v>
      </c>
      <c r="N93" s="3" t="str">
        <f t="shared" si="11"/>
        <v>00603091gB</v>
      </c>
    </row>
    <row r="94" spans="1:14" x14ac:dyDescent="0.2">
      <c r="A94" s="204" t="s">
        <v>712</v>
      </c>
      <c r="B94" s="208" t="str">
        <f>VLOOKUP(A94,Adr!A:B,2,FALSE)</f>
        <v>SLOVENSKÁ JAZDECKÁ FEDERÁCIA</v>
      </c>
      <c r="C94" s="198" t="s">
        <v>1318</v>
      </c>
      <c r="D94" s="189">
        <v>185035</v>
      </c>
      <c r="E94" s="175">
        <v>0</v>
      </c>
      <c r="F94" s="168" t="s">
        <v>378</v>
      </c>
      <c r="G94" s="171" t="s">
        <v>358</v>
      </c>
      <c r="H94" s="171" t="s">
        <v>1216</v>
      </c>
      <c r="I94" s="194" t="str">
        <f t="shared" si="7"/>
        <v>31787801a</v>
      </c>
      <c r="J94" s="169" t="str">
        <f t="shared" si="8"/>
        <v>31787801026 02</v>
      </c>
      <c r="K94" s="5" t="s">
        <v>1319</v>
      </c>
      <c r="L94" s="169" t="str">
        <f t="shared" si="9"/>
        <v>31787801026 02B</v>
      </c>
      <c r="M94" s="5" t="str">
        <f t="shared" si="10"/>
        <v>SLOVENSKÁ JAZDECKÁ FEDERÁCIAaBjazdectvo - bežné transfery</v>
      </c>
      <c r="N94" s="3" t="str">
        <f t="shared" si="11"/>
        <v>31787801aB</v>
      </c>
    </row>
    <row r="95" spans="1:14" x14ac:dyDescent="0.2">
      <c r="A95" s="204" t="s">
        <v>718</v>
      </c>
      <c r="B95" s="208" t="str">
        <f>VLOOKUP(A95,Adr!A:B,2,FALSE)</f>
        <v>Slovenská kanoistika</v>
      </c>
      <c r="C95" s="192" t="s">
        <v>1320</v>
      </c>
      <c r="D95" s="174">
        <v>2400224</v>
      </c>
      <c r="E95" s="175">
        <v>0</v>
      </c>
      <c r="F95" s="168" t="s">
        <v>378</v>
      </c>
      <c r="G95" s="174" t="s">
        <v>358</v>
      </c>
      <c r="H95" s="171" t="s">
        <v>1216</v>
      </c>
      <c r="I95" s="194" t="str">
        <f t="shared" si="7"/>
        <v>50434101a</v>
      </c>
      <c r="J95" s="169" t="str">
        <f t="shared" si="8"/>
        <v>50434101026 02</v>
      </c>
      <c r="K95" s="5" t="s">
        <v>1321</v>
      </c>
      <c r="L95" s="169" t="str">
        <f t="shared" si="9"/>
        <v>50434101026 02B</v>
      </c>
      <c r="M95" s="5" t="str">
        <f t="shared" si="10"/>
        <v>Slovenská kanoistikaaBkanoistika - bežné transfery</v>
      </c>
      <c r="N95" s="3" t="str">
        <f t="shared" si="11"/>
        <v>50434101aB</v>
      </c>
    </row>
    <row r="96" spans="1:14" x14ac:dyDescent="0.2">
      <c r="A96" s="200" t="s">
        <v>718</v>
      </c>
      <c r="B96" s="208" t="str">
        <f>VLOOKUP(A96,Adr!A:B,2,FALSE)</f>
        <v>Slovenská kanoistika</v>
      </c>
      <c r="C96" s="192" t="s">
        <v>1322</v>
      </c>
      <c r="D96" s="174">
        <v>50200</v>
      </c>
      <c r="E96" s="175">
        <v>0</v>
      </c>
      <c r="F96" s="168" t="s">
        <v>378</v>
      </c>
      <c r="G96" s="171" t="s">
        <v>358</v>
      </c>
      <c r="H96" s="171" t="s">
        <v>1232</v>
      </c>
      <c r="I96" s="194" t="str">
        <f t="shared" si="7"/>
        <v>50434101a</v>
      </c>
      <c r="J96" s="169" t="str">
        <f t="shared" si="8"/>
        <v>50434101026 02</v>
      </c>
      <c r="K96" s="5" t="s">
        <v>1321</v>
      </c>
      <c r="L96" s="169" t="str">
        <f t="shared" si="9"/>
        <v>50434101026 02K</v>
      </c>
      <c r="M96" s="5" t="str">
        <f t="shared" si="10"/>
        <v>Slovenská kanoistikaaKkanoistika - kapitálové transfery</v>
      </c>
      <c r="N96" s="3" t="str">
        <f t="shared" si="11"/>
        <v>50434101aK</v>
      </c>
    </row>
    <row r="97" spans="1:14" x14ac:dyDescent="0.2">
      <c r="A97" s="184" t="s">
        <v>718</v>
      </c>
      <c r="B97" s="208" t="str">
        <f>VLOOKUP(A97,Adr!A:B,2,FALSE)</f>
        <v>Slovenská kanoistika</v>
      </c>
      <c r="C97" s="198" t="s">
        <v>1323</v>
      </c>
      <c r="D97" s="189">
        <v>60000</v>
      </c>
      <c r="E97" s="235">
        <v>0</v>
      </c>
      <c r="F97" s="168" t="s">
        <v>384</v>
      </c>
      <c r="G97" s="174" t="s">
        <v>360</v>
      </c>
      <c r="H97" s="171" t="s">
        <v>1216</v>
      </c>
      <c r="I97" s="194" t="str">
        <f t="shared" si="7"/>
        <v>50434101d</v>
      </c>
      <c r="J97" s="169" t="str">
        <f t="shared" si="8"/>
        <v>50434101026 03</v>
      </c>
      <c r="K97" s="5"/>
      <c r="L97" s="169" t="str">
        <f t="shared" si="9"/>
        <v>50434101026 03B</v>
      </c>
      <c r="M97" s="5" t="str">
        <f t="shared" si="10"/>
        <v>Slovenská kanoistikadBBaláž Samuel</v>
      </c>
      <c r="N97" s="3" t="str">
        <f t="shared" si="11"/>
        <v>50434101dB</v>
      </c>
    </row>
    <row r="98" spans="1:14" x14ac:dyDescent="0.2">
      <c r="A98" s="184" t="s">
        <v>718</v>
      </c>
      <c r="B98" s="208" t="str">
        <f>VLOOKUP(A98,Adr!A:B,2,FALSE)</f>
        <v>Slovenská kanoistika</v>
      </c>
      <c r="C98" s="198" t="s">
        <v>1324</v>
      </c>
      <c r="D98" s="189">
        <v>55400</v>
      </c>
      <c r="E98" s="235">
        <v>0</v>
      </c>
      <c r="F98" s="168" t="s">
        <v>384</v>
      </c>
      <c r="G98" s="174" t="s">
        <v>360</v>
      </c>
      <c r="H98" s="171" t="s">
        <v>1216</v>
      </c>
      <c r="I98" s="194" t="str">
        <f t="shared" si="7"/>
        <v>50434101d</v>
      </c>
      <c r="J98" s="169" t="str">
        <f t="shared" si="8"/>
        <v>50434101026 03</v>
      </c>
      <c r="K98" s="5"/>
      <c r="L98" s="169" t="str">
        <f t="shared" si="9"/>
        <v>50434101026 03B</v>
      </c>
      <c r="M98" s="5" t="str">
        <f t="shared" si="10"/>
        <v>Slovenská kanoistikadBBeňuš Matej</v>
      </c>
      <c r="N98" s="3" t="str">
        <f t="shared" si="11"/>
        <v>50434101dB</v>
      </c>
    </row>
    <row r="99" spans="1:14" x14ac:dyDescent="0.2">
      <c r="A99" s="184" t="s">
        <v>718</v>
      </c>
      <c r="B99" s="208" t="str">
        <f>VLOOKUP(A99,Adr!A:B,2,FALSE)</f>
        <v>Slovenská kanoistika</v>
      </c>
      <c r="C99" s="198" t="s">
        <v>1325</v>
      </c>
      <c r="D99" s="189">
        <v>3500</v>
      </c>
      <c r="E99" s="235">
        <v>0</v>
      </c>
      <c r="F99" s="168" t="s">
        <v>384</v>
      </c>
      <c r="G99" s="174" t="s">
        <v>360</v>
      </c>
      <c r="H99" s="171" t="s">
        <v>1232</v>
      </c>
      <c r="I99" s="194" t="str">
        <f t="shared" si="7"/>
        <v>50434101d</v>
      </c>
      <c r="J99" s="169" t="str">
        <f t="shared" si="8"/>
        <v>50434101026 03</v>
      </c>
      <c r="K99" s="5"/>
      <c r="L99" s="169" t="str">
        <f t="shared" si="9"/>
        <v>50434101026 03K</v>
      </c>
      <c r="M99" s="5" t="str">
        <f t="shared" si="10"/>
        <v>Slovenská kanoistikadKBeňuš Matej - kapitálové výdavky</v>
      </c>
      <c r="N99" s="3" t="str">
        <f t="shared" si="11"/>
        <v>50434101dK</v>
      </c>
    </row>
    <row r="100" spans="1:14" x14ac:dyDescent="0.2">
      <c r="A100" s="184" t="s">
        <v>718</v>
      </c>
      <c r="B100" s="208" t="str">
        <f>VLOOKUP(A100,Adr!A:B,2,FALSE)</f>
        <v>Slovenská kanoistika</v>
      </c>
      <c r="C100" s="198" t="s">
        <v>1326</v>
      </c>
      <c r="D100" s="189">
        <v>56300</v>
      </c>
      <c r="E100" s="235">
        <v>0</v>
      </c>
      <c r="F100" s="168" t="s">
        <v>384</v>
      </c>
      <c r="G100" s="174" t="s">
        <v>360</v>
      </c>
      <c r="H100" s="171" t="s">
        <v>1216</v>
      </c>
      <c r="I100" s="194" t="str">
        <f t="shared" si="7"/>
        <v>50434101d</v>
      </c>
      <c r="J100" s="169" t="str">
        <f t="shared" si="8"/>
        <v>50434101026 03</v>
      </c>
      <c r="K100" s="5"/>
      <c r="L100" s="169" t="str">
        <f t="shared" si="9"/>
        <v>50434101026 03B</v>
      </c>
      <c r="M100" s="5" t="str">
        <f t="shared" si="10"/>
        <v>Slovenská kanoistikadBBotek Adam</v>
      </c>
      <c r="N100" s="3" t="str">
        <f t="shared" si="11"/>
        <v>50434101dB</v>
      </c>
    </row>
    <row r="101" spans="1:14" x14ac:dyDescent="0.2">
      <c r="A101" s="204" t="s">
        <v>718</v>
      </c>
      <c r="B101" s="208" t="str">
        <f>VLOOKUP(A101,Adr!A:B,2,FALSE)</f>
        <v>Slovenská kanoistika</v>
      </c>
      <c r="C101" s="198" t="s">
        <v>1327</v>
      </c>
      <c r="D101" s="189">
        <v>3700</v>
      </c>
      <c r="E101" s="235">
        <v>0</v>
      </c>
      <c r="F101" s="168" t="s">
        <v>384</v>
      </c>
      <c r="G101" s="174" t="s">
        <v>360</v>
      </c>
      <c r="H101" s="171" t="s">
        <v>1232</v>
      </c>
      <c r="I101" s="194" t="str">
        <f t="shared" si="7"/>
        <v>50434101d</v>
      </c>
      <c r="J101" s="169" t="str">
        <f t="shared" si="8"/>
        <v>50434101026 03</v>
      </c>
      <c r="K101" s="5"/>
      <c r="L101" s="169" t="str">
        <f t="shared" si="9"/>
        <v>50434101026 03K</v>
      </c>
      <c r="M101" s="5" t="str">
        <f t="shared" si="10"/>
        <v>Slovenská kanoistikadKBotek Adam - kapitálové výdavky</v>
      </c>
      <c r="N101" s="3" t="str">
        <f t="shared" si="11"/>
        <v>50434101dK</v>
      </c>
    </row>
    <row r="102" spans="1:14" x14ac:dyDescent="0.2">
      <c r="A102" s="168" t="s">
        <v>718</v>
      </c>
      <c r="B102" s="208" t="str">
        <f>VLOOKUP(A102,Adr!A:B,2,FALSE)</f>
        <v>Slovenská kanoistika</v>
      </c>
      <c r="C102" s="198" t="s">
        <v>1328</v>
      </c>
      <c r="D102" s="188">
        <v>27200</v>
      </c>
      <c r="E102" s="235">
        <v>0</v>
      </c>
      <c r="F102" s="168" t="s">
        <v>384</v>
      </c>
      <c r="G102" s="171" t="s">
        <v>360</v>
      </c>
      <c r="H102" s="171" t="s">
        <v>1216</v>
      </c>
      <c r="I102" s="194" t="str">
        <f t="shared" si="7"/>
        <v>50434101d</v>
      </c>
      <c r="J102" s="169" t="str">
        <f t="shared" si="8"/>
        <v>50434101026 03</v>
      </c>
      <c r="K102" s="5"/>
      <c r="L102" s="169" t="str">
        <f t="shared" si="9"/>
        <v>50434101026 03B</v>
      </c>
      <c r="M102" s="5" t="str">
        <f t="shared" si="10"/>
        <v>Slovenská kanoistikadBBugár Reka</v>
      </c>
      <c r="N102" s="3" t="str">
        <f t="shared" si="11"/>
        <v>50434101dB</v>
      </c>
    </row>
    <row r="103" spans="1:14" x14ac:dyDescent="0.2">
      <c r="A103" s="168" t="s">
        <v>718</v>
      </c>
      <c r="B103" s="208" t="str">
        <f>VLOOKUP(A103,Adr!A:B,2,FALSE)</f>
        <v>Slovenská kanoistika</v>
      </c>
      <c r="C103" s="198" t="s">
        <v>1329</v>
      </c>
      <c r="D103" s="188">
        <v>7500</v>
      </c>
      <c r="E103" s="175">
        <v>0</v>
      </c>
      <c r="F103" s="168" t="s">
        <v>384</v>
      </c>
      <c r="G103" s="171" t="s">
        <v>360</v>
      </c>
      <c r="H103" s="171" t="s">
        <v>1216</v>
      </c>
      <c r="I103" s="194" t="str">
        <f t="shared" si="7"/>
        <v>50434101d</v>
      </c>
      <c r="J103" s="169" t="str">
        <f t="shared" si="8"/>
        <v>50434101026 03</v>
      </c>
      <c r="K103" s="5"/>
      <c r="L103" s="169" t="str">
        <f t="shared" si="9"/>
        <v>50434101026 03B</v>
      </c>
      <c r="M103" s="5" t="str">
        <f t="shared" si="10"/>
        <v>Slovenská kanoistikadBCzaniková Tereza</v>
      </c>
      <c r="N103" s="3" t="str">
        <f t="shared" si="11"/>
        <v>50434101dB</v>
      </c>
    </row>
    <row r="104" spans="1:14" x14ac:dyDescent="0.2">
      <c r="A104" s="204" t="s">
        <v>718</v>
      </c>
      <c r="B104" s="208" t="str">
        <f>VLOOKUP(A104,Adr!A:B,2,FALSE)</f>
        <v>Slovenská kanoistika</v>
      </c>
      <c r="C104" s="198" t="s">
        <v>1330</v>
      </c>
      <c r="D104" s="189">
        <v>15200</v>
      </c>
      <c r="E104" s="235">
        <v>0</v>
      </c>
      <c r="F104" s="168" t="s">
        <v>384</v>
      </c>
      <c r="G104" s="171" t="s">
        <v>360</v>
      </c>
      <c r="H104" s="171" t="s">
        <v>1216</v>
      </c>
      <c r="I104" s="194" t="str">
        <f t="shared" si="7"/>
        <v>50434101d</v>
      </c>
      <c r="J104" s="169" t="str">
        <f t="shared" si="8"/>
        <v>50434101026 03</v>
      </c>
      <c r="K104" s="5"/>
      <c r="L104" s="169" t="str">
        <f t="shared" si="9"/>
        <v>50434101026 03B</v>
      </c>
      <c r="M104" s="5" t="str">
        <f t="shared" si="10"/>
        <v>Slovenská kanoistikadBČulenová Dagmar</v>
      </c>
      <c r="N104" s="3" t="str">
        <f t="shared" si="11"/>
        <v>50434101dB</v>
      </c>
    </row>
    <row r="105" spans="1:14" x14ac:dyDescent="0.2">
      <c r="A105" s="204" t="s">
        <v>718</v>
      </c>
      <c r="B105" s="208" t="str">
        <f>VLOOKUP(A105,Adr!A:B,2,FALSE)</f>
        <v>Slovenská kanoistika</v>
      </c>
      <c r="C105" s="198" t="s">
        <v>1331</v>
      </c>
      <c r="D105" s="189">
        <v>9300</v>
      </c>
      <c r="E105" s="175">
        <v>0</v>
      </c>
      <c r="F105" s="168" t="s">
        <v>384</v>
      </c>
      <c r="G105" s="171" t="s">
        <v>360</v>
      </c>
      <c r="H105" s="171" t="s">
        <v>1216</v>
      </c>
      <c r="I105" s="194" t="str">
        <f t="shared" si="7"/>
        <v>50434101d</v>
      </c>
      <c r="J105" s="169" t="str">
        <f t="shared" si="8"/>
        <v>50434101026 03</v>
      </c>
      <c r="K105" s="5"/>
      <c r="L105" s="169" t="str">
        <f t="shared" si="9"/>
        <v>50434101026 03B</v>
      </c>
      <c r="M105" s="5" t="str">
        <f t="shared" si="10"/>
        <v>Slovenská kanoistikadBDanaš Matej</v>
      </c>
      <c r="N105" s="3" t="str">
        <f t="shared" si="11"/>
        <v>50434101dB</v>
      </c>
    </row>
    <row r="106" spans="1:14" x14ac:dyDescent="0.2">
      <c r="A106" s="204" t="s">
        <v>718</v>
      </c>
      <c r="B106" s="208" t="str">
        <f>VLOOKUP(A106,Adr!A:B,2,FALSE)</f>
        <v>Slovenská kanoistika</v>
      </c>
      <c r="C106" s="198" t="s">
        <v>1332</v>
      </c>
      <c r="D106" s="189">
        <v>9300</v>
      </c>
      <c r="E106" s="175">
        <v>0</v>
      </c>
      <c r="F106" s="168" t="s">
        <v>384</v>
      </c>
      <c r="G106" s="171" t="s">
        <v>360</v>
      </c>
      <c r="H106" s="171" t="s">
        <v>1216</v>
      </c>
      <c r="I106" s="194" t="str">
        <f t="shared" si="7"/>
        <v>50434101d</v>
      </c>
      <c r="J106" s="169" t="str">
        <f t="shared" si="8"/>
        <v>50434101026 03</v>
      </c>
      <c r="K106" s="5"/>
      <c r="L106" s="169" t="str">
        <f t="shared" si="9"/>
        <v>50434101026 03B</v>
      </c>
      <c r="M106" s="5" t="str">
        <f t="shared" si="10"/>
        <v>Slovenská kanoistikadBDoktorík Dominik</v>
      </c>
      <c r="N106" s="3" t="str">
        <f t="shared" si="11"/>
        <v>50434101dB</v>
      </c>
    </row>
    <row r="107" spans="1:14" x14ac:dyDescent="0.2">
      <c r="A107" s="168" t="s">
        <v>718</v>
      </c>
      <c r="B107" s="208" t="str">
        <f>VLOOKUP(A107,Adr!A:B,2,FALSE)</f>
        <v>Slovenská kanoistika</v>
      </c>
      <c r="C107" s="198" t="s">
        <v>1333</v>
      </c>
      <c r="D107" s="189">
        <v>12500</v>
      </c>
      <c r="E107" s="175">
        <v>0</v>
      </c>
      <c r="F107" s="168" t="s">
        <v>384</v>
      </c>
      <c r="G107" s="171" t="s">
        <v>360</v>
      </c>
      <c r="H107" s="171" t="s">
        <v>1216</v>
      </c>
      <c r="I107" s="194" t="str">
        <f t="shared" si="7"/>
        <v>50434101d</v>
      </c>
      <c r="J107" s="169" t="str">
        <f t="shared" si="8"/>
        <v>50434101026 03</v>
      </c>
      <c r="K107" s="5"/>
      <c r="L107" s="169" t="str">
        <f t="shared" si="9"/>
        <v>50434101026 03B</v>
      </c>
      <c r="M107" s="5" t="str">
        <f t="shared" si="10"/>
        <v>Slovenská kanoistikadBDorner Milan</v>
      </c>
      <c r="N107" s="3" t="str">
        <f t="shared" si="11"/>
        <v>50434101dB</v>
      </c>
    </row>
    <row r="108" spans="1:14" x14ac:dyDescent="0.2">
      <c r="A108" s="204" t="s">
        <v>718</v>
      </c>
      <c r="B108" s="208" t="str">
        <f>VLOOKUP(A108,Adr!A:B,2,FALSE)</f>
        <v>Slovenská kanoistika</v>
      </c>
      <c r="C108" s="198" t="s">
        <v>1334</v>
      </c>
      <c r="D108" s="189">
        <v>9300</v>
      </c>
      <c r="E108" s="175">
        <v>0</v>
      </c>
      <c r="F108" s="168" t="s">
        <v>384</v>
      </c>
      <c r="G108" s="171" t="s">
        <v>360</v>
      </c>
      <c r="H108" s="171" t="s">
        <v>1216</v>
      </c>
      <c r="I108" s="194" t="str">
        <f t="shared" si="7"/>
        <v>50434101d</v>
      </c>
      <c r="J108" s="169" t="str">
        <f t="shared" si="8"/>
        <v>50434101026 03</v>
      </c>
      <c r="K108" s="5"/>
      <c r="L108" s="169" t="str">
        <f t="shared" si="9"/>
        <v>50434101026 03B</v>
      </c>
      <c r="M108" s="5" t="str">
        <f t="shared" si="10"/>
        <v>Slovenská kanoistikadBGavorová Hana</v>
      </c>
      <c r="N108" s="3" t="str">
        <f t="shared" si="11"/>
        <v>50434101dB</v>
      </c>
    </row>
    <row r="109" spans="1:14" x14ac:dyDescent="0.2">
      <c r="A109" s="204" t="s">
        <v>718</v>
      </c>
      <c r="B109" s="208" t="str">
        <f>VLOOKUP(A109,Adr!A:B,2,FALSE)</f>
        <v>Slovenská kanoistika</v>
      </c>
      <c r="C109" s="192" t="s">
        <v>1335</v>
      </c>
      <c r="D109" s="174">
        <v>10000</v>
      </c>
      <c r="E109" s="175">
        <v>0</v>
      </c>
      <c r="F109" s="168" t="s">
        <v>384</v>
      </c>
      <c r="G109" s="171" t="s">
        <v>360</v>
      </c>
      <c r="H109" s="171" t="s">
        <v>1216</v>
      </c>
      <c r="I109" s="194" t="str">
        <f t="shared" si="7"/>
        <v>50434101d</v>
      </c>
      <c r="J109" s="169" t="str">
        <f t="shared" si="8"/>
        <v>50434101026 03</v>
      </c>
      <c r="K109" s="5"/>
      <c r="L109" s="169" t="str">
        <f t="shared" si="9"/>
        <v>50434101026 03B</v>
      </c>
      <c r="M109" s="5" t="str">
        <f t="shared" si="10"/>
        <v>Slovenská kanoistikadBGlejteková Simona</v>
      </c>
      <c r="N109" s="3" t="str">
        <f t="shared" si="11"/>
        <v>50434101dB</v>
      </c>
    </row>
    <row r="110" spans="1:14" x14ac:dyDescent="0.2">
      <c r="A110" s="168" t="s">
        <v>718</v>
      </c>
      <c r="B110" s="208" t="str">
        <f>VLOOKUP(A110,Adr!A:B,2,FALSE)</f>
        <v>Slovenská kanoistika</v>
      </c>
      <c r="C110" s="192" t="s">
        <v>1336</v>
      </c>
      <c r="D110" s="174">
        <v>15000</v>
      </c>
      <c r="E110" s="175">
        <v>0</v>
      </c>
      <c r="F110" s="168" t="s">
        <v>384</v>
      </c>
      <c r="G110" s="171" t="s">
        <v>360</v>
      </c>
      <c r="H110" s="171" t="s">
        <v>1216</v>
      </c>
      <c r="I110" s="194" t="str">
        <f t="shared" si="7"/>
        <v>50434101d</v>
      </c>
      <c r="J110" s="169" t="str">
        <f t="shared" si="8"/>
        <v>50434101026 03</v>
      </c>
      <c r="K110" s="5"/>
      <c r="L110" s="169" t="str">
        <f t="shared" si="9"/>
        <v>50434101026 03B</v>
      </c>
      <c r="M110" s="5" t="str">
        <f t="shared" si="10"/>
        <v>Slovenská kanoistikadBGonšenica Adam</v>
      </c>
      <c r="N110" s="3" t="str">
        <f t="shared" si="11"/>
        <v>50434101dB</v>
      </c>
    </row>
    <row r="111" spans="1:14" x14ac:dyDescent="0.2">
      <c r="A111" s="168" t="s">
        <v>718</v>
      </c>
      <c r="B111" s="208" t="str">
        <f>VLOOKUP(A111,Adr!A:B,2,FALSE)</f>
        <v>Slovenská kanoistika</v>
      </c>
      <c r="C111" s="198" t="s">
        <v>1337</v>
      </c>
      <c r="D111" s="174">
        <v>73400</v>
      </c>
      <c r="E111" s="175">
        <v>0</v>
      </c>
      <c r="F111" s="168" t="s">
        <v>384</v>
      </c>
      <c r="G111" s="171" t="s">
        <v>360</v>
      </c>
      <c r="H111" s="171" t="s">
        <v>1216</v>
      </c>
      <c r="I111" s="194" t="str">
        <f t="shared" si="7"/>
        <v>50434101d</v>
      </c>
      <c r="J111" s="169" t="str">
        <f t="shared" si="8"/>
        <v>50434101026 03</v>
      </c>
      <c r="K111" s="5"/>
      <c r="L111" s="169" t="str">
        <f t="shared" si="9"/>
        <v>50434101026 03B</v>
      </c>
      <c r="M111" s="5" t="str">
        <f t="shared" si="10"/>
        <v>Slovenská kanoistikadBGrigar Jakub</v>
      </c>
      <c r="N111" s="3" t="str">
        <f t="shared" si="11"/>
        <v>50434101dB</v>
      </c>
    </row>
    <row r="112" spans="1:14" x14ac:dyDescent="0.2">
      <c r="A112" s="204" t="s">
        <v>718</v>
      </c>
      <c r="B112" s="208" t="str">
        <f>VLOOKUP(A112,Adr!A:B,2,FALSE)</f>
        <v>Slovenská kanoistika</v>
      </c>
      <c r="C112" s="198" t="s">
        <v>1338</v>
      </c>
      <c r="D112" s="189">
        <v>4800</v>
      </c>
      <c r="E112" s="235">
        <v>0</v>
      </c>
      <c r="F112" s="168" t="s">
        <v>384</v>
      </c>
      <c r="G112" s="171" t="s">
        <v>360</v>
      </c>
      <c r="H112" s="171" t="s">
        <v>1232</v>
      </c>
      <c r="I112" s="194" t="str">
        <f t="shared" si="7"/>
        <v>50434101d</v>
      </c>
      <c r="J112" s="169" t="str">
        <f t="shared" si="8"/>
        <v>50434101026 03</v>
      </c>
      <c r="K112" s="5"/>
      <c r="L112" s="169" t="str">
        <f t="shared" si="9"/>
        <v>50434101026 03K</v>
      </c>
      <c r="M112" s="5" t="str">
        <f t="shared" si="10"/>
        <v>Slovenská kanoistikadKGrigar Jakub - kapitálové výdavky</v>
      </c>
      <c r="N112" s="3" t="str">
        <f t="shared" si="11"/>
        <v>50434101dK</v>
      </c>
    </row>
    <row r="113" spans="1:14" x14ac:dyDescent="0.2">
      <c r="A113" s="204" t="s">
        <v>718</v>
      </c>
      <c r="B113" s="208" t="str">
        <f>VLOOKUP(A113,Adr!A:B,2,FALSE)</f>
        <v>Slovenská kanoistika</v>
      </c>
      <c r="C113" s="198" t="s">
        <v>1339</v>
      </c>
      <c r="D113" s="189">
        <v>28900</v>
      </c>
      <c r="E113" s="235">
        <v>0</v>
      </c>
      <c r="F113" s="168" t="s">
        <v>384</v>
      </c>
      <c r="G113" s="171" t="s">
        <v>360</v>
      </c>
      <c r="H113" s="171" t="s">
        <v>1216</v>
      </c>
      <c r="I113" s="194" t="str">
        <f t="shared" si="7"/>
        <v>50434101d</v>
      </c>
      <c r="J113" s="169" t="str">
        <f t="shared" si="8"/>
        <v>50434101026 03</v>
      </c>
      <c r="K113" s="5"/>
      <c r="L113" s="169" t="str">
        <f t="shared" si="9"/>
        <v>50434101026 03B</v>
      </c>
      <c r="M113" s="5" t="str">
        <f t="shared" si="10"/>
        <v>Slovenská kanoistikadBHalčin Martin</v>
      </c>
      <c r="N113" s="3" t="str">
        <f t="shared" si="11"/>
        <v>50434101dB</v>
      </c>
    </row>
    <row r="114" spans="1:14" x14ac:dyDescent="0.2">
      <c r="A114" s="168" t="s">
        <v>718</v>
      </c>
      <c r="B114" s="208" t="str">
        <f>VLOOKUP(A114,Adr!A:B,2,FALSE)</f>
        <v>Slovenská kanoistika</v>
      </c>
      <c r="C114" s="192" t="s">
        <v>1340</v>
      </c>
      <c r="D114" s="174">
        <v>9300</v>
      </c>
      <c r="E114" s="175">
        <v>0</v>
      </c>
      <c r="F114" s="168" t="s">
        <v>384</v>
      </c>
      <c r="G114" s="171" t="s">
        <v>360</v>
      </c>
      <c r="H114" s="171" t="s">
        <v>1216</v>
      </c>
      <c r="I114" s="194" t="str">
        <f t="shared" si="7"/>
        <v>50434101d</v>
      </c>
      <c r="J114" s="169" t="str">
        <f t="shared" si="8"/>
        <v>50434101026 03</v>
      </c>
      <c r="K114" s="5"/>
      <c r="L114" s="169" t="str">
        <f t="shared" si="9"/>
        <v>50434101026 03B</v>
      </c>
      <c r="M114" s="5" t="str">
        <f t="shared" si="10"/>
        <v>Slovenská kanoistikadBHolka Tomáš</v>
      </c>
      <c r="N114" s="3" t="str">
        <f t="shared" si="11"/>
        <v>50434101dB</v>
      </c>
    </row>
    <row r="115" spans="1:14" x14ac:dyDescent="0.2">
      <c r="A115" s="168" t="s">
        <v>718</v>
      </c>
      <c r="B115" s="208" t="str">
        <f>VLOOKUP(A115,Adr!A:B,2,FALSE)</f>
        <v>Slovenská kanoistika</v>
      </c>
      <c r="C115" s="192" t="s">
        <v>1341</v>
      </c>
      <c r="D115" s="174">
        <v>9300</v>
      </c>
      <c r="E115" s="175">
        <v>0</v>
      </c>
      <c r="F115" s="168" t="s">
        <v>384</v>
      </c>
      <c r="G115" s="171" t="s">
        <v>360</v>
      </c>
      <c r="H115" s="171" t="s">
        <v>1216</v>
      </c>
      <c r="I115" s="194" t="str">
        <f t="shared" si="7"/>
        <v>50434101d</v>
      </c>
      <c r="J115" s="169" t="str">
        <f t="shared" si="8"/>
        <v>50434101026 03</v>
      </c>
      <c r="K115" s="5"/>
      <c r="L115" s="169" t="str">
        <f t="shared" si="9"/>
        <v>50434101026 03B</v>
      </c>
      <c r="M115" s="5" t="str">
        <f t="shared" si="10"/>
        <v>Slovenská kanoistikadBHusariková Diana</v>
      </c>
      <c r="N115" s="3" t="str">
        <f t="shared" si="11"/>
        <v>50434101dB</v>
      </c>
    </row>
    <row r="116" spans="1:14" x14ac:dyDescent="0.2">
      <c r="A116" s="184" t="s">
        <v>718</v>
      </c>
      <c r="B116" s="208" t="str">
        <f>VLOOKUP(A116,Adr!A:B,2,FALSE)</f>
        <v>Slovenská kanoistika</v>
      </c>
      <c r="C116" s="198" t="s">
        <v>1342</v>
      </c>
      <c r="D116" s="189">
        <v>15000</v>
      </c>
      <c r="E116" s="235">
        <v>0</v>
      </c>
      <c r="F116" s="168" t="s">
        <v>384</v>
      </c>
      <c r="G116" s="171" t="s">
        <v>360</v>
      </c>
      <c r="H116" s="171" t="s">
        <v>1216</v>
      </c>
      <c r="I116" s="194" t="str">
        <f t="shared" si="7"/>
        <v>50434101d</v>
      </c>
      <c r="J116" s="169" t="str">
        <f t="shared" si="8"/>
        <v>50434101026 03</v>
      </c>
      <c r="K116" s="5"/>
      <c r="L116" s="169" t="str">
        <f t="shared" si="9"/>
        <v>50434101026 03B</v>
      </c>
      <c r="M116" s="5" t="str">
        <f t="shared" si="10"/>
        <v>Slovenská kanoistikadBChlebová Ivana</v>
      </c>
      <c r="N116" s="3" t="str">
        <f t="shared" si="11"/>
        <v>50434101dB</v>
      </c>
    </row>
    <row r="117" spans="1:14" x14ac:dyDescent="0.2">
      <c r="A117" s="184" t="s">
        <v>718</v>
      </c>
      <c r="B117" s="208" t="str">
        <f>VLOOKUP(A117,Adr!A:B,2,FALSE)</f>
        <v>Slovenská kanoistika</v>
      </c>
      <c r="C117" s="198" t="s">
        <v>1343</v>
      </c>
      <c r="D117" s="189">
        <v>10000</v>
      </c>
      <c r="E117" s="235">
        <v>0</v>
      </c>
      <c r="F117" s="168" t="s">
        <v>384</v>
      </c>
      <c r="G117" s="174" t="s">
        <v>360</v>
      </c>
      <c r="H117" s="171" t="s">
        <v>1216</v>
      </c>
      <c r="I117" s="194" t="str">
        <f t="shared" si="7"/>
        <v>50434101d</v>
      </c>
      <c r="J117" s="169" t="str">
        <f t="shared" si="8"/>
        <v>50434101026 03</v>
      </c>
      <c r="K117" s="5"/>
      <c r="L117" s="169" t="str">
        <f t="shared" si="9"/>
        <v>50434101026 03B</v>
      </c>
      <c r="M117" s="5" t="str">
        <f t="shared" si="10"/>
        <v>Slovenská kanoistikadBIvanecký Jaromír</v>
      </c>
      <c r="N117" s="3" t="str">
        <f t="shared" si="11"/>
        <v>50434101dB</v>
      </c>
    </row>
    <row r="118" spans="1:14" x14ac:dyDescent="0.2">
      <c r="A118" s="168" t="s">
        <v>718</v>
      </c>
      <c r="B118" s="208" t="str">
        <f>VLOOKUP(A118,Adr!A:B,2,FALSE)</f>
        <v>Slovenská kanoistika</v>
      </c>
      <c r="C118" s="198" t="s">
        <v>1344</v>
      </c>
      <c r="D118" s="188">
        <v>9300</v>
      </c>
      <c r="E118" s="175">
        <v>0</v>
      </c>
      <c r="F118" s="168" t="s">
        <v>384</v>
      </c>
      <c r="G118" s="171" t="s">
        <v>360</v>
      </c>
      <c r="H118" s="171" t="s">
        <v>1216</v>
      </c>
      <c r="I118" s="194" t="str">
        <f t="shared" si="7"/>
        <v>50434101d</v>
      </c>
      <c r="J118" s="169" t="str">
        <f t="shared" si="8"/>
        <v>50434101026 03</v>
      </c>
      <c r="K118" s="5"/>
      <c r="L118" s="169" t="str">
        <f t="shared" si="9"/>
        <v>50434101026 03B</v>
      </c>
      <c r="M118" s="5" t="str">
        <f t="shared" si="10"/>
        <v>Slovenská kanoistikadBJakubisová Romana</v>
      </c>
      <c r="N118" s="3" t="str">
        <f t="shared" si="11"/>
        <v>50434101dB</v>
      </c>
    </row>
    <row r="119" spans="1:14" x14ac:dyDescent="0.2">
      <c r="A119" s="168" t="s">
        <v>718</v>
      </c>
      <c r="B119" s="208" t="str">
        <f>VLOOKUP(A119,Adr!A:B,2,FALSE)</f>
        <v>Slovenská kanoistika</v>
      </c>
      <c r="C119" s="192" t="s">
        <v>1345</v>
      </c>
      <c r="D119" s="174">
        <v>17500</v>
      </c>
      <c r="E119" s="175">
        <v>0</v>
      </c>
      <c r="F119" s="168" t="s">
        <v>384</v>
      </c>
      <c r="G119" s="171" t="s">
        <v>360</v>
      </c>
      <c r="H119" s="171" t="s">
        <v>1216</v>
      </c>
      <c r="I119" s="194" t="str">
        <f t="shared" si="7"/>
        <v>50434101d</v>
      </c>
      <c r="J119" s="169" t="str">
        <f t="shared" si="8"/>
        <v>50434101026 03</v>
      </c>
      <c r="K119" s="5"/>
      <c r="L119" s="169" t="str">
        <f t="shared" si="9"/>
        <v>50434101026 03B</v>
      </c>
      <c r="M119" s="5" t="str">
        <f t="shared" si="10"/>
        <v>Slovenská kanoistikadBJedinák Matúš</v>
      </c>
      <c r="N119" s="3" t="str">
        <f t="shared" si="11"/>
        <v>50434101dB</v>
      </c>
    </row>
    <row r="120" spans="1:14" x14ac:dyDescent="0.2">
      <c r="A120" s="168" t="s">
        <v>718</v>
      </c>
      <c r="B120" s="208" t="str">
        <f>VLOOKUP(A120,Adr!A:B,2,FALSE)</f>
        <v>Slovenská kanoistika</v>
      </c>
      <c r="C120" s="198" t="s">
        <v>1346</v>
      </c>
      <c r="D120" s="188">
        <v>7500</v>
      </c>
      <c r="E120" s="175">
        <v>0</v>
      </c>
      <c r="F120" s="168" t="s">
        <v>384</v>
      </c>
      <c r="G120" s="171" t="s">
        <v>360</v>
      </c>
      <c r="H120" s="171" t="s">
        <v>1216</v>
      </c>
      <c r="I120" s="194" t="str">
        <f t="shared" si="7"/>
        <v>50434101d</v>
      </c>
      <c r="J120" s="169" t="str">
        <f t="shared" si="8"/>
        <v>50434101026 03</v>
      </c>
      <c r="K120" s="5"/>
      <c r="L120" s="169" t="str">
        <f t="shared" si="9"/>
        <v>50434101026 03B</v>
      </c>
      <c r="M120" s="5" t="str">
        <f t="shared" si="10"/>
        <v>Slovenská kanoistikadBKizek Peter</v>
      </c>
      <c r="N120" s="3" t="str">
        <f t="shared" si="11"/>
        <v>50434101dB</v>
      </c>
    </row>
    <row r="121" spans="1:14" x14ac:dyDescent="0.2">
      <c r="A121" s="184" t="s">
        <v>718</v>
      </c>
      <c r="B121" s="208" t="str">
        <f>VLOOKUP(A121,Adr!A:B,2,FALSE)</f>
        <v>Slovenská kanoistika</v>
      </c>
      <c r="C121" s="198" t="s">
        <v>1347</v>
      </c>
      <c r="D121" s="189">
        <v>11200</v>
      </c>
      <c r="E121" s="235">
        <v>0</v>
      </c>
      <c r="F121" s="168" t="s">
        <v>384</v>
      </c>
      <c r="G121" s="174" t="s">
        <v>360</v>
      </c>
      <c r="H121" s="171" t="s">
        <v>1216</v>
      </c>
      <c r="I121" s="194" t="str">
        <f t="shared" si="7"/>
        <v>50434101d</v>
      </c>
      <c r="J121" s="169" t="str">
        <f t="shared" si="8"/>
        <v>50434101026 03</v>
      </c>
      <c r="K121" s="5"/>
      <c r="L121" s="169" t="str">
        <f t="shared" si="9"/>
        <v>50434101026 03B</v>
      </c>
      <c r="M121" s="5" t="str">
        <f t="shared" si="10"/>
        <v>Slovenská kanoistikadBKmeťová Ivana</v>
      </c>
      <c r="N121" s="3" t="str">
        <f t="shared" si="11"/>
        <v>50434101dB</v>
      </c>
    </row>
    <row r="122" spans="1:14" x14ac:dyDescent="0.2">
      <c r="A122" s="184" t="s">
        <v>718</v>
      </c>
      <c r="B122" s="208" t="str">
        <f>VLOOKUP(A122,Adr!A:B,2,FALSE)</f>
        <v>Slovenská kanoistika</v>
      </c>
      <c r="C122" s="198" t="s">
        <v>1348</v>
      </c>
      <c r="D122" s="189">
        <v>17500</v>
      </c>
      <c r="E122" s="235">
        <v>0</v>
      </c>
      <c r="F122" s="168" t="s">
        <v>384</v>
      </c>
      <c r="G122" s="174" t="s">
        <v>360</v>
      </c>
      <c r="H122" s="171" t="s">
        <v>1216</v>
      </c>
      <c r="I122" s="194" t="str">
        <f t="shared" si="7"/>
        <v>50434101d</v>
      </c>
      <c r="J122" s="169" t="str">
        <f t="shared" si="8"/>
        <v>50434101026 03</v>
      </c>
      <c r="K122" s="5"/>
      <c r="L122" s="169" t="str">
        <f t="shared" si="9"/>
        <v>50434101026 03B</v>
      </c>
      <c r="M122" s="5" t="str">
        <f t="shared" si="10"/>
        <v>Slovenská kanoistikadBKrajčí Samuel</v>
      </c>
      <c r="N122" s="3" t="str">
        <f t="shared" si="11"/>
        <v>50434101dB</v>
      </c>
    </row>
    <row r="123" spans="1:14" x14ac:dyDescent="0.2">
      <c r="A123" s="184" t="s">
        <v>718</v>
      </c>
      <c r="B123" s="208" t="str">
        <f>VLOOKUP(A123,Adr!A:B,2,FALSE)</f>
        <v>Slovenská kanoistika</v>
      </c>
      <c r="C123" s="198" t="s">
        <v>1349</v>
      </c>
      <c r="D123" s="189">
        <v>9300</v>
      </c>
      <c r="E123" s="235">
        <v>0</v>
      </c>
      <c r="F123" s="168" t="s">
        <v>384</v>
      </c>
      <c r="G123" s="174" t="s">
        <v>360</v>
      </c>
      <c r="H123" s="171" t="s">
        <v>1216</v>
      </c>
      <c r="I123" s="194" t="str">
        <f t="shared" si="7"/>
        <v>50434101d</v>
      </c>
      <c r="J123" s="169" t="str">
        <f t="shared" si="8"/>
        <v>50434101026 03</v>
      </c>
      <c r="K123" s="5"/>
      <c r="L123" s="169" t="str">
        <f t="shared" si="9"/>
        <v>50434101026 03B</v>
      </c>
      <c r="M123" s="5" t="str">
        <f t="shared" si="10"/>
        <v>Slovenská kanoistikadBKukučka Juraj</v>
      </c>
      <c r="N123" s="3" t="str">
        <f t="shared" si="11"/>
        <v>50434101dB</v>
      </c>
    </row>
    <row r="124" spans="1:14" x14ac:dyDescent="0.2">
      <c r="A124" s="204" t="s">
        <v>718</v>
      </c>
      <c r="B124" s="208" t="str">
        <f>VLOOKUP(A124,Adr!A:B,2,FALSE)</f>
        <v>Slovenská kanoistika</v>
      </c>
      <c r="C124" s="198" t="s">
        <v>1350</v>
      </c>
      <c r="D124" s="189">
        <v>35500</v>
      </c>
      <c r="E124" s="175">
        <v>0</v>
      </c>
      <c r="F124" s="168" t="s">
        <v>384</v>
      </c>
      <c r="G124" s="174" t="s">
        <v>360</v>
      </c>
      <c r="H124" s="171" t="s">
        <v>1216</v>
      </c>
      <c r="I124" s="194" t="str">
        <f t="shared" si="7"/>
        <v>50434101d</v>
      </c>
      <c r="J124" s="169" t="str">
        <f t="shared" si="8"/>
        <v>50434101026 03</v>
      </c>
      <c r="K124" s="5"/>
      <c r="L124" s="169" t="str">
        <f t="shared" si="9"/>
        <v>50434101026 03B</v>
      </c>
      <c r="M124" s="5" t="str">
        <f t="shared" si="10"/>
        <v>Slovenská kanoistikadBLuknárová Emanuela</v>
      </c>
      <c r="N124" s="3" t="str">
        <f t="shared" si="11"/>
        <v>50434101dB</v>
      </c>
    </row>
    <row r="125" spans="1:14" x14ac:dyDescent="0.2">
      <c r="A125" s="200" t="s">
        <v>718</v>
      </c>
      <c r="B125" s="208" t="str">
        <f>VLOOKUP(A125,Adr!A:B,2,FALSE)</f>
        <v>Slovenská kanoistika</v>
      </c>
      <c r="C125" s="198" t="s">
        <v>1351</v>
      </c>
      <c r="D125" s="189">
        <v>10000</v>
      </c>
      <c r="E125" s="175">
        <v>0</v>
      </c>
      <c r="F125" s="168" t="s">
        <v>384</v>
      </c>
      <c r="G125" s="171" t="s">
        <v>360</v>
      </c>
      <c r="H125" s="171" t="s">
        <v>1216</v>
      </c>
      <c r="I125" s="194" t="str">
        <f t="shared" si="7"/>
        <v>50434101d</v>
      </c>
      <c r="J125" s="169" t="str">
        <f t="shared" si="8"/>
        <v>50434101026 03</v>
      </c>
      <c r="K125" s="5"/>
      <c r="L125" s="169" t="str">
        <f t="shared" si="9"/>
        <v>50434101026 03B</v>
      </c>
      <c r="M125" s="5" t="str">
        <f t="shared" si="10"/>
        <v>Slovenská kanoistikadBMacúš Ondrej</v>
      </c>
      <c r="N125" s="3" t="str">
        <f t="shared" si="11"/>
        <v>50434101dB</v>
      </c>
    </row>
    <row r="126" spans="1:14" x14ac:dyDescent="0.2">
      <c r="A126" s="204" t="s">
        <v>718</v>
      </c>
      <c r="B126" s="208" t="str">
        <f>VLOOKUP(A126,Adr!A:B,2,FALSE)</f>
        <v>Slovenská kanoistika</v>
      </c>
      <c r="C126" s="198" t="s">
        <v>1352</v>
      </c>
      <c r="D126" s="189">
        <v>9873</v>
      </c>
      <c r="E126" s="175">
        <v>0</v>
      </c>
      <c r="F126" s="168" t="s">
        <v>384</v>
      </c>
      <c r="G126" s="171" t="s">
        <v>360</v>
      </c>
      <c r="H126" s="171" t="s">
        <v>1216</v>
      </c>
      <c r="I126" s="194" t="str">
        <f t="shared" si="7"/>
        <v>50434101d</v>
      </c>
      <c r="J126" s="169" t="str">
        <f t="shared" si="8"/>
        <v>50434101026 03</v>
      </c>
      <c r="K126" s="5"/>
      <c r="L126" s="169" t="str">
        <f t="shared" si="9"/>
        <v>50434101026 03B</v>
      </c>
      <c r="M126" s="5" t="str">
        <f t="shared" si="10"/>
        <v>Slovenská kanoistikadBMaria Gamsjager Lisa</v>
      </c>
      <c r="N126" s="3" t="str">
        <f t="shared" si="11"/>
        <v>50434101dB</v>
      </c>
    </row>
    <row r="127" spans="1:14" x14ac:dyDescent="0.2">
      <c r="A127" s="204" t="s">
        <v>718</v>
      </c>
      <c r="B127" s="208" t="str">
        <f>VLOOKUP(A127,Adr!A:B,2,FALSE)</f>
        <v>Slovenská kanoistika</v>
      </c>
      <c r="C127" s="192" t="s">
        <v>1353</v>
      </c>
      <c r="D127" s="174">
        <v>15000</v>
      </c>
      <c r="E127" s="175">
        <v>0</v>
      </c>
      <c r="F127" s="168" t="s">
        <v>384</v>
      </c>
      <c r="G127" s="171" t="s">
        <v>360</v>
      </c>
      <c r="H127" s="171" t="s">
        <v>1216</v>
      </c>
      <c r="I127" s="194" t="str">
        <f t="shared" si="7"/>
        <v>50434101d</v>
      </c>
      <c r="J127" s="169" t="str">
        <f t="shared" si="8"/>
        <v>50434101026 03</v>
      </c>
      <c r="K127" s="5"/>
      <c r="L127" s="169" t="str">
        <f t="shared" si="9"/>
        <v>50434101026 03B</v>
      </c>
      <c r="M127" s="5" t="str">
        <f t="shared" si="10"/>
        <v>Slovenská kanoistikadBMartikán Michal</v>
      </c>
      <c r="N127" s="3" t="str">
        <f t="shared" si="11"/>
        <v>50434101dB</v>
      </c>
    </row>
    <row r="128" spans="1:14" x14ac:dyDescent="0.2">
      <c r="A128" s="168" t="s">
        <v>718</v>
      </c>
      <c r="B128" s="208" t="str">
        <f>VLOOKUP(A128,Adr!A:B,2,FALSE)</f>
        <v>Slovenská kanoistika</v>
      </c>
      <c r="C128" s="198" t="s">
        <v>1354</v>
      </c>
      <c r="D128" s="188">
        <v>60000</v>
      </c>
      <c r="E128" s="175">
        <v>0</v>
      </c>
      <c r="F128" s="184" t="s">
        <v>384</v>
      </c>
      <c r="G128" s="171" t="s">
        <v>360</v>
      </c>
      <c r="H128" s="171" t="s">
        <v>1216</v>
      </c>
      <c r="I128" s="194" t="str">
        <f t="shared" si="7"/>
        <v>50434101d</v>
      </c>
      <c r="J128" s="169" t="str">
        <f t="shared" si="8"/>
        <v>50434101026 03</v>
      </c>
      <c r="K128" s="5"/>
      <c r="L128" s="169" t="str">
        <f t="shared" si="9"/>
        <v>50434101026 03B</v>
      </c>
      <c r="M128" s="5" t="str">
        <f t="shared" si="10"/>
        <v>Slovenská kanoistikadBMintálová Eliška</v>
      </c>
      <c r="N128" s="3" t="str">
        <f t="shared" si="11"/>
        <v>50434101dB</v>
      </c>
    </row>
    <row r="129" spans="1:14" x14ac:dyDescent="0.2">
      <c r="A129" s="204" t="s">
        <v>718</v>
      </c>
      <c r="B129" s="208" t="str">
        <f>VLOOKUP(A129,Adr!A:B,2,FALSE)</f>
        <v>Slovenská kanoistika</v>
      </c>
      <c r="C129" s="198" t="s">
        <v>1355</v>
      </c>
      <c r="D129" s="189">
        <v>37800</v>
      </c>
      <c r="E129" s="175">
        <v>0</v>
      </c>
      <c r="F129" s="184" t="s">
        <v>384</v>
      </c>
      <c r="G129" s="171" t="s">
        <v>360</v>
      </c>
      <c r="H129" s="171" t="s">
        <v>1216</v>
      </c>
      <c r="I129" s="194" t="str">
        <f t="shared" si="7"/>
        <v>50434101d</v>
      </c>
      <c r="J129" s="169" t="str">
        <f t="shared" si="8"/>
        <v>50434101026 03</v>
      </c>
      <c r="K129" s="5"/>
      <c r="L129" s="169" t="str">
        <f t="shared" si="9"/>
        <v>50434101026 03B</v>
      </c>
      <c r="M129" s="5" t="str">
        <f t="shared" si="10"/>
        <v>Slovenská kanoistikadBMirgorodský Marko</v>
      </c>
      <c r="N129" s="3" t="str">
        <f t="shared" si="11"/>
        <v>50434101dB</v>
      </c>
    </row>
    <row r="130" spans="1:14" x14ac:dyDescent="0.2">
      <c r="A130" s="204" t="s">
        <v>718</v>
      </c>
      <c r="B130" s="208" t="str">
        <f>VLOOKUP(A130,Adr!A:B,2,FALSE)</f>
        <v>Slovenská kanoistika</v>
      </c>
      <c r="C130" s="198" t="s">
        <v>1356</v>
      </c>
      <c r="D130" s="188">
        <v>9300</v>
      </c>
      <c r="E130" s="175">
        <v>0</v>
      </c>
      <c r="F130" s="184" t="s">
        <v>384</v>
      </c>
      <c r="G130" s="171" t="s">
        <v>360</v>
      </c>
      <c r="H130" s="171" t="s">
        <v>1216</v>
      </c>
      <c r="I130" s="194" t="str">
        <f t="shared" ref="I130:I193" si="12">A130&amp;F130</f>
        <v>50434101d</v>
      </c>
      <c r="J130" s="169" t="str">
        <f t="shared" ref="J130:J193" si="13">A130&amp;G130</f>
        <v>50434101026 03</v>
      </c>
      <c r="K130" s="5"/>
      <c r="L130" s="169" t="str">
        <f t="shared" ref="L130:L193" si="14">A130&amp;G130&amp;H130</f>
        <v>50434101026 03B</v>
      </c>
      <c r="M130" s="5" t="str">
        <f t="shared" ref="M130:M193" si="15">B130&amp;F130&amp;H130&amp;C130</f>
        <v>Slovenská kanoistikadBMuková Alena</v>
      </c>
      <c r="N130" s="3" t="str">
        <f t="shared" si="11"/>
        <v>50434101dB</v>
      </c>
    </row>
    <row r="131" spans="1:14" x14ac:dyDescent="0.2">
      <c r="A131" s="200" t="s">
        <v>718</v>
      </c>
      <c r="B131" s="208" t="str">
        <f>VLOOKUP(A131,Adr!A:B,2,FALSE)</f>
        <v>Slovenská kanoistika</v>
      </c>
      <c r="C131" s="192" t="s">
        <v>1357</v>
      </c>
      <c r="D131" s="174">
        <v>60000</v>
      </c>
      <c r="E131" s="235">
        <v>0</v>
      </c>
      <c r="F131" s="168" t="s">
        <v>384</v>
      </c>
      <c r="G131" s="171" t="s">
        <v>360</v>
      </c>
      <c r="H131" s="171" t="s">
        <v>1216</v>
      </c>
      <c r="I131" s="194" t="str">
        <f t="shared" si="12"/>
        <v>50434101d</v>
      </c>
      <c r="J131" s="169" t="str">
        <f t="shared" si="13"/>
        <v>50434101026 03</v>
      </c>
      <c r="K131" s="5"/>
      <c r="L131" s="169" t="str">
        <f t="shared" si="14"/>
        <v>50434101026 03B</v>
      </c>
      <c r="M131" s="5" t="str">
        <f t="shared" si="15"/>
        <v>Slovenská kanoistikadBMyšák Denis</v>
      </c>
      <c r="N131" s="3" t="str">
        <f t="shared" si="11"/>
        <v>50434101dB</v>
      </c>
    </row>
    <row r="132" spans="1:14" x14ac:dyDescent="0.2">
      <c r="A132" s="200" t="s">
        <v>718</v>
      </c>
      <c r="B132" s="208" t="str">
        <f>VLOOKUP(A132,Adr!A:B,2,FALSE)</f>
        <v>Slovenská kanoistika</v>
      </c>
      <c r="C132" s="192" t="s">
        <v>1358</v>
      </c>
      <c r="D132" s="174">
        <v>39600</v>
      </c>
      <c r="E132" s="175">
        <v>0</v>
      </c>
      <c r="F132" s="168" t="s">
        <v>384</v>
      </c>
      <c r="G132" s="171" t="s">
        <v>360</v>
      </c>
      <c r="H132" s="171" t="s">
        <v>1216</v>
      </c>
      <c r="I132" s="194" t="str">
        <f t="shared" si="12"/>
        <v>50434101d</v>
      </c>
      <c r="J132" s="169" t="str">
        <f t="shared" si="13"/>
        <v>50434101026 03</v>
      </c>
      <c r="K132" s="5"/>
      <c r="L132" s="169" t="str">
        <f t="shared" si="14"/>
        <v>50434101026 03B</v>
      </c>
      <c r="M132" s="5" t="str">
        <f t="shared" si="15"/>
        <v>Slovenská kanoistikadBPaňková Zuzana</v>
      </c>
      <c r="N132" s="3" t="str">
        <f t="shared" si="11"/>
        <v>50434101dB</v>
      </c>
    </row>
    <row r="133" spans="1:14" x14ac:dyDescent="0.2">
      <c r="A133" s="204" t="s">
        <v>718</v>
      </c>
      <c r="B133" s="208" t="str">
        <f>VLOOKUP(A133,Adr!A:B,2,FALSE)</f>
        <v>Slovenská kanoistika</v>
      </c>
      <c r="C133" s="198" t="s">
        <v>1359</v>
      </c>
      <c r="D133" s="188">
        <v>2400</v>
      </c>
      <c r="E133" s="175">
        <v>0</v>
      </c>
      <c r="F133" s="168" t="s">
        <v>384</v>
      </c>
      <c r="G133" s="171" t="s">
        <v>360</v>
      </c>
      <c r="H133" s="171" t="s">
        <v>1232</v>
      </c>
      <c r="I133" s="194" t="str">
        <f t="shared" si="12"/>
        <v>50434101d</v>
      </c>
      <c r="J133" s="169" t="str">
        <f t="shared" si="13"/>
        <v>50434101026 03</v>
      </c>
      <c r="K133" s="5"/>
      <c r="L133" s="169" t="str">
        <f t="shared" si="14"/>
        <v>50434101026 03K</v>
      </c>
      <c r="M133" s="5" t="str">
        <f t="shared" si="15"/>
        <v>Slovenská kanoistikadKPaňková Zuzana - kapitálové výdavky</v>
      </c>
      <c r="N133" s="3" t="str">
        <f t="shared" si="11"/>
        <v>50434101dK</v>
      </c>
    </row>
    <row r="134" spans="1:14" x14ac:dyDescent="0.2">
      <c r="A134" s="204" t="s">
        <v>718</v>
      </c>
      <c r="B134" s="208" t="str">
        <f>VLOOKUP(A134,Adr!A:B,2,FALSE)</f>
        <v>Slovenská kanoistika</v>
      </c>
      <c r="C134" s="198" t="s">
        <v>1360</v>
      </c>
      <c r="D134" s="189">
        <v>15000</v>
      </c>
      <c r="E134" s="175">
        <v>0</v>
      </c>
      <c r="F134" s="168" t="s">
        <v>384</v>
      </c>
      <c r="G134" s="171" t="s">
        <v>360</v>
      </c>
      <c r="H134" s="171" t="s">
        <v>1216</v>
      </c>
      <c r="I134" s="194" t="str">
        <f t="shared" si="12"/>
        <v>50434101d</v>
      </c>
      <c r="J134" s="169" t="str">
        <f t="shared" si="13"/>
        <v>50434101026 03</v>
      </c>
      <c r="K134" s="5"/>
      <c r="L134" s="169" t="str">
        <f t="shared" si="14"/>
        <v>50434101026 03B</v>
      </c>
      <c r="M134" s="5" t="str">
        <f t="shared" si="15"/>
        <v>Slovenská kanoistikadBPecsuková Katarína</v>
      </c>
      <c r="N134" s="3" t="str">
        <f t="shared" si="11"/>
        <v>50434101dB</v>
      </c>
    </row>
    <row r="135" spans="1:14" x14ac:dyDescent="0.2">
      <c r="A135" s="204" t="s">
        <v>718</v>
      </c>
      <c r="B135" s="208" t="str">
        <f>VLOOKUP(A135,Adr!A:B,2,FALSE)</f>
        <v>Slovenská kanoistika</v>
      </c>
      <c r="C135" s="198" t="s">
        <v>1361</v>
      </c>
      <c r="D135" s="189">
        <v>22400</v>
      </c>
      <c r="E135" s="175">
        <v>0</v>
      </c>
      <c r="F135" s="168" t="s">
        <v>384</v>
      </c>
      <c r="G135" s="171" t="s">
        <v>360</v>
      </c>
      <c r="H135" s="171" t="s">
        <v>1216</v>
      </c>
      <c r="I135" s="194" t="str">
        <f t="shared" si="12"/>
        <v>50434101d</v>
      </c>
      <c r="J135" s="169" t="str">
        <f t="shared" si="13"/>
        <v>50434101026 03</v>
      </c>
      <c r="K135" s="5"/>
      <c r="L135" s="169" t="str">
        <f t="shared" si="14"/>
        <v>50434101026 03B</v>
      </c>
      <c r="M135" s="5" t="str">
        <f t="shared" si="15"/>
        <v>Slovenská kanoistikadBPetrušová Mariana</v>
      </c>
      <c r="N135" s="3" t="str">
        <f t="shared" si="11"/>
        <v>50434101dB</v>
      </c>
    </row>
    <row r="136" spans="1:14" x14ac:dyDescent="0.2">
      <c r="A136" s="204" t="s">
        <v>718</v>
      </c>
      <c r="B136" s="208" t="str">
        <f>VLOOKUP(A136,Adr!A:B,2,FALSE)</f>
        <v>Slovenská kanoistika</v>
      </c>
      <c r="C136" s="198" t="s">
        <v>1362</v>
      </c>
      <c r="D136" s="189">
        <v>9300</v>
      </c>
      <c r="E136" s="175">
        <v>0</v>
      </c>
      <c r="F136" s="168" t="s">
        <v>384</v>
      </c>
      <c r="G136" s="171" t="s">
        <v>360</v>
      </c>
      <c r="H136" s="171" t="s">
        <v>1216</v>
      </c>
      <c r="I136" s="194" t="str">
        <f t="shared" si="12"/>
        <v>50434101d</v>
      </c>
      <c r="J136" s="169" t="str">
        <f t="shared" si="13"/>
        <v>50434101026 03</v>
      </c>
      <c r="K136" s="5"/>
      <c r="L136" s="169" t="str">
        <f t="shared" si="14"/>
        <v>50434101026 03B</v>
      </c>
      <c r="M136" s="5" t="str">
        <f t="shared" si="15"/>
        <v>Slovenská kanoistikadBPsotný Adam</v>
      </c>
      <c r="N136" s="3" t="str">
        <f t="shared" si="11"/>
        <v>50434101dB</v>
      </c>
    </row>
    <row r="137" spans="1:14" x14ac:dyDescent="0.2">
      <c r="A137" s="204" t="s">
        <v>718</v>
      </c>
      <c r="B137" s="208" t="str">
        <f>VLOOKUP(A137,Adr!A:B,2,FALSE)</f>
        <v>Slovenská kanoistika</v>
      </c>
      <c r="C137" s="198" t="s">
        <v>1363</v>
      </c>
      <c r="D137" s="189">
        <v>15000</v>
      </c>
      <c r="E137" s="175">
        <v>0</v>
      </c>
      <c r="F137" s="168" t="s">
        <v>384</v>
      </c>
      <c r="G137" s="171" t="s">
        <v>360</v>
      </c>
      <c r="H137" s="171" t="s">
        <v>1216</v>
      </c>
      <c r="I137" s="194" t="str">
        <f t="shared" si="12"/>
        <v>50434101d</v>
      </c>
      <c r="J137" s="169" t="str">
        <f t="shared" si="13"/>
        <v>50434101026 03</v>
      </c>
      <c r="K137" s="5"/>
      <c r="L137" s="169" t="str">
        <f t="shared" si="14"/>
        <v>50434101026 03B</v>
      </c>
      <c r="M137" s="5" t="str">
        <f t="shared" si="15"/>
        <v>Slovenská kanoistikadBRumanský Richard</v>
      </c>
      <c r="N137" s="3" t="str">
        <f t="shared" si="11"/>
        <v>50434101dB</v>
      </c>
    </row>
    <row r="138" spans="1:14" x14ac:dyDescent="0.2">
      <c r="A138" s="204" t="s">
        <v>718</v>
      </c>
      <c r="B138" s="208" t="str">
        <f>VLOOKUP(A138,Adr!A:B,2,FALSE)</f>
        <v>Slovenská kanoistika</v>
      </c>
      <c r="C138" s="198" t="s">
        <v>1364</v>
      </c>
      <c r="D138" s="189">
        <v>9300</v>
      </c>
      <c r="E138" s="175">
        <v>0</v>
      </c>
      <c r="F138" s="168" t="s">
        <v>384</v>
      </c>
      <c r="G138" s="171" t="s">
        <v>360</v>
      </c>
      <c r="H138" s="171" t="s">
        <v>1216</v>
      </c>
      <c r="I138" s="194" t="str">
        <f t="shared" si="12"/>
        <v>50434101d</v>
      </c>
      <c r="J138" s="169" t="str">
        <f t="shared" si="13"/>
        <v>50434101026 03</v>
      </c>
      <c r="K138" s="5"/>
      <c r="L138" s="169" t="str">
        <f t="shared" si="14"/>
        <v>50434101026 03B</v>
      </c>
      <c r="M138" s="5" t="str">
        <f t="shared" si="15"/>
        <v>Slovenská kanoistikadBRužič Patrik</v>
      </c>
      <c r="N138" s="3" t="str">
        <f t="shared" si="11"/>
        <v>50434101dB</v>
      </c>
    </row>
    <row r="139" spans="1:14" x14ac:dyDescent="0.2">
      <c r="A139" s="204" t="s">
        <v>718</v>
      </c>
      <c r="B139" s="208" t="str">
        <f>VLOOKUP(A139,Adr!A:B,2,FALSE)</f>
        <v>Slovenská kanoistika</v>
      </c>
      <c r="C139" s="198" t="s">
        <v>1365</v>
      </c>
      <c r="D139" s="189">
        <v>10000</v>
      </c>
      <c r="E139" s="175">
        <v>0</v>
      </c>
      <c r="F139" s="168" t="s">
        <v>384</v>
      </c>
      <c r="G139" s="171" t="s">
        <v>360</v>
      </c>
      <c r="H139" s="171" t="s">
        <v>1216</v>
      </c>
      <c r="I139" s="194" t="str">
        <f t="shared" si="12"/>
        <v>50434101d</v>
      </c>
      <c r="J139" s="169" t="str">
        <f t="shared" si="13"/>
        <v>50434101026 03</v>
      </c>
      <c r="K139" s="5"/>
      <c r="L139" s="169" t="str">
        <f t="shared" si="14"/>
        <v>50434101026 03B</v>
      </c>
      <c r="M139" s="5" t="str">
        <f t="shared" si="15"/>
        <v>Slovenská kanoistikadBRybanský Daniel</v>
      </c>
      <c r="N139" s="3" t="str">
        <f t="shared" si="11"/>
        <v>50434101dB</v>
      </c>
    </row>
    <row r="140" spans="1:14" x14ac:dyDescent="0.2">
      <c r="A140" s="204" t="s">
        <v>718</v>
      </c>
      <c r="B140" s="208" t="str">
        <f>VLOOKUP(A140,Adr!A:B,2,FALSE)</f>
        <v>Slovenská kanoistika</v>
      </c>
      <c r="C140" s="198" t="s">
        <v>1366</v>
      </c>
      <c r="D140" s="189">
        <v>9300</v>
      </c>
      <c r="E140" s="175">
        <v>0</v>
      </c>
      <c r="F140" s="168" t="s">
        <v>384</v>
      </c>
      <c r="G140" s="171" t="s">
        <v>360</v>
      </c>
      <c r="H140" s="171" t="s">
        <v>1216</v>
      </c>
      <c r="I140" s="194" t="str">
        <f t="shared" si="12"/>
        <v>50434101d</v>
      </c>
      <c r="J140" s="169" t="str">
        <f t="shared" si="13"/>
        <v>50434101026 03</v>
      </c>
      <c r="K140" s="5"/>
      <c r="L140" s="169" t="str">
        <f t="shared" si="14"/>
        <v>50434101026 03B</v>
      </c>
      <c r="M140" s="5" t="str">
        <f t="shared" si="15"/>
        <v>Slovenská kanoistikadBSamuel Podhradský Viktor</v>
      </c>
      <c r="N140" s="3" t="str">
        <f t="shared" si="11"/>
        <v>50434101dB</v>
      </c>
    </row>
    <row r="141" spans="1:14" x14ac:dyDescent="0.2">
      <c r="A141" s="204" t="s">
        <v>718</v>
      </c>
      <c r="B141" s="208" t="str">
        <f>VLOOKUP(A141,Adr!A:B,2,FALSE)</f>
        <v>Slovenská kanoistika</v>
      </c>
      <c r="C141" s="198" t="s">
        <v>1367</v>
      </c>
      <c r="D141" s="189">
        <v>35000</v>
      </c>
      <c r="E141" s="175">
        <v>0</v>
      </c>
      <c r="F141" s="168" t="s">
        <v>384</v>
      </c>
      <c r="G141" s="171" t="s">
        <v>360</v>
      </c>
      <c r="H141" s="171" t="s">
        <v>1216</v>
      </c>
      <c r="I141" s="194" t="str">
        <f t="shared" si="12"/>
        <v>50434101d</v>
      </c>
      <c r="J141" s="169" t="str">
        <f t="shared" si="13"/>
        <v>50434101026 03</v>
      </c>
      <c r="K141" s="5"/>
      <c r="L141" s="169" t="str">
        <f t="shared" si="14"/>
        <v>50434101026 03B</v>
      </c>
      <c r="M141" s="5" t="str">
        <f t="shared" si="15"/>
        <v>Slovenská kanoistikadBSidová Bianka</v>
      </c>
      <c r="N141" s="3" t="str">
        <f t="shared" si="11"/>
        <v>50434101dB</v>
      </c>
    </row>
    <row r="142" spans="1:14" x14ac:dyDescent="0.2">
      <c r="A142" s="204" t="s">
        <v>718</v>
      </c>
      <c r="B142" s="208" t="str">
        <f>VLOOKUP(A142,Adr!A:B,2,FALSE)</f>
        <v>Slovenská kanoistika</v>
      </c>
      <c r="C142" s="198" t="s">
        <v>1368</v>
      </c>
      <c r="D142" s="189">
        <v>56400</v>
      </c>
      <c r="E142" s="175">
        <v>0</v>
      </c>
      <c r="F142" s="168" t="s">
        <v>384</v>
      </c>
      <c r="G142" s="171" t="s">
        <v>360</v>
      </c>
      <c r="H142" s="171" t="s">
        <v>1216</v>
      </c>
      <c r="I142" s="194" t="str">
        <f t="shared" si="12"/>
        <v>50434101d</v>
      </c>
      <c r="J142" s="169" t="str">
        <f t="shared" si="13"/>
        <v>50434101026 03</v>
      </c>
      <c r="K142" s="5"/>
      <c r="L142" s="169" t="str">
        <f t="shared" si="14"/>
        <v>50434101026 03B</v>
      </c>
      <c r="M142" s="5" t="str">
        <f t="shared" si="15"/>
        <v>Slovenská kanoistikadBSlafkovský Alexander</v>
      </c>
      <c r="N142" s="3" t="str">
        <f t="shared" si="11"/>
        <v>50434101dB</v>
      </c>
    </row>
    <row r="143" spans="1:14" x14ac:dyDescent="0.2">
      <c r="A143" s="204" t="s">
        <v>718</v>
      </c>
      <c r="B143" s="208" t="str">
        <f>VLOOKUP(A143,Adr!A:B,2,FALSE)</f>
        <v>Slovenská kanoistika</v>
      </c>
      <c r="C143" s="198" t="s">
        <v>1369</v>
      </c>
      <c r="D143" s="189">
        <v>12500</v>
      </c>
      <c r="E143" s="175">
        <v>0</v>
      </c>
      <c r="F143" s="168" t="s">
        <v>384</v>
      </c>
      <c r="G143" s="171" t="s">
        <v>360</v>
      </c>
      <c r="H143" s="171" t="s">
        <v>1216</v>
      </c>
      <c r="I143" s="194" t="str">
        <f t="shared" si="12"/>
        <v>50434101d</v>
      </c>
      <c r="J143" s="169" t="str">
        <f t="shared" si="13"/>
        <v>50434101026 03</v>
      </c>
      <c r="K143" s="5"/>
      <c r="L143" s="169" t="str">
        <f t="shared" si="14"/>
        <v>50434101026 03B</v>
      </c>
      <c r="M143" s="5" t="str">
        <f t="shared" si="15"/>
        <v>Slovenská kanoistikadBStanko Filip</v>
      </c>
      <c r="N143" s="3" t="str">
        <f t="shared" si="11"/>
        <v>50434101dB</v>
      </c>
    </row>
    <row r="144" spans="1:14" x14ac:dyDescent="0.2">
      <c r="A144" s="204" t="s">
        <v>718</v>
      </c>
      <c r="B144" s="208" t="str">
        <f>VLOOKUP(A144,Adr!A:B,2,FALSE)</f>
        <v>Slovenská kanoistika</v>
      </c>
      <c r="C144" s="198" t="s">
        <v>1370</v>
      </c>
      <c r="D144" s="189">
        <v>15000</v>
      </c>
      <c r="E144" s="175">
        <v>0</v>
      </c>
      <c r="F144" s="168" t="s">
        <v>384</v>
      </c>
      <c r="G144" s="171" t="s">
        <v>360</v>
      </c>
      <c r="H144" s="171" t="s">
        <v>1216</v>
      </c>
      <c r="I144" s="194" t="str">
        <f t="shared" si="12"/>
        <v>50434101d</v>
      </c>
      <c r="J144" s="169" t="str">
        <f t="shared" si="13"/>
        <v>50434101026 03</v>
      </c>
      <c r="K144" s="5"/>
      <c r="L144" s="169" t="str">
        <f t="shared" si="14"/>
        <v>50434101026 03B</v>
      </c>
      <c r="M144" s="5" t="str">
        <f t="shared" si="15"/>
        <v>Slovenská kanoistikadBStanovská Soňa</v>
      </c>
      <c r="N144" s="3" t="str">
        <f t="shared" si="11"/>
        <v>50434101dB</v>
      </c>
    </row>
    <row r="145" spans="1:14" x14ac:dyDescent="0.2">
      <c r="A145" s="204" t="s">
        <v>718</v>
      </c>
      <c r="B145" s="208" t="str">
        <f>VLOOKUP(A145,Adr!A:B,2,FALSE)</f>
        <v>Slovenská kanoistika</v>
      </c>
      <c r="C145" s="198" t="s">
        <v>1371</v>
      </c>
      <c r="D145" s="189">
        <v>9300</v>
      </c>
      <c r="E145" s="175">
        <v>0</v>
      </c>
      <c r="F145" s="168" t="s">
        <v>384</v>
      </c>
      <c r="G145" s="171" t="s">
        <v>360</v>
      </c>
      <c r="H145" s="171" t="s">
        <v>1216</v>
      </c>
      <c r="I145" s="194" t="str">
        <f t="shared" si="12"/>
        <v>50434101d</v>
      </c>
      <c r="J145" s="169" t="str">
        <f t="shared" si="13"/>
        <v>50434101026 03</v>
      </c>
      <c r="K145" s="5"/>
      <c r="L145" s="169" t="str">
        <f t="shared" si="14"/>
        <v>50434101026 03B</v>
      </c>
      <c r="M145" s="5" t="str">
        <f t="shared" si="15"/>
        <v>Slovenská kanoistikadBStojkovič David</v>
      </c>
      <c r="N145" s="3" t="str">
        <f t="shared" si="11"/>
        <v>50434101dB</v>
      </c>
    </row>
    <row r="146" spans="1:14" x14ac:dyDescent="0.2">
      <c r="A146" s="204" t="s">
        <v>718</v>
      </c>
      <c r="B146" s="208" t="str">
        <f>VLOOKUP(A146,Adr!A:B,2,FALSE)</f>
        <v>Slovenská kanoistika</v>
      </c>
      <c r="C146" s="198" t="s">
        <v>1372</v>
      </c>
      <c r="D146" s="189">
        <v>10000</v>
      </c>
      <c r="E146" s="175">
        <v>0</v>
      </c>
      <c r="F146" s="168" t="s">
        <v>384</v>
      </c>
      <c r="G146" s="171" t="s">
        <v>360</v>
      </c>
      <c r="H146" s="171" t="s">
        <v>1216</v>
      </c>
      <c r="I146" s="194" t="str">
        <f t="shared" si="12"/>
        <v>50434101d</v>
      </c>
      <c r="J146" s="169" t="str">
        <f t="shared" si="13"/>
        <v>50434101026 03</v>
      </c>
      <c r="K146" s="5"/>
      <c r="L146" s="169" t="str">
        <f t="shared" si="14"/>
        <v>50434101026 03B</v>
      </c>
      <c r="M146" s="5" t="str">
        <f t="shared" si="15"/>
        <v>Slovenská kanoistikadBStolárik Peter</v>
      </c>
      <c r="N146" s="3" t="str">
        <f t="shared" si="11"/>
        <v>50434101dB</v>
      </c>
    </row>
    <row r="147" spans="1:14" x14ac:dyDescent="0.2">
      <c r="A147" s="184" t="s">
        <v>718</v>
      </c>
      <c r="B147" s="208" t="str">
        <f>VLOOKUP(A147,Adr!A:B,2,FALSE)</f>
        <v>Slovenská kanoistika</v>
      </c>
      <c r="C147" s="198" t="s">
        <v>1373</v>
      </c>
      <c r="D147" s="189">
        <v>7500</v>
      </c>
      <c r="E147" s="175">
        <v>0</v>
      </c>
      <c r="F147" s="168" t="s">
        <v>384</v>
      </c>
      <c r="G147" s="174" t="s">
        <v>360</v>
      </c>
      <c r="H147" s="171" t="s">
        <v>1216</v>
      </c>
      <c r="I147" s="194" t="str">
        <f t="shared" si="12"/>
        <v>50434101d</v>
      </c>
      <c r="J147" s="169" t="str">
        <f t="shared" si="13"/>
        <v>50434101026 03</v>
      </c>
      <c r="K147" s="5"/>
      <c r="L147" s="169" t="str">
        <f t="shared" si="14"/>
        <v>50434101026 03B</v>
      </c>
      <c r="M147" s="5" t="str">
        <f t="shared" si="15"/>
        <v>Slovenská kanoistikadBStrýček Eduard</v>
      </c>
      <c r="N147" s="3" t="str">
        <f t="shared" si="11"/>
        <v>50434101dB</v>
      </c>
    </row>
    <row r="148" spans="1:14" x14ac:dyDescent="0.2">
      <c r="A148" s="184" t="s">
        <v>718</v>
      </c>
      <c r="B148" s="208" t="str">
        <f>VLOOKUP(A148,Adr!A:B,2,FALSE)</f>
        <v>Slovenská kanoistika</v>
      </c>
      <c r="C148" s="198" t="s">
        <v>1374</v>
      </c>
      <c r="D148" s="189">
        <v>25000</v>
      </c>
      <c r="E148" s="175">
        <v>0</v>
      </c>
      <c r="F148" s="168" t="s">
        <v>384</v>
      </c>
      <c r="G148" s="174" t="s">
        <v>360</v>
      </c>
      <c r="H148" s="171" t="s">
        <v>1216</v>
      </c>
      <c r="I148" s="194" t="str">
        <f t="shared" si="12"/>
        <v>50434101d</v>
      </c>
      <c r="J148" s="169" t="str">
        <f t="shared" si="13"/>
        <v>50434101026 03</v>
      </c>
      <c r="K148" s="5"/>
      <c r="L148" s="169" t="str">
        <f t="shared" si="14"/>
        <v>50434101026 03B</v>
      </c>
      <c r="M148" s="5" t="str">
        <f t="shared" si="15"/>
        <v>Slovenská kanoistikadBŠkáchová Monika</v>
      </c>
      <c r="N148" s="3" t="str">
        <f t="shared" si="11"/>
        <v>50434101dB</v>
      </c>
    </row>
    <row r="149" spans="1:14" x14ac:dyDescent="0.2">
      <c r="A149" s="184" t="s">
        <v>718</v>
      </c>
      <c r="B149" s="208" t="str">
        <f>VLOOKUP(A149,Adr!A:B,2,FALSE)</f>
        <v>Slovenská kanoistika</v>
      </c>
      <c r="C149" s="198" t="s">
        <v>1375</v>
      </c>
      <c r="D149" s="189">
        <v>12500</v>
      </c>
      <c r="E149" s="235">
        <v>0</v>
      </c>
      <c r="F149" s="168" t="s">
        <v>384</v>
      </c>
      <c r="G149" s="174" t="s">
        <v>360</v>
      </c>
      <c r="H149" s="171" t="s">
        <v>1216</v>
      </c>
      <c r="I149" s="194" t="str">
        <f t="shared" si="12"/>
        <v>50434101d</v>
      </c>
      <c r="J149" s="169" t="str">
        <f t="shared" si="13"/>
        <v>50434101026 03</v>
      </c>
      <c r="K149" s="5"/>
      <c r="L149" s="169" t="str">
        <f t="shared" si="14"/>
        <v>50434101026 03B</v>
      </c>
      <c r="M149" s="5" t="str">
        <f t="shared" si="15"/>
        <v>Slovenská kanoistikadBŠtaffen Dávid</v>
      </c>
      <c r="N149" s="3" t="str">
        <f t="shared" ref="N149:N212" si="16">+I149&amp;H149</f>
        <v>50434101dB</v>
      </c>
    </row>
    <row r="150" spans="1:14" x14ac:dyDescent="0.2">
      <c r="A150" s="184" t="s">
        <v>718</v>
      </c>
      <c r="B150" s="208" t="str">
        <f>VLOOKUP(A150,Adr!A:B,2,FALSE)</f>
        <v>Slovenská kanoistika</v>
      </c>
      <c r="C150" s="198" t="s">
        <v>1376</v>
      </c>
      <c r="D150" s="189">
        <v>9300</v>
      </c>
      <c r="E150" s="235">
        <v>0</v>
      </c>
      <c r="F150" s="168" t="s">
        <v>384</v>
      </c>
      <c r="G150" s="174" t="s">
        <v>360</v>
      </c>
      <c r="H150" s="171" t="s">
        <v>1216</v>
      </c>
      <c r="I150" s="194" t="str">
        <f t="shared" si="12"/>
        <v>50434101d</v>
      </c>
      <c r="J150" s="169" t="str">
        <f t="shared" si="13"/>
        <v>50434101026 03</v>
      </c>
      <c r="K150" s="5"/>
      <c r="L150" s="169" t="str">
        <f t="shared" si="14"/>
        <v>50434101026 03B</v>
      </c>
      <c r="M150" s="5" t="str">
        <f t="shared" si="15"/>
        <v>Slovenská kanoistikadBŠvecová Romana</v>
      </c>
      <c r="N150" s="3" t="str">
        <f t="shared" si="16"/>
        <v>50434101dB</v>
      </c>
    </row>
    <row r="151" spans="1:14" x14ac:dyDescent="0.2">
      <c r="A151" s="184" t="s">
        <v>718</v>
      </c>
      <c r="B151" s="208" t="str">
        <f>VLOOKUP(A151,Adr!A:B,2,FALSE)</f>
        <v>Slovenská kanoistika</v>
      </c>
      <c r="C151" s="198" t="s">
        <v>1377</v>
      </c>
      <c r="D151" s="189">
        <v>9300</v>
      </c>
      <c r="E151" s="235">
        <v>0</v>
      </c>
      <c r="F151" s="168" t="s">
        <v>384</v>
      </c>
      <c r="G151" s="171" t="s">
        <v>360</v>
      </c>
      <c r="H151" s="171" t="s">
        <v>1216</v>
      </c>
      <c r="I151" s="194" t="str">
        <f t="shared" si="12"/>
        <v>50434101d</v>
      </c>
      <c r="J151" s="169" t="str">
        <f t="shared" si="13"/>
        <v>50434101026 03</v>
      </c>
      <c r="K151" s="5"/>
      <c r="L151" s="169" t="str">
        <f t="shared" si="14"/>
        <v>50434101026 03B</v>
      </c>
      <c r="M151" s="5" t="str">
        <f t="shared" si="15"/>
        <v>Slovenská kanoistikadBToth Ludovit</v>
      </c>
      <c r="N151" s="3" t="str">
        <f t="shared" si="16"/>
        <v>50434101dB</v>
      </c>
    </row>
    <row r="152" spans="1:14" x14ac:dyDescent="0.2">
      <c r="A152" s="184" t="s">
        <v>718</v>
      </c>
      <c r="B152" s="208" t="str">
        <f>VLOOKUP(A152,Adr!A:B,2,FALSE)</f>
        <v>Slovenská kanoistika</v>
      </c>
      <c r="C152" s="198" t="s">
        <v>1378</v>
      </c>
      <c r="D152" s="189">
        <v>9300</v>
      </c>
      <c r="E152" s="235">
        <v>0</v>
      </c>
      <c r="F152" s="168" t="s">
        <v>384</v>
      </c>
      <c r="G152" s="174" t="s">
        <v>360</v>
      </c>
      <c r="H152" s="171" t="s">
        <v>1216</v>
      </c>
      <c r="I152" s="194" t="str">
        <f t="shared" si="12"/>
        <v>50434101d</v>
      </c>
      <c r="J152" s="169" t="str">
        <f t="shared" si="13"/>
        <v>50434101026 03</v>
      </c>
      <c r="K152" s="5"/>
      <c r="L152" s="169" t="str">
        <f t="shared" si="14"/>
        <v>50434101026 03B</v>
      </c>
      <c r="M152" s="5" t="str">
        <f t="shared" si="15"/>
        <v>Slovenská kanoistikadBVargha Boris</v>
      </c>
      <c r="N152" s="3" t="str">
        <f t="shared" si="16"/>
        <v>50434101dB</v>
      </c>
    </row>
    <row r="153" spans="1:14" x14ac:dyDescent="0.2">
      <c r="A153" s="184" t="s">
        <v>718</v>
      </c>
      <c r="B153" s="208" t="str">
        <f>VLOOKUP(A153,Adr!A:B,2,FALSE)</f>
        <v>Slovenská kanoistika</v>
      </c>
      <c r="C153" s="198" t="s">
        <v>1379</v>
      </c>
      <c r="D153" s="189">
        <v>56300</v>
      </c>
      <c r="E153" s="235">
        <v>0</v>
      </c>
      <c r="F153" s="168" t="s">
        <v>384</v>
      </c>
      <c r="G153" s="174" t="s">
        <v>360</v>
      </c>
      <c r="H153" s="171" t="s">
        <v>1216</v>
      </c>
      <c r="I153" s="194" t="str">
        <f t="shared" si="12"/>
        <v>50434101d</v>
      </c>
      <c r="J153" s="169" t="str">
        <f t="shared" si="13"/>
        <v>50434101026 03</v>
      </c>
      <c r="K153" s="5"/>
      <c r="L153" s="169" t="str">
        <f t="shared" si="14"/>
        <v>50434101026 03B</v>
      </c>
      <c r="M153" s="5" t="str">
        <f t="shared" si="15"/>
        <v>Slovenská kanoistikadBVlček Erik</v>
      </c>
      <c r="N153" s="3" t="str">
        <f t="shared" si="16"/>
        <v>50434101dB</v>
      </c>
    </row>
    <row r="154" spans="1:14" x14ac:dyDescent="0.2">
      <c r="A154" s="184" t="s">
        <v>718</v>
      </c>
      <c r="B154" s="208" t="str">
        <f>VLOOKUP(A154,Adr!A:B,2,FALSE)</f>
        <v>Slovenská kanoistika</v>
      </c>
      <c r="C154" s="198" t="s">
        <v>1380</v>
      </c>
      <c r="D154" s="189">
        <v>3700</v>
      </c>
      <c r="E154" s="235">
        <v>0</v>
      </c>
      <c r="F154" s="168" t="s">
        <v>384</v>
      </c>
      <c r="G154" s="174" t="s">
        <v>360</v>
      </c>
      <c r="H154" s="171" t="s">
        <v>1232</v>
      </c>
      <c r="I154" s="194" t="str">
        <f t="shared" si="12"/>
        <v>50434101d</v>
      </c>
      <c r="J154" s="169" t="str">
        <f t="shared" si="13"/>
        <v>50434101026 03</v>
      </c>
      <c r="K154" s="5"/>
      <c r="L154" s="169" t="str">
        <f t="shared" si="14"/>
        <v>50434101026 03K</v>
      </c>
      <c r="M154" s="5" t="str">
        <f t="shared" si="15"/>
        <v>Slovenská kanoistikadKVlček Erik - kapitálové výdavky</v>
      </c>
      <c r="N154" s="3" t="str">
        <f t="shared" si="16"/>
        <v>50434101dK</v>
      </c>
    </row>
    <row r="155" spans="1:14" x14ac:dyDescent="0.2">
      <c r="A155" s="204" t="s">
        <v>718</v>
      </c>
      <c r="B155" s="208" t="str">
        <f>VLOOKUP(A155,Adr!A:B,2,FALSE)</f>
        <v>Slovenská kanoistika</v>
      </c>
      <c r="C155" s="198" t="s">
        <v>1381</v>
      </c>
      <c r="D155" s="189">
        <v>44100</v>
      </c>
      <c r="E155" s="175">
        <v>0</v>
      </c>
      <c r="F155" s="184" t="s">
        <v>384</v>
      </c>
      <c r="G155" s="171" t="s">
        <v>360</v>
      </c>
      <c r="H155" s="171" t="s">
        <v>1216</v>
      </c>
      <c r="I155" s="194" t="str">
        <f t="shared" si="12"/>
        <v>50434101d</v>
      </c>
      <c r="J155" s="169" t="str">
        <f t="shared" si="13"/>
        <v>50434101026 03</v>
      </c>
      <c r="K155" s="5"/>
      <c r="L155" s="169" t="str">
        <f t="shared" si="14"/>
        <v>50434101026 03B</v>
      </c>
      <c r="M155" s="5" t="str">
        <f t="shared" si="15"/>
        <v>Slovenská kanoistikadBZalka Csaba</v>
      </c>
      <c r="N155" s="3" t="str">
        <f t="shared" si="16"/>
        <v>50434101dB</v>
      </c>
    </row>
    <row r="156" spans="1:14" x14ac:dyDescent="0.2">
      <c r="A156" s="168" t="s">
        <v>718</v>
      </c>
      <c r="B156" s="208" t="str">
        <f>VLOOKUP(A156,Adr!A:B,2,FALSE)</f>
        <v>Slovenská kanoistika</v>
      </c>
      <c r="C156" s="198" t="s">
        <v>1382</v>
      </c>
      <c r="D156" s="188">
        <v>9300</v>
      </c>
      <c r="E156" s="175">
        <v>0</v>
      </c>
      <c r="F156" s="168" t="s">
        <v>384</v>
      </c>
      <c r="G156" s="171" t="s">
        <v>360</v>
      </c>
      <c r="H156" s="171" t="s">
        <v>1216</v>
      </c>
      <c r="I156" s="194" t="str">
        <f t="shared" si="12"/>
        <v>50434101d</v>
      </c>
      <c r="J156" s="169" t="str">
        <f t="shared" si="13"/>
        <v>50434101026 03</v>
      </c>
      <c r="K156" s="5"/>
      <c r="L156" s="169" t="str">
        <f t="shared" si="14"/>
        <v>50434101026 03B</v>
      </c>
      <c r="M156" s="5" t="str">
        <f t="shared" si="15"/>
        <v>Slovenská kanoistikadBZrutta Michal</v>
      </c>
      <c r="N156" s="3" t="str">
        <f t="shared" si="16"/>
        <v>50434101dB</v>
      </c>
    </row>
    <row r="157" spans="1:14" ht="20.399999999999999" x14ac:dyDescent="0.2">
      <c r="A157" s="168" t="s">
        <v>718</v>
      </c>
      <c r="B157" s="208" t="str">
        <f>VLOOKUP(A157,Adr!A:B,2,FALSE)</f>
        <v>Slovenská kanoistika</v>
      </c>
      <c r="C157" s="198" t="s">
        <v>1383</v>
      </c>
      <c r="D157" s="189">
        <v>75000</v>
      </c>
      <c r="E157" s="175">
        <v>0</v>
      </c>
      <c r="F157" s="168" t="s">
        <v>386</v>
      </c>
      <c r="G157" s="171" t="s">
        <v>360</v>
      </c>
      <c r="H157" s="171" t="s">
        <v>1216</v>
      </c>
      <c r="I157" s="194" t="str">
        <f t="shared" si="12"/>
        <v>50434101e</v>
      </c>
      <c r="J157" s="169" t="str">
        <f t="shared" si="13"/>
        <v>50434101026 03</v>
      </c>
      <c r="K157" s="5"/>
      <c r="L157" s="169" t="str">
        <f t="shared" si="14"/>
        <v>50434101026 03B</v>
      </c>
      <c r="M157" s="5" t="str">
        <f t="shared" si="15"/>
        <v>Slovenská kanoistikaeBMajstrovstvá Európy vo vodnom slalome a kajak crosse U23 a juniorov</v>
      </c>
      <c r="N157" s="3" t="str">
        <f t="shared" si="16"/>
        <v>50434101eB</v>
      </c>
    </row>
    <row r="158" spans="1:14" x14ac:dyDescent="0.2">
      <c r="A158" s="200" t="s">
        <v>718</v>
      </c>
      <c r="B158" s="208" t="str">
        <f>VLOOKUP(A158,Adr!A:B,2,FALSE)</f>
        <v>Slovenská kanoistika</v>
      </c>
      <c r="C158" s="192" t="s">
        <v>1384</v>
      </c>
      <c r="D158" s="174">
        <v>925</v>
      </c>
      <c r="E158" s="175">
        <v>0</v>
      </c>
      <c r="F158" s="168" t="s">
        <v>388</v>
      </c>
      <c r="G158" s="171" t="s">
        <v>360</v>
      </c>
      <c r="H158" s="171" t="s">
        <v>1216</v>
      </c>
      <c r="I158" s="194" t="str">
        <f t="shared" si="12"/>
        <v>50434101f</v>
      </c>
      <c r="J158" s="169" t="str">
        <f t="shared" si="13"/>
        <v>50434101026 03</v>
      </c>
      <c r="K158" s="5"/>
      <c r="L158" s="169" t="str">
        <f t="shared" si="14"/>
        <v>50434101026 03B</v>
      </c>
      <c r="M158" s="5" t="str">
        <f t="shared" si="15"/>
        <v>Slovenská kanoistikafBodmena trénerovi Eugen Honti</v>
      </c>
      <c r="N158" s="3" t="str">
        <f t="shared" si="16"/>
        <v>50434101fB</v>
      </c>
    </row>
    <row r="159" spans="1:14" x14ac:dyDescent="0.2">
      <c r="A159" s="168" t="s">
        <v>718</v>
      </c>
      <c r="B159" s="208" t="str">
        <f>VLOOKUP(A159,Adr!A:B,2,FALSE)</f>
        <v>Slovenská kanoistika</v>
      </c>
      <c r="C159" s="198" t="s">
        <v>1385</v>
      </c>
      <c r="D159" s="188">
        <v>462</v>
      </c>
      <c r="E159" s="175">
        <v>0</v>
      </c>
      <c r="F159" s="168" t="s">
        <v>388</v>
      </c>
      <c r="G159" s="171" t="s">
        <v>360</v>
      </c>
      <c r="H159" s="171" t="s">
        <v>1216</v>
      </c>
      <c r="I159" s="194" t="str">
        <f t="shared" si="12"/>
        <v>50434101f</v>
      </c>
      <c r="J159" s="169" t="str">
        <f t="shared" si="13"/>
        <v>50434101026 03</v>
      </c>
      <c r="K159" s="5"/>
      <c r="L159" s="169" t="str">
        <f t="shared" si="14"/>
        <v>50434101026 03B</v>
      </c>
      <c r="M159" s="5" t="str">
        <f t="shared" si="15"/>
        <v>Slovenská kanoistikafBodmena trénerovi Ján Šajbidor</v>
      </c>
      <c r="N159" s="3" t="str">
        <f t="shared" si="16"/>
        <v>50434101fB</v>
      </c>
    </row>
    <row r="160" spans="1:14" x14ac:dyDescent="0.2">
      <c r="A160" s="168" t="s">
        <v>718</v>
      </c>
      <c r="B160" s="208" t="str">
        <f>VLOOKUP(A160,Adr!A:B,2,FALSE)</f>
        <v>Slovenská kanoistika</v>
      </c>
      <c r="C160" s="198" t="s">
        <v>1386</v>
      </c>
      <c r="D160" s="188">
        <v>308</v>
      </c>
      <c r="E160" s="175">
        <v>0</v>
      </c>
      <c r="F160" s="168" t="s">
        <v>388</v>
      </c>
      <c r="G160" s="171" t="s">
        <v>360</v>
      </c>
      <c r="H160" s="171" t="s">
        <v>1216</v>
      </c>
      <c r="I160" s="194" t="str">
        <f t="shared" si="12"/>
        <v>50434101f</v>
      </c>
      <c r="J160" s="169" t="str">
        <f t="shared" si="13"/>
        <v>50434101026 03</v>
      </c>
      <c r="K160" s="5"/>
      <c r="L160" s="169" t="str">
        <f t="shared" si="14"/>
        <v>50434101026 03B</v>
      </c>
      <c r="M160" s="5" t="str">
        <f t="shared" si="15"/>
        <v>Slovenská kanoistikafBodmena trénerovi Jozef Martikán</v>
      </c>
      <c r="N160" s="3" t="str">
        <f t="shared" si="16"/>
        <v>50434101fB</v>
      </c>
    </row>
    <row r="161" spans="1:14" x14ac:dyDescent="0.2">
      <c r="A161" s="168" t="s">
        <v>718</v>
      </c>
      <c r="B161" s="208" t="str">
        <f>VLOOKUP(A161,Adr!A:B,2,FALSE)</f>
        <v>Slovenská kanoistika</v>
      </c>
      <c r="C161" s="198" t="s">
        <v>1387</v>
      </c>
      <c r="D161" s="188">
        <v>925</v>
      </c>
      <c r="E161" s="175">
        <v>0</v>
      </c>
      <c r="F161" s="168" t="s">
        <v>388</v>
      </c>
      <c r="G161" s="171" t="s">
        <v>360</v>
      </c>
      <c r="H161" s="171" t="s">
        <v>1216</v>
      </c>
      <c r="I161" s="194" t="str">
        <f t="shared" si="12"/>
        <v>50434101f</v>
      </c>
      <c r="J161" s="169" t="str">
        <f t="shared" si="13"/>
        <v>50434101026 03</v>
      </c>
      <c r="K161" s="5"/>
      <c r="L161" s="169" t="str">
        <f t="shared" si="14"/>
        <v>50434101026 03B</v>
      </c>
      <c r="M161" s="5" t="str">
        <f t="shared" si="15"/>
        <v>Slovenská kanoistikafBodmena trénerovi Juraj Ontko</v>
      </c>
      <c r="N161" s="3" t="str">
        <f t="shared" si="16"/>
        <v>50434101fB</v>
      </c>
    </row>
    <row r="162" spans="1:14" x14ac:dyDescent="0.2">
      <c r="A162" s="204" t="s">
        <v>718</v>
      </c>
      <c r="B162" s="208" t="str">
        <f>VLOOKUP(A162,Adr!A:B,2,FALSE)</f>
        <v>Slovenská kanoistika</v>
      </c>
      <c r="C162" s="192" t="s">
        <v>1388</v>
      </c>
      <c r="D162" s="174">
        <v>462</v>
      </c>
      <c r="E162" s="175">
        <v>0</v>
      </c>
      <c r="F162" s="168" t="s">
        <v>388</v>
      </c>
      <c r="G162" s="171" t="s">
        <v>360</v>
      </c>
      <c r="H162" s="171" t="s">
        <v>1216</v>
      </c>
      <c r="I162" s="194" t="str">
        <f t="shared" si="12"/>
        <v>50434101f</v>
      </c>
      <c r="J162" s="169" t="str">
        <f t="shared" si="13"/>
        <v>50434101026 03</v>
      </c>
      <c r="K162" s="5"/>
      <c r="L162" s="169" t="str">
        <f t="shared" si="14"/>
        <v>50434101026 03B</v>
      </c>
      <c r="M162" s="5" t="str">
        <f t="shared" si="15"/>
        <v>Slovenská kanoistikafBodmena trénerovi Juraj Tarr</v>
      </c>
      <c r="N162" s="3" t="str">
        <f t="shared" si="16"/>
        <v>50434101fB</v>
      </c>
    </row>
    <row r="163" spans="1:14" x14ac:dyDescent="0.2">
      <c r="A163" s="200" t="s">
        <v>718</v>
      </c>
      <c r="B163" s="208" t="str">
        <f>VLOOKUP(A163,Adr!A:B,2,FALSE)</f>
        <v>Slovenská kanoistika</v>
      </c>
      <c r="C163" s="192" t="s">
        <v>1389</v>
      </c>
      <c r="D163" s="174">
        <v>206</v>
      </c>
      <c r="E163" s="175">
        <v>0</v>
      </c>
      <c r="F163" s="168" t="s">
        <v>388</v>
      </c>
      <c r="G163" s="171" t="s">
        <v>360</v>
      </c>
      <c r="H163" s="171" t="s">
        <v>1216</v>
      </c>
      <c r="I163" s="194" t="str">
        <f t="shared" si="12"/>
        <v>50434101f</v>
      </c>
      <c r="J163" s="169" t="str">
        <f t="shared" si="13"/>
        <v>50434101026 03</v>
      </c>
      <c r="K163" s="5"/>
      <c r="L163" s="169" t="str">
        <f t="shared" si="14"/>
        <v>50434101026 03B</v>
      </c>
      <c r="M163" s="5" t="str">
        <f t="shared" si="15"/>
        <v>Slovenská kanoistikafBodmena trénerovi Martin Stanovský</v>
      </c>
      <c r="N163" s="3" t="str">
        <f t="shared" si="16"/>
        <v>50434101fB</v>
      </c>
    </row>
    <row r="164" spans="1:14" x14ac:dyDescent="0.2">
      <c r="A164" s="200" t="s">
        <v>718</v>
      </c>
      <c r="B164" s="208" t="str">
        <f>VLOOKUP(A164,Adr!A:B,2,FALSE)</f>
        <v>Slovenská kanoistika</v>
      </c>
      <c r="C164" s="192" t="s">
        <v>1390</v>
      </c>
      <c r="D164" s="174">
        <v>617</v>
      </c>
      <c r="E164" s="175">
        <v>0</v>
      </c>
      <c r="F164" s="168" t="s">
        <v>388</v>
      </c>
      <c r="G164" s="171" t="s">
        <v>360</v>
      </c>
      <c r="H164" s="171" t="s">
        <v>1216</v>
      </c>
      <c r="I164" s="194" t="str">
        <f t="shared" si="12"/>
        <v>50434101f</v>
      </c>
      <c r="J164" s="169" t="str">
        <f t="shared" si="13"/>
        <v>50434101026 03</v>
      </c>
      <c r="K164" s="5"/>
      <c r="L164" s="169" t="str">
        <f t="shared" si="14"/>
        <v>50434101026 03B</v>
      </c>
      <c r="M164" s="5" t="str">
        <f t="shared" si="15"/>
        <v>Slovenská kanoistikafBodmena trénerovi Patrik Gajarský</v>
      </c>
      <c r="N164" s="3" t="str">
        <f t="shared" si="16"/>
        <v>50434101fB</v>
      </c>
    </row>
    <row r="165" spans="1:14" x14ac:dyDescent="0.2">
      <c r="A165" s="200" t="s">
        <v>718</v>
      </c>
      <c r="B165" s="208" t="str">
        <f>VLOOKUP(A165,Adr!A:B,2,FALSE)</f>
        <v>Slovenská kanoistika</v>
      </c>
      <c r="C165" s="192" t="s">
        <v>1391</v>
      </c>
      <c r="D165" s="174">
        <v>206</v>
      </c>
      <c r="E165" s="175">
        <v>0</v>
      </c>
      <c r="F165" s="168" t="s">
        <v>388</v>
      </c>
      <c r="G165" s="171" t="s">
        <v>360</v>
      </c>
      <c r="H165" s="171" t="s">
        <v>1216</v>
      </c>
      <c r="I165" s="194" t="str">
        <f t="shared" si="12"/>
        <v>50434101f</v>
      </c>
      <c r="J165" s="169" t="str">
        <f t="shared" si="13"/>
        <v>50434101026 03</v>
      </c>
      <c r="K165" s="5"/>
      <c r="L165" s="169" t="str">
        <f t="shared" si="14"/>
        <v>50434101026 03B</v>
      </c>
      <c r="M165" s="5" t="str">
        <f t="shared" si="15"/>
        <v>Slovenská kanoistikafBodmena trénerovi Pavol Ostrovský</v>
      </c>
      <c r="N165" s="3" t="str">
        <f t="shared" si="16"/>
        <v>50434101fB</v>
      </c>
    </row>
    <row r="166" spans="1:14" x14ac:dyDescent="0.2">
      <c r="A166" s="200" t="s">
        <v>718</v>
      </c>
      <c r="B166" s="208" t="str">
        <f>VLOOKUP(A166,Adr!A:B,2,FALSE)</f>
        <v>Slovenská kanoistika</v>
      </c>
      <c r="C166" s="192" t="s">
        <v>1392</v>
      </c>
      <c r="D166" s="174">
        <v>411</v>
      </c>
      <c r="E166" s="175">
        <v>0</v>
      </c>
      <c r="F166" s="168" t="s">
        <v>388</v>
      </c>
      <c r="G166" s="171" t="s">
        <v>360</v>
      </c>
      <c r="H166" s="171" t="s">
        <v>1216</v>
      </c>
      <c r="I166" s="194" t="str">
        <f t="shared" si="12"/>
        <v>50434101f</v>
      </c>
      <c r="J166" s="169" t="str">
        <f t="shared" si="13"/>
        <v>50434101026 03</v>
      </c>
      <c r="K166" s="5"/>
      <c r="L166" s="169" t="str">
        <f t="shared" si="14"/>
        <v>50434101026 03B</v>
      </c>
      <c r="M166" s="5" t="str">
        <f t="shared" si="15"/>
        <v>Slovenská kanoistikafBodmena trénerovi Peter Mráz</v>
      </c>
      <c r="N166" s="3" t="str">
        <f t="shared" si="16"/>
        <v>50434101fB</v>
      </c>
    </row>
    <row r="167" spans="1:14" x14ac:dyDescent="0.2">
      <c r="A167" s="168" t="s">
        <v>718</v>
      </c>
      <c r="B167" s="208" t="str">
        <f>VLOOKUP(A167,Adr!A:B,2,FALSE)</f>
        <v>Slovenská kanoistika</v>
      </c>
      <c r="C167" s="198" t="s">
        <v>1393</v>
      </c>
      <c r="D167" s="188">
        <v>1233</v>
      </c>
      <c r="E167" s="175">
        <v>0</v>
      </c>
      <c r="F167" s="168" t="s">
        <v>388</v>
      </c>
      <c r="G167" s="171" t="s">
        <v>360</v>
      </c>
      <c r="H167" s="171" t="s">
        <v>1216</v>
      </c>
      <c r="I167" s="194" t="str">
        <f t="shared" si="12"/>
        <v>50434101f</v>
      </c>
      <c r="J167" s="169" t="str">
        <f t="shared" si="13"/>
        <v>50434101026 03</v>
      </c>
      <c r="K167" s="5"/>
      <c r="L167" s="169" t="str">
        <f t="shared" si="14"/>
        <v>50434101026 03B</v>
      </c>
      <c r="M167" s="5" t="str">
        <f t="shared" si="15"/>
        <v>Slovenská kanoistikafBodmena trénerovi Peter Murcko</v>
      </c>
      <c r="N167" s="3" t="str">
        <f t="shared" si="16"/>
        <v>50434101fB</v>
      </c>
    </row>
    <row r="168" spans="1:14" x14ac:dyDescent="0.2">
      <c r="A168" s="204" t="s">
        <v>718</v>
      </c>
      <c r="B168" s="208" t="str">
        <f>VLOOKUP(A168,Adr!A:B,2,FALSE)</f>
        <v>Slovenská kanoistika</v>
      </c>
      <c r="C168" s="192" t="s">
        <v>1394</v>
      </c>
      <c r="D168" s="174">
        <v>308</v>
      </c>
      <c r="E168" s="175">
        <v>0</v>
      </c>
      <c r="F168" s="168" t="s">
        <v>388</v>
      </c>
      <c r="G168" s="171" t="s">
        <v>360</v>
      </c>
      <c r="H168" s="171" t="s">
        <v>1216</v>
      </c>
      <c r="I168" s="194" t="str">
        <f t="shared" si="12"/>
        <v>50434101f</v>
      </c>
      <c r="J168" s="169" t="str">
        <f t="shared" si="13"/>
        <v>50434101026 03</v>
      </c>
      <c r="K168" s="5"/>
      <c r="L168" s="169" t="str">
        <f t="shared" si="14"/>
        <v>50434101026 03B</v>
      </c>
      <c r="M168" s="5" t="str">
        <f t="shared" si="15"/>
        <v>Slovenská kanoistikafBodmena trénerovi Radoslav Štaffen</v>
      </c>
      <c r="N168" s="3" t="str">
        <f t="shared" si="16"/>
        <v>50434101fB</v>
      </c>
    </row>
    <row r="169" spans="1:14" x14ac:dyDescent="0.2">
      <c r="A169" s="200" t="s">
        <v>718</v>
      </c>
      <c r="B169" s="208" t="str">
        <f>VLOOKUP(A169,Adr!A:B,2,FALSE)</f>
        <v>Slovenská kanoistika</v>
      </c>
      <c r="C169" s="192" t="s">
        <v>1395</v>
      </c>
      <c r="D169" s="174">
        <v>411</v>
      </c>
      <c r="E169" s="175">
        <v>0</v>
      </c>
      <c r="F169" s="168" t="s">
        <v>388</v>
      </c>
      <c r="G169" s="171" t="s">
        <v>360</v>
      </c>
      <c r="H169" s="171" t="s">
        <v>1216</v>
      </c>
      <c r="I169" s="194" t="str">
        <f t="shared" si="12"/>
        <v>50434101f</v>
      </c>
      <c r="J169" s="169" t="str">
        <f t="shared" si="13"/>
        <v>50434101026 03</v>
      </c>
      <c r="K169" s="5"/>
      <c r="L169" s="169" t="str">
        <f t="shared" si="14"/>
        <v>50434101026 03B</v>
      </c>
      <c r="M169" s="5" t="str">
        <f t="shared" si="15"/>
        <v>Slovenská kanoistikafBodmena trénerovi Vladimír Chrapčiak</v>
      </c>
      <c r="N169" s="3" t="str">
        <f t="shared" si="16"/>
        <v>50434101fB</v>
      </c>
    </row>
    <row r="170" spans="1:14" ht="20.399999999999999" x14ac:dyDescent="0.2">
      <c r="A170" s="204" t="s">
        <v>718</v>
      </c>
      <c r="B170" s="208" t="str">
        <f>VLOOKUP(A170,Adr!A:B,2,FALSE)</f>
        <v>Slovenská kanoistika</v>
      </c>
      <c r="C170" s="198" t="s">
        <v>1396</v>
      </c>
      <c r="D170" s="189">
        <v>1341321</v>
      </c>
      <c r="E170" s="175">
        <v>0</v>
      </c>
      <c r="F170" s="168" t="s">
        <v>388</v>
      </c>
      <c r="G170" s="171" t="s">
        <v>360</v>
      </c>
      <c r="H170" s="171" t="s">
        <v>1216</v>
      </c>
      <c r="I170" s="194" t="str">
        <f t="shared" si="12"/>
        <v>50434101f</v>
      </c>
      <c r="J170" s="169" t="str">
        <f t="shared" si="13"/>
        <v>50434101026 03</v>
      </c>
      <c r="K170" s="5"/>
      <c r="L170" s="169" t="str">
        <f t="shared" si="14"/>
        <v>50434101026 03B</v>
      </c>
      <c r="M170" s="5" t="str">
        <f t="shared" si="15"/>
        <v>Slovenská kanoistikafBPlnenie úloh verejného záujmu v športe - podpora a rozvoj športu mládeže v kanoistike</v>
      </c>
      <c r="N170" s="3" t="str">
        <f t="shared" si="16"/>
        <v>50434101fB</v>
      </c>
    </row>
    <row r="171" spans="1:14" x14ac:dyDescent="0.2">
      <c r="A171" s="204" t="s">
        <v>724</v>
      </c>
      <c r="B171" s="208" t="str">
        <f>VLOOKUP(A171,Adr!A:B,2,FALSE)</f>
        <v>Slovenská Lakrosová Federácia</v>
      </c>
      <c r="C171" s="192" t="s">
        <v>1397</v>
      </c>
      <c r="D171" s="174">
        <v>32301</v>
      </c>
      <c r="E171" s="175">
        <v>0</v>
      </c>
      <c r="F171" s="168" t="s">
        <v>378</v>
      </c>
      <c r="G171" s="171" t="s">
        <v>358</v>
      </c>
      <c r="H171" s="171" t="s">
        <v>1216</v>
      </c>
      <c r="I171" s="194" t="str">
        <f t="shared" si="12"/>
        <v>30853427a</v>
      </c>
      <c r="J171" s="169" t="str">
        <f t="shared" si="13"/>
        <v>30853427026 02</v>
      </c>
      <c r="K171" s="5" t="s">
        <v>1398</v>
      </c>
      <c r="L171" s="169" t="str">
        <f t="shared" si="14"/>
        <v>30853427026 02B</v>
      </c>
      <c r="M171" s="5" t="str">
        <f t="shared" si="15"/>
        <v>Slovenská Lakrosová FederáciaaBlakros - bežné transfery</v>
      </c>
      <c r="N171" s="3" t="str">
        <f t="shared" si="16"/>
        <v>30853427aB</v>
      </c>
    </row>
    <row r="172" spans="1:14" ht="20.399999999999999" x14ac:dyDescent="0.2">
      <c r="A172" s="168" t="s">
        <v>731</v>
      </c>
      <c r="B172" s="208" t="str">
        <f>VLOOKUP(A172,Adr!A:B,2,FALSE)</f>
        <v>Slovenská lukostrelecká asociácia 3D</v>
      </c>
      <c r="C172" s="198" t="s">
        <v>391</v>
      </c>
      <c r="D172" s="189">
        <v>28000</v>
      </c>
      <c r="E172" s="175">
        <v>0</v>
      </c>
      <c r="F172" s="168" t="s">
        <v>390</v>
      </c>
      <c r="G172" s="174" t="s">
        <v>360</v>
      </c>
      <c r="H172" s="171" t="s">
        <v>1216</v>
      </c>
      <c r="I172" s="194" t="str">
        <f t="shared" si="12"/>
        <v>36075809g</v>
      </c>
      <c r="J172" s="169" t="str">
        <f t="shared" si="13"/>
        <v>36075809026 03</v>
      </c>
      <c r="K172" s="5"/>
      <c r="L172" s="169" t="str">
        <f t="shared" si="14"/>
        <v>36075809026 03B</v>
      </c>
      <c r="M172" s="5" t="str">
        <f t="shared" si="15"/>
        <v>Slovenská lukostrelecká asociácia 3DgBrozvoj športov, ktoré nie sú uznanými podľa zákona č. 440/2015 Z. z.</v>
      </c>
      <c r="N172" s="3" t="str">
        <f t="shared" si="16"/>
        <v>36075809gB</v>
      </c>
    </row>
    <row r="173" spans="1:14" x14ac:dyDescent="0.2">
      <c r="A173" s="168" t="s">
        <v>739</v>
      </c>
      <c r="B173" s="208" t="str">
        <f>VLOOKUP(A173,Adr!A:B,2,FALSE)</f>
        <v>Slovenská motocyklová federácia</v>
      </c>
      <c r="C173" s="192" t="s">
        <v>1399</v>
      </c>
      <c r="D173" s="174">
        <v>161157</v>
      </c>
      <c r="E173" s="175">
        <v>0</v>
      </c>
      <c r="F173" s="184" t="s">
        <v>378</v>
      </c>
      <c r="G173" s="171" t="s">
        <v>358</v>
      </c>
      <c r="H173" s="171" t="s">
        <v>1216</v>
      </c>
      <c r="I173" s="194" t="str">
        <f t="shared" si="12"/>
        <v>30813883a</v>
      </c>
      <c r="J173" s="169" t="str">
        <f t="shared" si="13"/>
        <v>30813883026 02</v>
      </c>
      <c r="K173" s="5" t="s">
        <v>1400</v>
      </c>
      <c r="L173" s="169" t="str">
        <f t="shared" si="14"/>
        <v>30813883026 02B</v>
      </c>
      <c r="M173" s="5" t="str">
        <f t="shared" si="15"/>
        <v>Slovenská motocyklová federáciaaBmotocyklový šport - bežné transfery</v>
      </c>
      <c r="N173" s="3" t="str">
        <f t="shared" si="16"/>
        <v>30813883aB</v>
      </c>
    </row>
    <row r="174" spans="1:14" x14ac:dyDescent="0.2">
      <c r="A174" s="184" t="s">
        <v>739</v>
      </c>
      <c r="B174" s="208" t="str">
        <f>VLOOKUP(A174,Adr!A:B,2,FALSE)</f>
        <v>Slovenská motocyklová federácia</v>
      </c>
      <c r="C174" s="198" t="s">
        <v>1401</v>
      </c>
      <c r="D174" s="189">
        <v>5000</v>
      </c>
      <c r="E174" s="235">
        <v>0</v>
      </c>
      <c r="F174" s="168" t="s">
        <v>384</v>
      </c>
      <c r="G174" s="171" t="s">
        <v>360</v>
      </c>
      <c r="H174" s="171" t="s">
        <v>1216</v>
      </c>
      <c r="I174" s="194" t="str">
        <f t="shared" si="12"/>
        <v>30813883d</v>
      </c>
      <c r="J174" s="169" t="str">
        <f t="shared" si="13"/>
        <v>30813883026 03</v>
      </c>
      <c r="K174" s="5"/>
      <c r="L174" s="169" t="str">
        <f t="shared" si="14"/>
        <v>30813883026 03B</v>
      </c>
      <c r="M174" s="5" t="str">
        <f t="shared" si="15"/>
        <v>Slovenská motocyklová federáciadBKohút Tomáš</v>
      </c>
      <c r="N174" s="3" t="str">
        <f t="shared" si="16"/>
        <v>30813883dB</v>
      </c>
    </row>
    <row r="175" spans="1:14" x14ac:dyDescent="0.2">
      <c r="A175" s="204" t="s">
        <v>739</v>
      </c>
      <c r="B175" s="208" t="str">
        <f>VLOOKUP(A175,Adr!A:B,2,FALSE)</f>
        <v>Slovenská motocyklová federácia</v>
      </c>
      <c r="C175" s="198" t="s">
        <v>1402</v>
      </c>
      <c r="D175" s="189">
        <v>20000</v>
      </c>
      <c r="E175" s="175">
        <v>0</v>
      </c>
      <c r="F175" s="168" t="s">
        <v>384</v>
      </c>
      <c r="G175" s="171" t="s">
        <v>360</v>
      </c>
      <c r="H175" s="171" t="s">
        <v>1216</v>
      </c>
      <c r="I175" s="194" t="str">
        <f t="shared" si="12"/>
        <v>30813883d</v>
      </c>
      <c r="J175" s="169" t="str">
        <f t="shared" si="13"/>
        <v>30813883026 03</v>
      </c>
      <c r="K175" s="5"/>
      <c r="L175" s="169" t="str">
        <f t="shared" si="14"/>
        <v>30813883026 03B</v>
      </c>
      <c r="M175" s="5" t="str">
        <f t="shared" si="15"/>
        <v>Slovenská motocyklová federáciadBSvitko Štefan</v>
      </c>
      <c r="N175" s="3" t="str">
        <f t="shared" si="16"/>
        <v>30813883dB</v>
      </c>
    </row>
    <row r="176" spans="1:14" x14ac:dyDescent="0.2">
      <c r="A176" s="204" t="s">
        <v>739</v>
      </c>
      <c r="B176" s="208" t="str">
        <f>VLOOKUP(A176,Adr!A:B,2,FALSE)</f>
        <v>Slovenská motocyklová federácia</v>
      </c>
      <c r="C176" s="198" t="s">
        <v>1403</v>
      </c>
      <c r="D176" s="189">
        <v>20000</v>
      </c>
      <c r="E176" s="175">
        <v>0</v>
      </c>
      <c r="F176" s="168" t="s">
        <v>384</v>
      </c>
      <c r="G176" s="171" t="s">
        <v>360</v>
      </c>
      <c r="H176" s="171" t="s">
        <v>1216</v>
      </c>
      <c r="I176" s="194" t="str">
        <f t="shared" si="12"/>
        <v>30813883d</v>
      </c>
      <c r="J176" s="169" t="str">
        <f t="shared" si="13"/>
        <v>30813883026 03</v>
      </c>
      <c r="K176" s="5"/>
      <c r="L176" s="169" t="str">
        <f t="shared" si="14"/>
        <v>30813883026 03B</v>
      </c>
      <c r="M176" s="5" t="str">
        <f t="shared" si="15"/>
        <v>Slovenská motocyklová federáciadBVaculík Martin</v>
      </c>
      <c r="N176" s="3" t="str">
        <f t="shared" si="16"/>
        <v>30813883dB</v>
      </c>
    </row>
    <row r="177" spans="1:14" x14ac:dyDescent="0.2">
      <c r="A177" s="204" t="s">
        <v>748</v>
      </c>
      <c r="B177" s="208" t="str">
        <f>VLOOKUP(A177,Adr!A:B,2,FALSE)</f>
        <v>Slovenská Muaythai asociácia</v>
      </c>
      <c r="C177" s="198" t="s">
        <v>1404</v>
      </c>
      <c r="D177" s="188">
        <v>38225</v>
      </c>
      <c r="E177" s="175">
        <v>0</v>
      </c>
      <c r="F177" s="168" t="s">
        <v>378</v>
      </c>
      <c r="G177" s="171" t="s">
        <v>358</v>
      </c>
      <c r="H177" s="171" t="s">
        <v>1216</v>
      </c>
      <c r="I177" s="194" t="str">
        <f t="shared" si="12"/>
        <v>34057587a</v>
      </c>
      <c r="J177" s="169" t="str">
        <f t="shared" si="13"/>
        <v>34057587026 02</v>
      </c>
      <c r="K177" s="5" t="s">
        <v>1405</v>
      </c>
      <c r="L177" s="169" t="str">
        <f t="shared" si="14"/>
        <v>34057587026 02B</v>
      </c>
      <c r="M177" s="5" t="str">
        <f t="shared" si="15"/>
        <v>Slovenská Muaythai asociáciaaBthajský box - bežné transfery</v>
      </c>
      <c r="N177" s="3" t="str">
        <f t="shared" si="16"/>
        <v>34057587aB</v>
      </c>
    </row>
    <row r="178" spans="1:14" x14ac:dyDescent="0.2">
      <c r="A178" s="168" t="s">
        <v>748</v>
      </c>
      <c r="B178" s="208" t="str">
        <f>VLOOKUP(A178,Adr!A:B,2,FALSE)</f>
        <v>Slovenská Muaythai asociácia</v>
      </c>
      <c r="C178" s="198" t="s">
        <v>1406</v>
      </c>
      <c r="D178" s="188">
        <v>20000</v>
      </c>
      <c r="E178" s="175">
        <v>0</v>
      </c>
      <c r="F178" s="168" t="s">
        <v>384</v>
      </c>
      <c r="G178" s="171" t="s">
        <v>360</v>
      </c>
      <c r="H178" s="171" t="s">
        <v>1216</v>
      </c>
      <c r="I178" s="194" t="str">
        <f t="shared" si="12"/>
        <v>34057587d</v>
      </c>
      <c r="J178" s="169" t="str">
        <f t="shared" si="13"/>
        <v>34057587026 03</v>
      </c>
      <c r="K178" s="5"/>
      <c r="L178" s="169" t="str">
        <f t="shared" si="14"/>
        <v>34057587026 03B</v>
      </c>
      <c r="M178" s="5" t="str">
        <f t="shared" si="15"/>
        <v>Slovenská Muaythai asociáciadBChochlíková Monika</v>
      </c>
      <c r="N178" s="3" t="str">
        <f t="shared" si="16"/>
        <v>34057587dB</v>
      </c>
    </row>
    <row r="179" spans="1:14" x14ac:dyDescent="0.2">
      <c r="A179" s="184" t="s">
        <v>754</v>
      </c>
      <c r="B179" s="208" t="str">
        <f>VLOOKUP(A179,Adr!A:B,2,FALSE)</f>
        <v>Slovenská nohejbalová asociácia</v>
      </c>
      <c r="C179" s="198" t="s">
        <v>1407</v>
      </c>
      <c r="D179" s="189">
        <v>525</v>
      </c>
      <c r="E179" s="175">
        <v>0</v>
      </c>
      <c r="F179" s="184" t="s">
        <v>388</v>
      </c>
      <c r="G179" s="187" t="s">
        <v>360</v>
      </c>
      <c r="H179" s="187" t="s">
        <v>1216</v>
      </c>
      <c r="I179" s="194" t="str">
        <f t="shared" si="12"/>
        <v>30806887f</v>
      </c>
      <c r="J179" s="169" t="str">
        <f t="shared" si="13"/>
        <v>30806887026 03</v>
      </c>
      <c r="K179" s="5"/>
      <c r="L179" s="169" t="str">
        <f t="shared" si="14"/>
        <v>30806887026 03B</v>
      </c>
      <c r="M179" s="5" t="str">
        <f t="shared" si="15"/>
        <v>Slovenská nohejbalová asociáciafBodmena trénerovi Patrik Perun</v>
      </c>
      <c r="N179" s="3" t="str">
        <f t="shared" si="16"/>
        <v>30806887fB</v>
      </c>
    </row>
    <row r="180" spans="1:14" ht="20.399999999999999" x14ac:dyDescent="0.2">
      <c r="A180" s="200" t="s">
        <v>754</v>
      </c>
      <c r="B180" s="208" t="str">
        <f>VLOOKUP(A180,Adr!A:B,2,FALSE)</f>
        <v>Slovenská nohejbalová asociácia</v>
      </c>
      <c r="C180" s="198" t="s">
        <v>391</v>
      </c>
      <c r="D180" s="189">
        <v>28400</v>
      </c>
      <c r="E180" s="175">
        <v>0</v>
      </c>
      <c r="F180" s="168" t="s">
        <v>390</v>
      </c>
      <c r="G180" s="174" t="s">
        <v>360</v>
      </c>
      <c r="H180" s="171" t="s">
        <v>1216</v>
      </c>
      <c r="I180" s="194" t="str">
        <f t="shared" si="12"/>
        <v>30806887g</v>
      </c>
      <c r="J180" s="169" t="str">
        <f t="shared" si="13"/>
        <v>30806887026 03</v>
      </c>
      <c r="K180" s="5"/>
      <c r="L180" s="169" t="str">
        <f t="shared" si="14"/>
        <v>30806887026 03B</v>
      </c>
      <c r="M180" s="5" t="str">
        <f t="shared" si="15"/>
        <v>Slovenská nohejbalová asociáciagBrozvoj športov, ktoré nie sú uznanými podľa zákona č. 440/2015 Z. z.</v>
      </c>
      <c r="N180" s="3" t="str">
        <f t="shared" si="16"/>
        <v>30806887gB</v>
      </c>
    </row>
    <row r="181" spans="1:14" x14ac:dyDescent="0.2">
      <c r="A181" s="204" t="s">
        <v>759</v>
      </c>
      <c r="B181" s="208" t="str">
        <f>VLOOKUP(A181,Adr!A:B,2,FALSE)</f>
        <v>Slovenská plavecká federácia</v>
      </c>
      <c r="C181" s="192" t="s">
        <v>1408</v>
      </c>
      <c r="D181" s="174">
        <v>3609730</v>
      </c>
      <c r="E181" s="175">
        <v>0</v>
      </c>
      <c r="F181" s="168" t="s">
        <v>378</v>
      </c>
      <c r="G181" s="171" t="s">
        <v>358</v>
      </c>
      <c r="H181" s="171" t="s">
        <v>1216</v>
      </c>
      <c r="I181" s="194" t="str">
        <f t="shared" si="12"/>
        <v>36068764a</v>
      </c>
      <c r="J181" s="169" t="str">
        <f t="shared" si="13"/>
        <v>36068764026 02</v>
      </c>
      <c r="K181" s="5" t="s">
        <v>1409</v>
      </c>
      <c r="L181" s="169" t="str">
        <f t="shared" si="14"/>
        <v>36068764026 02B</v>
      </c>
      <c r="M181" s="5" t="str">
        <f t="shared" si="15"/>
        <v>Slovenská plavecká federáciaaBplavecké športy - bežné transfery</v>
      </c>
      <c r="N181" s="3" t="str">
        <f t="shared" si="16"/>
        <v>36068764aB</v>
      </c>
    </row>
    <row r="182" spans="1:14" x14ac:dyDescent="0.2">
      <c r="A182" s="200" t="s">
        <v>759</v>
      </c>
      <c r="B182" s="208" t="str">
        <f>VLOOKUP(A182,Adr!A:B,2,FALSE)</f>
        <v>Slovenská plavecká federácia</v>
      </c>
      <c r="C182" s="198" t="s">
        <v>1410</v>
      </c>
      <c r="D182" s="189">
        <v>10000</v>
      </c>
      <c r="E182" s="175">
        <v>0</v>
      </c>
      <c r="F182" s="168" t="s">
        <v>384</v>
      </c>
      <c r="G182" s="171" t="s">
        <v>360</v>
      </c>
      <c r="H182" s="171" t="s">
        <v>1216</v>
      </c>
      <c r="I182" s="194" t="str">
        <f t="shared" si="12"/>
        <v>36068764d</v>
      </c>
      <c r="J182" s="169" t="str">
        <f t="shared" si="13"/>
        <v>36068764026 03</v>
      </c>
      <c r="K182" s="5"/>
      <c r="L182" s="169" t="str">
        <f t="shared" si="14"/>
        <v>36068764026 03B</v>
      </c>
      <c r="M182" s="5" t="str">
        <f t="shared" si="15"/>
        <v>Slovenská plavecká federáciadBDikács Bence</v>
      </c>
      <c r="N182" s="3" t="str">
        <f t="shared" si="16"/>
        <v>36068764dB</v>
      </c>
    </row>
    <row r="183" spans="1:14" x14ac:dyDescent="0.2">
      <c r="A183" s="184" t="s">
        <v>759</v>
      </c>
      <c r="B183" s="208" t="str">
        <f>VLOOKUP(A183,Adr!A:B,2,FALSE)</f>
        <v>Slovenská plavecká federácia</v>
      </c>
      <c r="C183" s="198" t="s">
        <v>1411</v>
      </c>
      <c r="D183" s="189">
        <v>5000</v>
      </c>
      <c r="E183" s="235">
        <v>0</v>
      </c>
      <c r="F183" s="168" t="s">
        <v>384</v>
      </c>
      <c r="G183" s="171" t="s">
        <v>360</v>
      </c>
      <c r="H183" s="171" t="s">
        <v>1216</v>
      </c>
      <c r="I183" s="194" t="str">
        <f t="shared" si="12"/>
        <v>36068764d</v>
      </c>
      <c r="J183" s="169" t="str">
        <f t="shared" si="13"/>
        <v>36068764026 03</v>
      </c>
      <c r="K183" s="5"/>
      <c r="L183" s="169" t="str">
        <f t="shared" si="14"/>
        <v>36068764026 03B</v>
      </c>
      <c r="M183" s="5" t="str">
        <f t="shared" si="15"/>
        <v>Slovenská plavecká federáciadBDiky Chiara</v>
      </c>
      <c r="N183" s="3" t="str">
        <f t="shared" si="16"/>
        <v>36068764dB</v>
      </c>
    </row>
    <row r="184" spans="1:14" x14ac:dyDescent="0.2">
      <c r="A184" s="184" t="s">
        <v>759</v>
      </c>
      <c r="B184" s="208" t="str">
        <f>VLOOKUP(A184,Adr!A:B,2,FALSE)</f>
        <v>Slovenská plavecká federácia</v>
      </c>
      <c r="C184" s="198" t="s">
        <v>1412</v>
      </c>
      <c r="D184" s="189">
        <v>12500</v>
      </c>
      <c r="E184" s="235">
        <v>0</v>
      </c>
      <c r="F184" s="168" t="s">
        <v>384</v>
      </c>
      <c r="G184" s="174" t="s">
        <v>360</v>
      </c>
      <c r="H184" s="171" t="s">
        <v>1216</v>
      </c>
      <c r="I184" s="194" t="str">
        <f t="shared" si="12"/>
        <v>36068764d</v>
      </c>
      <c r="J184" s="169" t="str">
        <f t="shared" si="13"/>
        <v>36068764026 03</v>
      </c>
      <c r="K184" s="5"/>
      <c r="L184" s="169" t="str">
        <f t="shared" si="14"/>
        <v>36068764026 03B</v>
      </c>
      <c r="M184" s="5" t="str">
        <f t="shared" si="15"/>
        <v>Slovenská plavecká federáciadBFolťan Patrik</v>
      </c>
      <c r="N184" s="3" t="str">
        <f t="shared" si="16"/>
        <v>36068764dB</v>
      </c>
    </row>
    <row r="185" spans="1:14" x14ac:dyDescent="0.2">
      <c r="A185" s="168" t="s">
        <v>759</v>
      </c>
      <c r="B185" s="208" t="str">
        <f>VLOOKUP(A185,Adr!A:B,2,FALSE)</f>
        <v>Slovenská plavecká federácia</v>
      </c>
      <c r="C185" s="198" t="s">
        <v>1413</v>
      </c>
      <c r="D185" s="188">
        <v>20000</v>
      </c>
      <c r="E185" s="235">
        <v>0</v>
      </c>
      <c r="F185" s="168" t="s">
        <v>384</v>
      </c>
      <c r="G185" s="171" t="s">
        <v>360</v>
      </c>
      <c r="H185" s="171" t="s">
        <v>1216</v>
      </c>
      <c r="I185" s="194" t="str">
        <f t="shared" si="12"/>
        <v>36068764d</v>
      </c>
      <c r="J185" s="169" t="str">
        <f t="shared" si="13"/>
        <v>36068764026 03</v>
      </c>
      <c r="K185" s="5"/>
      <c r="L185" s="169" t="str">
        <f t="shared" si="14"/>
        <v>36068764026 03B</v>
      </c>
      <c r="M185" s="5" t="str">
        <f t="shared" si="15"/>
        <v>Slovenská plavecká federáciadBNagy Richard</v>
      </c>
      <c r="N185" s="3" t="str">
        <f t="shared" si="16"/>
        <v>36068764dB</v>
      </c>
    </row>
    <row r="186" spans="1:14" x14ac:dyDescent="0.2">
      <c r="A186" s="168" t="s">
        <v>759</v>
      </c>
      <c r="B186" s="208" t="str">
        <f>VLOOKUP(A186,Adr!A:B,2,FALSE)</f>
        <v>Slovenská plavecká federácia</v>
      </c>
      <c r="C186" s="198" t="s">
        <v>1414</v>
      </c>
      <c r="D186" s="188">
        <v>12500</v>
      </c>
      <c r="E186" s="235">
        <v>0</v>
      </c>
      <c r="F186" s="168" t="s">
        <v>384</v>
      </c>
      <c r="G186" s="174" t="s">
        <v>360</v>
      </c>
      <c r="H186" s="171" t="s">
        <v>1216</v>
      </c>
      <c r="I186" s="194" t="str">
        <f t="shared" si="12"/>
        <v>36068764d</v>
      </c>
      <c r="J186" s="169" t="str">
        <f t="shared" si="13"/>
        <v>36068764026 03</v>
      </c>
      <c r="K186" s="5"/>
      <c r="L186" s="169" t="str">
        <f t="shared" si="14"/>
        <v>36068764026 03B</v>
      </c>
      <c r="M186" s="5" t="str">
        <f t="shared" si="15"/>
        <v>Slovenská plavecká federáciadBPodmaníková Andrea</v>
      </c>
      <c r="N186" s="3" t="str">
        <f t="shared" si="16"/>
        <v>36068764dB</v>
      </c>
    </row>
    <row r="187" spans="1:14" x14ac:dyDescent="0.2">
      <c r="A187" s="168" t="s">
        <v>759</v>
      </c>
      <c r="B187" s="208" t="str">
        <f>VLOOKUP(A187,Adr!A:B,2,FALSE)</f>
        <v>Slovenská plavecká federácia</v>
      </c>
      <c r="C187" s="198" t="s">
        <v>1415</v>
      </c>
      <c r="D187" s="188">
        <v>18000</v>
      </c>
      <c r="E187" s="235">
        <v>0</v>
      </c>
      <c r="F187" s="168" t="s">
        <v>384</v>
      </c>
      <c r="G187" s="174" t="s">
        <v>360</v>
      </c>
      <c r="H187" s="171" t="s">
        <v>1216</v>
      </c>
      <c r="I187" s="194" t="str">
        <f t="shared" si="12"/>
        <v>36068764d</v>
      </c>
      <c r="J187" s="169" t="str">
        <f t="shared" si="13"/>
        <v>36068764026 03</v>
      </c>
      <c r="K187" s="5"/>
      <c r="L187" s="169" t="str">
        <f t="shared" si="14"/>
        <v>36068764026 03B</v>
      </c>
      <c r="M187" s="5" t="str">
        <f t="shared" si="15"/>
        <v>Slovenská plavecká federáciadBSlušná Lilian</v>
      </c>
      <c r="N187" s="3" t="str">
        <f t="shared" si="16"/>
        <v>36068764dB</v>
      </c>
    </row>
    <row r="188" spans="1:14" x14ac:dyDescent="0.2">
      <c r="A188" s="168" t="s">
        <v>759</v>
      </c>
      <c r="B188" s="208" t="str">
        <f>VLOOKUP(A188,Adr!A:B,2,FALSE)</f>
        <v>Slovenská plavecká federácia</v>
      </c>
      <c r="C188" s="192" t="s">
        <v>1416</v>
      </c>
      <c r="D188" s="174">
        <v>10000</v>
      </c>
      <c r="E188" s="235">
        <v>0</v>
      </c>
      <c r="F188" s="168" t="s">
        <v>384</v>
      </c>
      <c r="G188" s="174" t="s">
        <v>360</v>
      </c>
      <c r="H188" s="171" t="s">
        <v>1216</v>
      </c>
      <c r="I188" s="194" t="str">
        <f t="shared" si="12"/>
        <v>36068764d</v>
      </c>
      <c r="J188" s="169" t="str">
        <f t="shared" si="13"/>
        <v>36068764026 03</v>
      </c>
      <c r="K188" s="5"/>
      <c r="L188" s="169" t="str">
        <f t="shared" si="14"/>
        <v>36068764026 03B</v>
      </c>
      <c r="M188" s="5" t="str">
        <f t="shared" si="15"/>
        <v>Slovenská plavecká federáciadBštafeta - plávanie</v>
      </c>
      <c r="N188" s="3" t="str">
        <f t="shared" si="16"/>
        <v>36068764dB</v>
      </c>
    </row>
    <row r="189" spans="1:14" x14ac:dyDescent="0.2">
      <c r="A189" s="168" t="s">
        <v>759</v>
      </c>
      <c r="B189" s="208" t="str">
        <f>VLOOKUP(A189,Adr!A:B,2,FALSE)</f>
        <v>Slovenská plavecká federácia</v>
      </c>
      <c r="C189" s="198" t="s">
        <v>1417</v>
      </c>
      <c r="D189" s="188">
        <v>7500</v>
      </c>
      <c r="E189" s="235">
        <v>0</v>
      </c>
      <c r="F189" s="168" t="s">
        <v>384</v>
      </c>
      <c r="G189" s="174" t="s">
        <v>360</v>
      </c>
      <c r="H189" s="171" t="s">
        <v>1216</v>
      </c>
      <c r="I189" s="194" t="str">
        <f t="shared" si="12"/>
        <v>36068764d</v>
      </c>
      <c r="J189" s="169" t="str">
        <f t="shared" si="13"/>
        <v>36068764026 03</v>
      </c>
      <c r="K189" s="5"/>
      <c r="L189" s="169" t="str">
        <f t="shared" si="14"/>
        <v>36068764026 03B</v>
      </c>
      <c r="M189" s="5" t="str">
        <f t="shared" si="15"/>
        <v>Slovenská plavecká federáciadBTrníková Nikoleta</v>
      </c>
      <c r="N189" s="3" t="str">
        <f t="shared" si="16"/>
        <v>36068764dB</v>
      </c>
    </row>
    <row r="190" spans="1:14" ht="20.399999999999999" x14ac:dyDescent="0.2">
      <c r="A190" s="184" t="s">
        <v>759</v>
      </c>
      <c r="B190" s="208" t="str">
        <f>VLOOKUP(A190,Adr!A:B,2,FALSE)</f>
        <v>Slovenská plavecká federácia</v>
      </c>
      <c r="C190" s="198" t="s">
        <v>1418</v>
      </c>
      <c r="D190" s="189">
        <v>1086975</v>
      </c>
      <c r="E190" s="175">
        <v>0</v>
      </c>
      <c r="F190" s="168" t="s">
        <v>388</v>
      </c>
      <c r="G190" s="174" t="s">
        <v>360</v>
      </c>
      <c r="H190" s="171" t="s">
        <v>1216</v>
      </c>
      <c r="I190" s="194" t="str">
        <f t="shared" si="12"/>
        <v>36068764f</v>
      </c>
      <c r="J190" s="169" t="str">
        <f t="shared" si="13"/>
        <v>36068764026 03</v>
      </c>
      <c r="K190" s="5"/>
      <c r="L190" s="169" t="str">
        <f t="shared" si="14"/>
        <v>36068764026 03B</v>
      </c>
      <c r="M190" s="5" t="str">
        <f t="shared" si="15"/>
        <v>Slovenská plavecká federáciafBPlnenie úloh verejného záujmu v športe - podpora a rozvoj športu mládeže v plávaní</v>
      </c>
      <c r="N190" s="3" t="str">
        <f t="shared" si="16"/>
        <v>36068764fB</v>
      </c>
    </row>
    <row r="191" spans="1:14" ht="30.6" x14ac:dyDescent="0.2">
      <c r="A191" s="168" t="s">
        <v>759</v>
      </c>
      <c r="B191" s="208" t="str">
        <f>VLOOKUP(A191,Adr!A:B,2,FALSE)</f>
        <v>Slovenská plavecká federácia</v>
      </c>
      <c r="C191" s="198" t="s">
        <v>1419</v>
      </c>
      <c r="D191" s="188">
        <v>20150</v>
      </c>
      <c r="E191" s="235">
        <v>0</v>
      </c>
      <c r="F191" s="168" t="s">
        <v>396</v>
      </c>
      <c r="G191" s="171" t="s">
        <v>356</v>
      </c>
      <c r="H191" s="171" t="s">
        <v>1216</v>
      </c>
      <c r="I191" s="194" t="str">
        <f t="shared" si="12"/>
        <v>36068764j</v>
      </c>
      <c r="J191" s="169" t="str">
        <f t="shared" si="13"/>
        <v>36068764026 01</v>
      </c>
      <c r="K191" s="5"/>
      <c r="L191" s="169" t="str">
        <f t="shared" si="14"/>
        <v>36068764026 01B</v>
      </c>
      <c r="M191" s="5" t="str">
        <f t="shared" si="15"/>
        <v>Slovenská plavecká federáciajBZabezpečenie finále školských športových súťaží (Šamorín 2023) v súťažiach kategórie "A" v plávaní a vodnom póle základných škôl</v>
      </c>
      <c r="N191" s="3" t="str">
        <f t="shared" si="16"/>
        <v>36068764jB</v>
      </c>
    </row>
    <row r="192" spans="1:14" x14ac:dyDescent="0.2">
      <c r="A192" s="204" t="s">
        <v>765</v>
      </c>
      <c r="B192" s="208" t="str">
        <f>VLOOKUP(A192,Adr!A:B,2,FALSE)</f>
        <v>Slovenská rugbyová únia</v>
      </c>
      <c r="C192" s="198" t="s">
        <v>1420</v>
      </c>
      <c r="D192" s="189">
        <v>48541</v>
      </c>
      <c r="E192" s="175">
        <v>0</v>
      </c>
      <c r="F192" s="168" t="s">
        <v>378</v>
      </c>
      <c r="G192" s="174" t="s">
        <v>358</v>
      </c>
      <c r="H192" s="171" t="s">
        <v>1216</v>
      </c>
      <c r="I192" s="194" t="str">
        <f t="shared" si="12"/>
        <v>30851459a</v>
      </c>
      <c r="J192" s="169" t="str">
        <f t="shared" si="13"/>
        <v>30851459026 02</v>
      </c>
      <c r="K192" s="5" t="s">
        <v>1421</v>
      </c>
      <c r="L192" s="169" t="str">
        <f t="shared" si="14"/>
        <v>30851459026 02B</v>
      </c>
      <c r="M192" s="5" t="str">
        <f t="shared" si="15"/>
        <v>Slovenská rugbyová úniaaBrugby - bežné transfery</v>
      </c>
      <c r="N192" s="3" t="str">
        <f t="shared" si="16"/>
        <v>30851459aB</v>
      </c>
    </row>
    <row r="193" spans="1:14" x14ac:dyDescent="0.2">
      <c r="A193" s="204" t="s">
        <v>773</v>
      </c>
      <c r="B193" s="208" t="str">
        <f>VLOOKUP(A193,Adr!A:B,2,FALSE)</f>
        <v>Slovenská skialpinistická asociácia</v>
      </c>
      <c r="C193" s="192" t="s">
        <v>1422</v>
      </c>
      <c r="D193" s="188">
        <v>32301</v>
      </c>
      <c r="E193" s="175">
        <v>0</v>
      </c>
      <c r="F193" s="168" t="s">
        <v>378</v>
      </c>
      <c r="G193" s="174" t="s">
        <v>358</v>
      </c>
      <c r="H193" s="171" t="s">
        <v>1216</v>
      </c>
      <c r="I193" s="194" t="str">
        <f t="shared" si="12"/>
        <v>37998919a</v>
      </c>
      <c r="J193" s="169" t="str">
        <f t="shared" si="13"/>
        <v>37998919026 02</v>
      </c>
      <c r="K193" s="5" t="s">
        <v>1423</v>
      </c>
      <c r="L193" s="169" t="str">
        <f t="shared" si="14"/>
        <v>37998919026 02B</v>
      </c>
      <c r="M193" s="5" t="str">
        <f t="shared" si="15"/>
        <v>Slovenská skialpinistická asociáciaaBskialpinizmus - bežné transfery</v>
      </c>
      <c r="N193" s="3" t="str">
        <f t="shared" si="16"/>
        <v>37998919aB</v>
      </c>
    </row>
    <row r="194" spans="1:14" x14ac:dyDescent="0.2">
      <c r="A194" s="168" t="s">
        <v>773</v>
      </c>
      <c r="B194" s="208" t="str">
        <f>VLOOKUP(A194,Adr!A:B,2,FALSE)</f>
        <v>Slovenská skialpinistická asociácia</v>
      </c>
      <c r="C194" s="198" t="s">
        <v>1424</v>
      </c>
      <c r="D194" s="188">
        <v>30000</v>
      </c>
      <c r="E194" s="235">
        <v>0</v>
      </c>
      <c r="F194" s="168" t="s">
        <v>384</v>
      </c>
      <c r="G194" s="171" t="s">
        <v>360</v>
      </c>
      <c r="H194" s="171" t="s">
        <v>1216</v>
      </c>
      <c r="I194" s="194" t="str">
        <f t="shared" ref="I194:I257" si="17">A194&amp;F194</f>
        <v>37998919d</v>
      </c>
      <c r="J194" s="169" t="str">
        <f t="shared" ref="J194:J257" si="18">A194&amp;G194</f>
        <v>37998919026 03</v>
      </c>
      <c r="K194" s="5"/>
      <c r="L194" s="169" t="str">
        <f t="shared" ref="L194:L257" si="19">A194&amp;G194&amp;H194</f>
        <v>37998919026 03B</v>
      </c>
      <c r="M194" s="5" t="str">
        <f t="shared" ref="M194:M257" si="20">B194&amp;F194&amp;H194&amp;C194</f>
        <v>Slovenská skialpinistická asociáciadBJagerčíková Marianna</v>
      </c>
      <c r="N194" s="3" t="str">
        <f t="shared" si="16"/>
        <v>37998919dB</v>
      </c>
    </row>
    <row r="195" spans="1:14" x14ac:dyDescent="0.2">
      <c r="A195" s="204" t="s">
        <v>782</v>
      </c>
      <c r="B195" s="208" t="str">
        <f>VLOOKUP(A195,Adr!A:B,2,FALSE)</f>
        <v>Slovenská softballová asociácia</v>
      </c>
      <c r="C195" s="198" t="s">
        <v>1425</v>
      </c>
      <c r="D195" s="188">
        <v>54532</v>
      </c>
      <c r="E195" s="175">
        <v>0</v>
      </c>
      <c r="F195" s="168" t="s">
        <v>378</v>
      </c>
      <c r="G195" s="171" t="s">
        <v>358</v>
      </c>
      <c r="H195" s="171" t="s">
        <v>1216</v>
      </c>
      <c r="I195" s="194" t="str">
        <f t="shared" si="17"/>
        <v>17316723a</v>
      </c>
      <c r="J195" s="169" t="str">
        <f t="shared" si="18"/>
        <v>17316723026 02</v>
      </c>
      <c r="K195" s="5" t="s">
        <v>1426</v>
      </c>
      <c r="L195" s="169" t="str">
        <f t="shared" si="19"/>
        <v>17316723026 02B</v>
      </c>
      <c r="M195" s="5" t="str">
        <f t="shared" si="20"/>
        <v>Slovenská softballová asociáciaaBsoftbal - bežné transfery</v>
      </c>
      <c r="N195" s="3" t="str">
        <f t="shared" si="16"/>
        <v>17316723aB</v>
      </c>
    </row>
    <row r="196" spans="1:14" x14ac:dyDescent="0.2">
      <c r="A196" s="204" t="s">
        <v>787</v>
      </c>
      <c r="B196" s="208" t="str">
        <f>VLOOKUP(A196,Adr!A:B,2,FALSE)</f>
        <v>Slovenská squashová asociácia</v>
      </c>
      <c r="C196" s="198" t="s">
        <v>1427</v>
      </c>
      <c r="D196" s="189">
        <v>32301</v>
      </c>
      <c r="E196" s="175">
        <v>0</v>
      </c>
      <c r="F196" s="168" t="s">
        <v>378</v>
      </c>
      <c r="G196" s="174" t="s">
        <v>358</v>
      </c>
      <c r="H196" s="171" t="s">
        <v>1216</v>
      </c>
      <c r="I196" s="194" t="str">
        <f t="shared" si="17"/>
        <v>30807018a</v>
      </c>
      <c r="J196" s="169" t="str">
        <f t="shared" si="18"/>
        <v>30807018026 02</v>
      </c>
      <c r="K196" s="5" t="s">
        <v>1428</v>
      </c>
      <c r="L196" s="169" t="str">
        <f t="shared" si="19"/>
        <v>30807018026 02B</v>
      </c>
      <c r="M196" s="5" t="str">
        <f t="shared" si="20"/>
        <v>Slovenská squashová asociáciaaBsquash - bežné transfery</v>
      </c>
      <c r="N196" s="3" t="str">
        <f t="shared" si="16"/>
        <v>30807018aB</v>
      </c>
    </row>
    <row r="197" spans="1:14" x14ac:dyDescent="0.2">
      <c r="A197" s="184" t="s">
        <v>793</v>
      </c>
      <c r="B197" s="208" t="str">
        <f>VLOOKUP(A197,Adr!A:B,2,FALSE)</f>
        <v>Slovenská triatlonová únia</v>
      </c>
      <c r="C197" s="198" t="s">
        <v>1429</v>
      </c>
      <c r="D197" s="189">
        <v>350540</v>
      </c>
      <c r="E197" s="175">
        <v>0</v>
      </c>
      <c r="F197" s="168" t="s">
        <v>378</v>
      </c>
      <c r="G197" s="174" t="s">
        <v>358</v>
      </c>
      <c r="H197" s="171" t="s">
        <v>1216</v>
      </c>
      <c r="I197" s="194" t="str">
        <f t="shared" si="17"/>
        <v>31745466a</v>
      </c>
      <c r="J197" s="169" t="str">
        <f t="shared" si="18"/>
        <v>31745466026 02</v>
      </c>
      <c r="K197" s="5" t="s">
        <v>1430</v>
      </c>
      <c r="L197" s="169" t="str">
        <f t="shared" si="19"/>
        <v>31745466026 02B</v>
      </c>
      <c r="M197" s="5" t="str">
        <f t="shared" si="20"/>
        <v>Slovenská triatlonová úniaaBtriatlon - bežné transfery</v>
      </c>
      <c r="N197" s="3" t="str">
        <f t="shared" si="16"/>
        <v>31745466aB</v>
      </c>
    </row>
    <row r="198" spans="1:14" x14ac:dyDescent="0.2">
      <c r="A198" s="204" t="s">
        <v>793</v>
      </c>
      <c r="B198" s="208" t="str">
        <f>VLOOKUP(A198,Adr!A:B,2,FALSE)</f>
        <v>Slovenská triatlonová únia</v>
      </c>
      <c r="C198" s="198" t="s">
        <v>1431</v>
      </c>
      <c r="D198" s="189">
        <v>12500</v>
      </c>
      <c r="E198" s="235">
        <v>0</v>
      </c>
      <c r="F198" s="168" t="s">
        <v>384</v>
      </c>
      <c r="G198" s="171" t="s">
        <v>360</v>
      </c>
      <c r="H198" s="171" t="s">
        <v>1216</v>
      </c>
      <c r="I198" s="194" t="str">
        <f t="shared" si="17"/>
        <v>31745466d</v>
      </c>
      <c r="J198" s="169" t="str">
        <f t="shared" si="18"/>
        <v>31745466026 03</v>
      </c>
      <c r="K198" s="5"/>
      <c r="L198" s="169" t="str">
        <f t="shared" si="19"/>
        <v>31745466026 03B</v>
      </c>
      <c r="M198" s="5" t="str">
        <f t="shared" si="20"/>
        <v>Slovenská triatlonová úniadBKubo Ondrej</v>
      </c>
      <c r="N198" s="3" t="str">
        <f t="shared" si="16"/>
        <v>31745466dB</v>
      </c>
    </row>
    <row r="199" spans="1:14" x14ac:dyDescent="0.2">
      <c r="A199" s="204" t="s">
        <v>793</v>
      </c>
      <c r="B199" s="208" t="str">
        <f>VLOOKUP(A199,Adr!A:B,2,FALSE)</f>
        <v>Slovenská triatlonová únia</v>
      </c>
      <c r="C199" s="192" t="s">
        <v>1432</v>
      </c>
      <c r="D199" s="174">
        <v>5000</v>
      </c>
      <c r="E199" s="175">
        <v>0</v>
      </c>
      <c r="F199" s="168" t="s">
        <v>384</v>
      </c>
      <c r="G199" s="171" t="s">
        <v>360</v>
      </c>
      <c r="H199" s="171" t="s">
        <v>1216</v>
      </c>
      <c r="I199" s="194" t="str">
        <f t="shared" si="17"/>
        <v>31745466d</v>
      </c>
      <c r="J199" s="169" t="str">
        <f t="shared" si="18"/>
        <v>31745466026 03</v>
      </c>
      <c r="K199" s="5"/>
      <c r="L199" s="169" t="str">
        <f t="shared" si="19"/>
        <v>31745466026 03B</v>
      </c>
      <c r="M199" s="5" t="str">
        <f t="shared" si="20"/>
        <v>Slovenská triatlonová úniadBKuriačková Ivana</v>
      </c>
      <c r="N199" s="3" t="str">
        <f t="shared" si="16"/>
        <v>31745466dB</v>
      </c>
    </row>
    <row r="200" spans="1:14" x14ac:dyDescent="0.2">
      <c r="A200" s="204" t="s">
        <v>793</v>
      </c>
      <c r="B200" s="208" t="str">
        <f>VLOOKUP(A200,Adr!A:B,2,FALSE)</f>
        <v>Slovenská triatlonová únia</v>
      </c>
      <c r="C200" s="192" t="s">
        <v>1433</v>
      </c>
      <c r="D200" s="174">
        <v>7500</v>
      </c>
      <c r="E200" s="175">
        <v>0</v>
      </c>
      <c r="F200" s="168" t="s">
        <v>384</v>
      </c>
      <c r="G200" s="171" t="s">
        <v>360</v>
      </c>
      <c r="H200" s="171" t="s">
        <v>1216</v>
      </c>
      <c r="I200" s="194" t="str">
        <f t="shared" si="17"/>
        <v>31745466d</v>
      </c>
      <c r="J200" s="169" t="str">
        <f t="shared" si="18"/>
        <v>31745466026 03</v>
      </c>
      <c r="K200" s="5"/>
      <c r="L200" s="169" t="str">
        <f t="shared" si="19"/>
        <v>31745466026 03B</v>
      </c>
      <c r="M200" s="5" t="str">
        <f t="shared" si="20"/>
        <v>Slovenská triatlonová úniadBštafeta - triatlon</v>
      </c>
      <c r="N200" s="3" t="str">
        <f t="shared" si="16"/>
        <v>31745466dB</v>
      </c>
    </row>
    <row r="201" spans="1:14" x14ac:dyDescent="0.2">
      <c r="A201" s="204" t="s">
        <v>793</v>
      </c>
      <c r="B201" s="208" t="str">
        <f>VLOOKUP(A201,Adr!A:B,2,FALSE)</f>
        <v>Slovenská triatlonová únia</v>
      </c>
      <c r="C201" s="198" t="s">
        <v>1434</v>
      </c>
      <c r="D201" s="188">
        <v>12500</v>
      </c>
      <c r="E201" s="175">
        <v>0</v>
      </c>
      <c r="F201" s="168" t="s">
        <v>384</v>
      </c>
      <c r="G201" s="171" t="s">
        <v>360</v>
      </c>
      <c r="H201" s="171" t="s">
        <v>1216</v>
      </c>
      <c r="I201" s="194" t="str">
        <f t="shared" si="17"/>
        <v>31745466d</v>
      </c>
      <c r="J201" s="169" t="str">
        <f t="shared" si="18"/>
        <v>31745466026 03</v>
      </c>
      <c r="K201" s="5"/>
      <c r="L201" s="169" t="str">
        <f t="shared" si="19"/>
        <v>31745466026 03B</v>
      </c>
      <c r="M201" s="5" t="str">
        <f t="shared" si="20"/>
        <v>Slovenská triatlonová úniadBVarga Richard</v>
      </c>
      <c r="N201" s="3" t="str">
        <f t="shared" si="16"/>
        <v>31745466dB</v>
      </c>
    </row>
    <row r="202" spans="1:14" x14ac:dyDescent="0.2">
      <c r="A202" s="184" t="s">
        <v>793</v>
      </c>
      <c r="B202" s="208" t="str">
        <f>VLOOKUP(A202,Adr!A:B,2,FALSE)</f>
        <v>Slovenská triatlonová únia</v>
      </c>
      <c r="C202" s="198" t="s">
        <v>1435</v>
      </c>
      <c r="D202" s="189">
        <v>12500</v>
      </c>
      <c r="E202" s="175">
        <v>0</v>
      </c>
      <c r="F202" s="168" t="s">
        <v>384</v>
      </c>
      <c r="G202" s="174" t="s">
        <v>360</v>
      </c>
      <c r="H202" s="171" t="s">
        <v>1216</v>
      </c>
      <c r="I202" s="194" t="str">
        <f t="shared" si="17"/>
        <v>31745466d</v>
      </c>
      <c r="J202" s="169" t="str">
        <f t="shared" si="18"/>
        <v>31745466026 03</v>
      </c>
      <c r="K202" s="5"/>
      <c r="L202" s="169" t="str">
        <f t="shared" si="19"/>
        <v>31745466026 03B</v>
      </c>
      <c r="M202" s="5" t="str">
        <f t="shared" si="20"/>
        <v>Slovenská triatlonová úniadBVráblová Margaréta</v>
      </c>
      <c r="N202" s="3" t="str">
        <f t="shared" si="16"/>
        <v>31745466dB</v>
      </c>
    </row>
    <row r="203" spans="1:14" ht="20.399999999999999" x14ac:dyDescent="0.2">
      <c r="A203" s="204" t="s">
        <v>799</v>
      </c>
      <c r="B203" s="208" t="str">
        <f>VLOOKUP(A203,Adr!A:B,2,FALSE)</f>
        <v>Slovenská univerzitná hokejová asociácia</v>
      </c>
      <c r="C203" s="198" t="s">
        <v>1276</v>
      </c>
      <c r="D203" s="193">
        <v>125000</v>
      </c>
      <c r="E203" s="175">
        <v>0</v>
      </c>
      <c r="F203" s="168" t="s">
        <v>396</v>
      </c>
      <c r="G203" s="171" t="s">
        <v>360</v>
      </c>
      <c r="H203" s="171" t="s">
        <v>1216</v>
      </c>
      <c r="I203" s="194" t="str">
        <f t="shared" si="17"/>
        <v>52033431j</v>
      </c>
      <c r="J203" s="169" t="str">
        <f t="shared" si="18"/>
        <v>52033431026 03</v>
      </c>
      <c r="K203" s="5"/>
      <c r="L203" s="169" t="str">
        <f t="shared" si="19"/>
        <v>52033431026 03B</v>
      </c>
      <c r="M203" s="5" t="str">
        <f t="shared" si="20"/>
        <v>Slovenská univerzitná hokejová asociáciajBAktivity a úlohy v oblasti univerzitného športu v roku 2023</v>
      </c>
      <c r="N203" s="3" t="str">
        <f t="shared" si="16"/>
        <v>52033431jB</v>
      </c>
    </row>
    <row r="204" spans="1:14" x14ac:dyDescent="0.2">
      <c r="A204" s="168" t="s">
        <v>807</v>
      </c>
      <c r="B204" s="208" t="str">
        <f>VLOOKUP(A204,Adr!A:B,2,FALSE)</f>
        <v>Slovenská volejbalová federácia</v>
      </c>
      <c r="C204" s="192" t="s">
        <v>1436</v>
      </c>
      <c r="D204" s="188">
        <v>2070700</v>
      </c>
      <c r="E204" s="175">
        <v>0</v>
      </c>
      <c r="F204" s="168" t="s">
        <v>378</v>
      </c>
      <c r="G204" s="174" t="s">
        <v>358</v>
      </c>
      <c r="H204" s="171" t="s">
        <v>1216</v>
      </c>
      <c r="I204" s="194" t="str">
        <f t="shared" si="17"/>
        <v>00688819a</v>
      </c>
      <c r="J204" s="169" t="str">
        <f t="shared" si="18"/>
        <v>00688819026 02</v>
      </c>
      <c r="K204" s="5" t="s">
        <v>1437</v>
      </c>
      <c r="L204" s="169" t="str">
        <f t="shared" si="19"/>
        <v>00688819026 02B</v>
      </c>
      <c r="M204" s="5" t="str">
        <f t="shared" si="20"/>
        <v>Slovenská volejbalová federáciaaBvolejbal - bežné transfery</v>
      </c>
      <c r="N204" s="3" t="str">
        <f t="shared" si="16"/>
        <v>00688819aB</v>
      </c>
    </row>
    <row r="205" spans="1:14" ht="30.6" x14ac:dyDescent="0.2">
      <c r="A205" s="168" t="s">
        <v>807</v>
      </c>
      <c r="B205" s="208" t="str">
        <f>VLOOKUP(A205,Adr!A:B,2,FALSE)</f>
        <v>Slovenská volejbalová federácia</v>
      </c>
      <c r="C205" s="198" t="s">
        <v>1438</v>
      </c>
      <c r="D205" s="188">
        <v>13900</v>
      </c>
      <c r="E205" s="235">
        <v>0</v>
      </c>
      <c r="F205" s="168" t="s">
        <v>396</v>
      </c>
      <c r="G205" s="171" t="s">
        <v>356</v>
      </c>
      <c r="H205" s="171" t="s">
        <v>1216</v>
      </c>
      <c r="I205" s="194" t="str">
        <f t="shared" si="17"/>
        <v>00688819j</v>
      </c>
      <c r="J205" s="169" t="str">
        <f t="shared" si="18"/>
        <v>00688819026 01</v>
      </c>
      <c r="K205" s="5"/>
      <c r="L205" s="169" t="str">
        <f t="shared" si="19"/>
        <v>00688819026 01B</v>
      </c>
      <c r="M205" s="5" t="str">
        <f t="shared" si="20"/>
        <v>Slovenská volejbalová federáciajBZabezpečenie finále školských športových súťaží (Poprad 2023) v súťažiach kategórie "A" vo volejbale stredných škôl</v>
      </c>
      <c r="N205" s="3" t="str">
        <f t="shared" si="16"/>
        <v>00688819jB</v>
      </c>
    </row>
    <row r="206" spans="1:14" ht="30.6" x14ac:dyDescent="0.2">
      <c r="A206" s="168" t="s">
        <v>807</v>
      </c>
      <c r="B206" s="208" t="str">
        <f>VLOOKUP(A206,Adr!A:B,2,FALSE)</f>
        <v>Slovenská volejbalová federácia</v>
      </c>
      <c r="C206" s="198" t="s">
        <v>1439</v>
      </c>
      <c r="D206" s="188">
        <v>24620</v>
      </c>
      <c r="E206" s="175">
        <v>0</v>
      </c>
      <c r="F206" s="168" t="s">
        <v>396</v>
      </c>
      <c r="G206" s="171" t="s">
        <v>356</v>
      </c>
      <c r="H206" s="171" t="s">
        <v>1216</v>
      </c>
      <c r="I206" s="194" t="str">
        <f t="shared" si="17"/>
        <v>00688819j</v>
      </c>
      <c r="J206" s="169" t="str">
        <f t="shared" si="18"/>
        <v>00688819026 01</v>
      </c>
      <c r="K206" s="5"/>
      <c r="L206" s="169" t="str">
        <f t="shared" si="19"/>
        <v>00688819026 01B</v>
      </c>
      <c r="M206" s="5" t="str">
        <f t="shared" si="20"/>
        <v>Slovenská volejbalová federáciajBZabezpečenie finále školských športových súťaží (Šamorín 2023) v súťažiach kategórie "A" vo volejbale základných škôl</v>
      </c>
      <c r="N206" s="3" t="str">
        <f t="shared" si="16"/>
        <v>00688819jB</v>
      </c>
    </row>
    <row r="207" spans="1:14" ht="30.6" x14ac:dyDescent="0.2">
      <c r="A207" s="184" t="s">
        <v>807</v>
      </c>
      <c r="B207" s="208" t="str">
        <f>VLOOKUP(A207,Adr!A:B,2,FALSE)</f>
        <v>Slovenská volejbalová federácia</v>
      </c>
      <c r="C207" s="198" t="s">
        <v>1440</v>
      </c>
      <c r="D207" s="189">
        <v>22150</v>
      </c>
      <c r="E207" s="175">
        <v>0</v>
      </c>
      <c r="F207" s="168" t="s">
        <v>396</v>
      </c>
      <c r="G207" s="171" t="s">
        <v>356</v>
      </c>
      <c r="H207" s="171" t="s">
        <v>1216</v>
      </c>
      <c r="I207" s="194" t="str">
        <f t="shared" si="17"/>
        <v>00688819j</v>
      </c>
      <c r="J207" s="169" t="str">
        <f t="shared" si="18"/>
        <v>00688819026 01</v>
      </c>
      <c r="K207" s="5"/>
      <c r="L207" s="169" t="str">
        <f t="shared" si="19"/>
        <v>00688819026 01B</v>
      </c>
      <c r="M207" s="5" t="str">
        <f t="shared" si="20"/>
        <v>Slovenská volejbalová federáciajBZabezpečenie finále školských športových súťaží (Šamorín 2023) v súťažiach kategórie "A" vo vybíjanej základných škôl</v>
      </c>
      <c r="N207" s="3" t="str">
        <f t="shared" si="16"/>
        <v>00688819jB</v>
      </c>
    </row>
    <row r="208" spans="1:14" x14ac:dyDescent="0.2">
      <c r="A208" s="204" t="s">
        <v>814</v>
      </c>
      <c r="B208" s="208" t="str">
        <f>VLOOKUP(A208,Adr!A:B,2,FALSE)</f>
        <v>Slovenský atletický zväz</v>
      </c>
      <c r="C208" s="198" t="s">
        <v>1441</v>
      </c>
      <c r="D208" s="189">
        <v>3288255</v>
      </c>
      <c r="E208" s="235">
        <v>0</v>
      </c>
      <c r="F208" s="168" t="s">
        <v>378</v>
      </c>
      <c r="G208" s="174" t="s">
        <v>358</v>
      </c>
      <c r="H208" s="171" t="s">
        <v>1216</v>
      </c>
      <c r="I208" s="194" t="str">
        <f t="shared" si="17"/>
        <v>36063835a</v>
      </c>
      <c r="J208" s="169" t="str">
        <f t="shared" si="18"/>
        <v>36063835026 02</v>
      </c>
      <c r="K208" s="5" t="s">
        <v>1442</v>
      </c>
      <c r="L208" s="169" t="str">
        <f t="shared" si="19"/>
        <v>36063835026 02B</v>
      </c>
      <c r="M208" s="5" t="str">
        <f t="shared" si="20"/>
        <v>Slovenský atletický zväzaBatletika - bežné transfery</v>
      </c>
      <c r="N208" s="3" t="str">
        <f t="shared" si="16"/>
        <v>36063835aB</v>
      </c>
    </row>
    <row r="209" spans="1:14" x14ac:dyDescent="0.2">
      <c r="A209" s="184" t="s">
        <v>814</v>
      </c>
      <c r="B209" s="208" t="str">
        <f>VLOOKUP(A209,Adr!A:B,2,FALSE)</f>
        <v>Slovenský atletický zväz</v>
      </c>
      <c r="C209" s="198" t="s">
        <v>1443</v>
      </c>
      <c r="D209" s="189">
        <v>10000</v>
      </c>
      <c r="E209" s="175">
        <v>0</v>
      </c>
      <c r="F209" s="168" t="s">
        <v>384</v>
      </c>
      <c r="G209" s="174" t="s">
        <v>360</v>
      </c>
      <c r="H209" s="171" t="s">
        <v>1216</v>
      </c>
      <c r="I209" s="194" t="str">
        <f t="shared" si="17"/>
        <v>36063835d</v>
      </c>
      <c r="J209" s="169" t="str">
        <f t="shared" si="18"/>
        <v>36063835026 03</v>
      </c>
      <c r="K209" s="5"/>
      <c r="L209" s="169" t="str">
        <f t="shared" si="19"/>
        <v>36063835026 03B</v>
      </c>
      <c r="M209" s="5" t="str">
        <f t="shared" si="20"/>
        <v>Slovenský atletický zväzdBBaluch Matej</v>
      </c>
      <c r="N209" s="3" t="str">
        <f t="shared" si="16"/>
        <v>36063835dB</v>
      </c>
    </row>
    <row r="210" spans="1:14" x14ac:dyDescent="0.2">
      <c r="A210" s="204" t="s">
        <v>814</v>
      </c>
      <c r="B210" s="208" t="str">
        <f>VLOOKUP(A210,Adr!A:B,2,FALSE)</f>
        <v>Slovenský atletický zväz</v>
      </c>
      <c r="C210" s="198" t="s">
        <v>1444</v>
      </c>
      <c r="D210" s="189">
        <v>5000</v>
      </c>
      <c r="E210" s="175">
        <v>0</v>
      </c>
      <c r="F210" s="168" t="s">
        <v>384</v>
      </c>
      <c r="G210" s="174" t="s">
        <v>360</v>
      </c>
      <c r="H210" s="171" t="s">
        <v>1216</v>
      </c>
      <c r="I210" s="194" t="str">
        <f t="shared" si="17"/>
        <v>36063835d</v>
      </c>
      <c r="J210" s="169" t="str">
        <f t="shared" si="18"/>
        <v>36063835026 03</v>
      </c>
      <c r="K210" s="5"/>
      <c r="L210" s="169" t="str">
        <f t="shared" si="19"/>
        <v>36063835026 03B</v>
      </c>
      <c r="M210" s="5" t="str">
        <f t="shared" si="20"/>
        <v>Slovenský atletický zväzdBBátovský Jakub</v>
      </c>
      <c r="N210" s="3" t="str">
        <f t="shared" si="16"/>
        <v>36063835dB</v>
      </c>
    </row>
    <row r="211" spans="1:14" x14ac:dyDescent="0.2">
      <c r="A211" s="204" t="s">
        <v>814</v>
      </c>
      <c r="B211" s="208" t="str">
        <f>VLOOKUP(A211,Adr!A:B,2,FALSE)</f>
        <v>Slovenský atletický zväz</v>
      </c>
      <c r="C211" s="198" t="s">
        <v>1445</v>
      </c>
      <c r="D211" s="189">
        <v>12500</v>
      </c>
      <c r="E211" s="175">
        <v>0</v>
      </c>
      <c r="F211" s="168" t="s">
        <v>384</v>
      </c>
      <c r="G211" s="174" t="s">
        <v>360</v>
      </c>
      <c r="H211" s="171" t="s">
        <v>1216</v>
      </c>
      <c r="I211" s="194" t="str">
        <f t="shared" si="17"/>
        <v>36063835d</v>
      </c>
      <c r="J211" s="169" t="str">
        <f t="shared" si="18"/>
        <v>36063835026 03</v>
      </c>
      <c r="K211" s="5"/>
      <c r="L211" s="169" t="str">
        <f t="shared" si="19"/>
        <v>36063835026 03B</v>
      </c>
      <c r="M211" s="5" t="str">
        <f t="shared" si="20"/>
        <v>Slovenský atletický zväzdBForster Viktória</v>
      </c>
      <c r="N211" s="3" t="str">
        <f t="shared" si="16"/>
        <v>36063835dB</v>
      </c>
    </row>
    <row r="212" spans="1:14" x14ac:dyDescent="0.2">
      <c r="A212" s="168" t="s">
        <v>814</v>
      </c>
      <c r="B212" s="208" t="str">
        <f>VLOOKUP(A212,Adr!A:B,2,FALSE)</f>
        <v>Slovenský atletický zväz</v>
      </c>
      <c r="C212" s="198" t="s">
        <v>1446</v>
      </c>
      <c r="D212" s="189">
        <v>20000</v>
      </c>
      <c r="E212" s="175">
        <v>0</v>
      </c>
      <c r="F212" s="168" t="s">
        <v>384</v>
      </c>
      <c r="G212" s="171" t="s">
        <v>360</v>
      </c>
      <c r="H212" s="171" t="s">
        <v>1216</v>
      </c>
      <c r="I212" s="194" t="str">
        <f t="shared" si="17"/>
        <v>36063835d</v>
      </c>
      <c r="J212" s="169" t="str">
        <f t="shared" si="18"/>
        <v>36063835026 03</v>
      </c>
      <c r="K212" s="5"/>
      <c r="L212" s="169" t="str">
        <f t="shared" si="19"/>
        <v>36063835026 03B</v>
      </c>
      <c r="M212" s="5" t="str">
        <f t="shared" si="20"/>
        <v>Slovenský atletický zväzdBFraňo Peter</v>
      </c>
      <c r="N212" s="3" t="str">
        <f t="shared" si="16"/>
        <v>36063835dB</v>
      </c>
    </row>
    <row r="213" spans="1:14" x14ac:dyDescent="0.2">
      <c r="A213" s="204" t="s">
        <v>814</v>
      </c>
      <c r="B213" s="208" t="str">
        <f>VLOOKUP(A213,Adr!A:B,2,FALSE)</f>
        <v>Slovenský atletický zväz</v>
      </c>
      <c r="C213" s="198" t="s">
        <v>1447</v>
      </c>
      <c r="D213" s="189">
        <v>7500</v>
      </c>
      <c r="E213" s="175">
        <v>0</v>
      </c>
      <c r="F213" s="168" t="s">
        <v>384</v>
      </c>
      <c r="G213" s="174" t="s">
        <v>360</v>
      </c>
      <c r="H213" s="171" t="s">
        <v>1216</v>
      </c>
      <c r="I213" s="194" t="str">
        <f t="shared" si="17"/>
        <v>36063835d</v>
      </c>
      <c r="J213" s="169" t="str">
        <f t="shared" si="18"/>
        <v>36063835026 03</v>
      </c>
      <c r="K213" s="5"/>
      <c r="L213" s="169" t="str">
        <f t="shared" si="19"/>
        <v>36063835026 03B</v>
      </c>
      <c r="M213" s="5" t="str">
        <f t="shared" si="20"/>
        <v>Slovenský atletický zväzdBGajanová Gabriela</v>
      </c>
      <c r="N213" s="3" t="str">
        <f t="shared" ref="N213:N276" si="21">+I213&amp;H213</f>
        <v>36063835dB</v>
      </c>
    </row>
    <row r="214" spans="1:14" x14ac:dyDescent="0.2">
      <c r="A214" s="184" t="s">
        <v>814</v>
      </c>
      <c r="B214" s="208" t="str">
        <f>VLOOKUP(A214,Adr!A:B,2,FALSE)</f>
        <v>Slovenský atletický zväz</v>
      </c>
      <c r="C214" s="198" t="s">
        <v>1448</v>
      </c>
      <c r="D214" s="189">
        <v>15000</v>
      </c>
      <c r="E214" s="175">
        <v>0</v>
      </c>
      <c r="F214" s="168" t="s">
        <v>384</v>
      </c>
      <c r="G214" s="174" t="s">
        <v>360</v>
      </c>
      <c r="H214" s="171" t="s">
        <v>1216</v>
      </c>
      <c r="I214" s="194" t="str">
        <f t="shared" si="17"/>
        <v>36063835d</v>
      </c>
      <c r="J214" s="169" t="str">
        <f t="shared" si="18"/>
        <v>36063835026 03</v>
      </c>
      <c r="K214" s="5"/>
      <c r="L214" s="169" t="str">
        <f t="shared" si="19"/>
        <v>36063835026 03B</v>
      </c>
      <c r="M214" s="5" t="str">
        <f t="shared" si="20"/>
        <v>Slovenský atletický zväzdBHrašnová Martina</v>
      </c>
      <c r="N214" s="3" t="str">
        <f t="shared" si="21"/>
        <v>36063835dB</v>
      </c>
    </row>
    <row r="215" spans="1:14" x14ac:dyDescent="0.2">
      <c r="A215" s="168" t="s">
        <v>814</v>
      </c>
      <c r="B215" s="208" t="str">
        <f>VLOOKUP(A215,Adr!A:B,2,FALSE)</f>
        <v>Slovenský atletický zväz</v>
      </c>
      <c r="C215" s="198" t="s">
        <v>1449</v>
      </c>
      <c r="D215" s="189">
        <v>5000</v>
      </c>
      <c r="E215" s="175">
        <v>0</v>
      </c>
      <c r="F215" s="168" t="s">
        <v>384</v>
      </c>
      <c r="G215" s="174" t="s">
        <v>360</v>
      </c>
      <c r="H215" s="171" t="s">
        <v>1216</v>
      </c>
      <c r="I215" s="194" t="str">
        <f t="shared" si="17"/>
        <v>36063835d</v>
      </c>
      <c r="J215" s="169" t="str">
        <f t="shared" si="18"/>
        <v>36063835026 03</v>
      </c>
      <c r="K215" s="5"/>
      <c r="L215" s="169" t="str">
        <f t="shared" si="19"/>
        <v>36063835026 03B</v>
      </c>
      <c r="M215" s="5" t="str">
        <f t="shared" si="20"/>
        <v>Slovenský atletický zväzdBKurucová Terézia</v>
      </c>
      <c r="N215" s="3" t="str">
        <f t="shared" si="21"/>
        <v>36063835dB</v>
      </c>
    </row>
    <row r="216" spans="1:14" x14ac:dyDescent="0.2">
      <c r="A216" s="168" t="s">
        <v>814</v>
      </c>
      <c r="B216" s="208" t="str">
        <f>VLOOKUP(A216,Adr!A:B,2,FALSE)</f>
        <v>Slovenský atletický zväz</v>
      </c>
      <c r="C216" s="198" t="s">
        <v>1450</v>
      </c>
      <c r="D216" s="188">
        <v>15000</v>
      </c>
      <c r="E216" s="235">
        <v>0</v>
      </c>
      <c r="F216" s="168" t="s">
        <v>384</v>
      </c>
      <c r="G216" s="174" t="s">
        <v>360</v>
      </c>
      <c r="H216" s="171" t="s">
        <v>1216</v>
      </c>
      <c r="I216" s="194" t="str">
        <f t="shared" si="17"/>
        <v>36063835d</v>
      </c>
      <c r="J216" s="169" t="str">
        <f t="shared" si="18"/>
        <v>36063835026 03</v>
      </c>
      <c r="K216" s="5"/>
      <c r="L216" s="169" t="str">
        <f t="shared" si="19"/>
        <v>36063835026 03B</v>
      </c>
      <c r="M216" s="5" t="str">
        <f t="shared" si="20"/>
        <v>Slovenský atletický zväzdBMorvay Michal</v>
      </c>
      <c r="N216" s="3" t="str">
        <f t="shared" si="21"/>
        <v>36063835dB</v>
      </c>
    </row>
    <row r="217" spans="1:14" x14ac:dyDescent="0.2">
      <c r="A217" s="168" t="s">
        <v>814</v>
      </c>
      <c r="B217" s="208" t="str">
        <f>VLOOKUP(A217,Adr!A:B,2,FALSE)</f>
        <v>Slovenský atletický zväz</v>
      </c>
      <c r="C217" s="198" t="s">
        <v>1451</v>
      </c>
      <c r="D217" s="188">
        <v>5000</v>
      </c>
      <c r="E217" s="235">
        <v>0</v>
      </c>
      <c r="F217" s="168" t="s">
        <v>384</v>
      </c>
      <c r="G217" s="171" t="s">
        <v>360</v>
      </c>
      <c r="H217" s="171" t="s">
        <v>1216</v>
      </c>
      <c r="I217" s="194" t="str">
        <f t="shared" si="17"/>
        <v>36063835d</v>
      </c>
      <c r="J217" s="169" t="str">
        <f t="shared" si="18"/>
        <v>36063835026 03</v>
      </c>
      <c r="K217" s="5"/>
      <c r="L217" s="169" t="str">
        <f t="shared" si="19"/>
        <v>36063835026 03B</v>
      </c>
      <c r="M217" s="5" t="str">
        <f t="shared" si="20"/>
        <v>Slovenský atletický zväzdBSlezáková Rebecca</v>
      </c>
      <c r="N217" s="3" t="str">
        <f t="shared" si="21"/>
        <v>36063835dB</v>
      </c>
    </row>
    <row r="218" spans="1:14" x14ac:dyDescent="0.2">
      <c r="A218" s="168" t="s">
        <v>814</v>
      </c>
      <c r="B218" s="208" t="str">
        <f>VLOOKUP(A218,Adr!A:B,2,FALSE)</f>
        <v>Slovenský atletický zväz</v>
      </c>
      <c r="C218" s="192" t="s">
        <v>1452</v>
      </c>
      <c r="D218" s="188">
        <v>12500</v>
      </c>
      <c r="E218" s="235">
        <v>0</v>
      </c>
      <c r="F218" s="168" t="s">
        <v>384</v>
      </c>
      <c r="G218" s="174" t="s">
        <v>360</v>
      </c>
      <c r="H218" s="171" t="s">
        <v>1216</v>
      </c>
      <c r="I218" s="194" t="str">
        <f t="shared" si="17"/>
        <v>36063835d</v>
      </c>
      <c r="J218" s="169" t="str">
        <f t="shared" si="18"/>
        <v>36063835026 03</v>
      </c>
      <c r="K218" s="5"/>
      <c r="L218" s="169" t="str">
        <f t="shared" si="19"/>
        <v>36063835026 03B</v>
      </c>
      <c r="M218" s="5" t="str">
        <f t="shared" si="20"/>
        <v>Slovenský atletický zväzdBŠula Karel</v>
      </c>
      <c r="N218" s="3" t="str">
        <f t="shared" si="21"/>
        <v>36063835dB</v>
      </c>
    </row>
    <row r="219" spans="1:14" x14ac:dyDescent="0.2">
      <c r="A219" s="184" t="s">
        <v>814</v>
      </c>
      <c r="B219" s="208" t="str">
        <f>VLOOKUP(A219,Adr!A:B,2,FALSE)</f>
        <v>Slovenský atletický zväz</v>
      </c>
      <c r="C219" s="192" t="s">
        <v>1453</v>
      </c>
      <c r="D219" s="174">
        <v>15000</v>
      </c>
      <c r="E219" s="175">
        <v>0</v>
      </c>
      <c r="F219" s="168" t="s">
        <v>384</v>
      </c>
      <c r="G219" s="174" t="s">
        <v>360</v>
      </c>
      <c r="H219" s="171" t="s">
        <v>1216</v>
      </c>
      <c r="I219" s="194" t="str">
        <f t="shared" si="17"/>
        <v>36063835d</v>
      </c>
      <c r="J219" s="169" t="str">
        <f t="shared" si="18"/>
        <v>36063835026 03</v>
      </c>
      <c r="K219" s="5"/>
      <c r="L219" s="169" t="str">
        <f t="shared" si="19"/>
        <v>36063835026 03B</v>
      </c>
      <c r="M219" s="5" t="str">
        <f t="shared" si="20"/>
        <v>Slovenský atletický zväzdBÚradník Miroslav</v>
      </c>
      <c r="N219" s="3" t="str">
        <f t="shared" si="21"/>
        <v>36063835dB</v>
      </c>
    </row>
    <row r="220" spans="1:14" x14ac:dyDescent="0.2">
      <c r="A220" s="204" t="s">
        <v>814</v>
      </c>
      <c r="B220" s="208" t="str">
        <f>VLOOKUP(A220,Adr!A:B,2,FALSE)</f>
        <v>Slovenský atletický zväz</v>
      </c>
      <c r="C220" s="192" t="s">
        <v>1454</v>
      </c>
      <c r="D220" s="174">
        <v>40000</v>
      </c>
      <c r="E220" s="235">
        <v>0</v>
      </c>
      <c r="F220" s="168" t="s">
        <v>384</v>
      </c>
      <c r="G220" s="174" t="s">
        <v>360</v>
      </c>
      <c r="H220" s="171" t="s">
        <v>1216</v>
      </c>
      <c r="I220" s="194" t="str">
        <f t="shared" si="17"/>
        <v>36063835d</v>
      </c>
      <c r="J220" s="169" t="str">
        <f t="shared" si="18"/>
        <v>36063835026 03</v>
      </c>
      <c r="K220" s="5"/>
      <c r="L220" s="169" t="str">
        <f t="shared" si="19"/>
        <v>36063835026 03B</v>
      </c>
      <c r="M220" s="5" t="str">
        <f t="shared" si="20"/>
        <v>Slovenský atletický zväzdBVolko Ján</v>
      </c>
      <c r="N220" s="3" t="str">
        <f t="shared" si="21"/>
        <v>36063835dB</v>
      </c>
    </row>
    <row r="221" spans="1:14" x14ac:dyDescent="0.2">
      <c r="A221" s="168" t="s">
        <v>814</v>
      </c>
      <c r="B221" s="208" t="str">
        <f>VLOOKUP(A221,Adr!A:B,2,FALSE)</f>
        <v>Slovenský atletický zväz</v>
      </c>
      <c r="C221" s="192" t="s">
        <v>1455</v>
      </c>
      <c r="D221" s="174">
        <v>35000</v>
      </c>
      <c r="E221" s="235">
        <v>0</v>
      </c>
      <c r="F221" s="168" t="s">
        <v>384</v>
      </c>
      <c r="G221" s="174" t="s">
        <v>360</v>
      </c>
      <c r="H221" s="171" t="s">
        <v>1216</v>
      </c>
      <c r="I221" s="194" t="str">
        <f t="shared" si="17"/>
        <v>36063835d</v>
      </c>
      <c r="J221" s="169" t="str">
        <f t="shared" si="18"/>
        <v>36063835026 03</v>
      </c>
      <c r="K221" s="5"/>
      <c r="L221" s="169" t="str">
        <f t="shared" si="19"/>
        <v>36063835026 03B</v>
      </c>
      <c r="M221" s="5" t="str">
        <f t="shared" si="20"/>
        <v>Slovenský atletický zväzdBZapletalová Emma</v>
      </c>
      <c r="N221" s="3" t="str">
        <f t="shared" si="21"/>
        <v>36063835dB</v>
      </c>
    </row>
    <row r="222" spans="1:14" x14ac:dyDescent="0.2">
      <c r="A222" s="184" t="s">
        <v>814</v>
      </c>
      <c r="B222" s="208" t="str">
        <f>VLOOKUP(A222,Adr!A:B,2,FALSE)</f>
        <v>Slovenský atletický zväz</v>
      </c>
      <c r="C222" s="192" t="s">
        <v>1456</v>
      </c>
      <c r="D222" s="174">
        <v>50000</v>
      </c>
      <c r="E222" s="175">
        <v>0</v>
      </c>
      <c r="F222" s="168" t="s">
        <v>386</v>
      </c>
      <c r="G222" s="174" t="s">
        <v>360</v>
      </c>
      <c r="H222" s="171" t="s">
        <v>1216</v>
      </c>
      <c r="I222" s="194" t="str">
        <f t="shared" si="17"/>
        <v>36063835e</v>
      </c>
      <c r="J222" s="169" t="str">
        <f t="shared" si="18"/>
        <v>36063835026 03</v>
      </c>
      <c r="K222" s="5"/>
      <c r="L222" s="169" t="str">
        <f t="shared" si="19"/>
        <v>36063835026 03B</v>
      </c>
      <c r="M222" s="5" t="str">
        <f t="shared" si="20"/>
        <v>Slovenský atletický zväzeBAtletický míting P-T-S</v>
      </c>
      <c r="N222" s="3" t="str">
        <f t="shared" si="21"/>
        <v>36063835eB</v>
      </c>
    </row>
    <row r="223" spans="1:14" x14ac:dyDescent="0.2">
      <c r="A223" s="168" t="s">
        <v>814</v>
      </c>
      <c r="B223" s="208" t="str">
        <f>VLOOKUP(A223,Adr!A:B,2,FALSE)</f>
        <v>Slovenský atletický zväz</v>
      </c>
      <c r="C223" s="198" t="s">
        <v>1457</v>
      </c>
      <c r="D223" s="189">
        <v>941</v>
      </c>
      <c r="E223" s="175">
        <v>0</v>
      </c>
      <c r="F223" s="184" t="s">
        <v>388</v>
      </c>
      <c r="G223" s="187" t="s">
        <v>360</v>
      </c>
      <c r="H223" s="187" t="s">
        <v>1216</v>
      </c>
      <c r="I223" s="194" t="str">
        <f t="shared" si="17"/>
        <v>36063835f</v>
      </c>
      <c r="J223" s="169" t="str">
        <f t="shared" si="18"/>
        <v>36063835026 03</v>
      </c>
      <c r="K223" s="5"/>
      <c r="L223" s="169" t="str">
        <f t="shared" si="19"/>
        <v>36063835026 03B</v>
      </c>
      <c r="M223" s="5" t="str">
        <f t="shared" si="20"/>
        <v>Slovenský atletický zväzfBodmena trénerovi Ján Sedlák</v>
      </c>
      <c r="N223" s="3" t="str">
        <f t="shared" si="21"/>
        <v>36063835fB</v>
      </c>
    </row>
    <row r="224" spans="1:14" x14ac:dyDescent="0.2">
      <c r="A224" s="168" t="s">
        <v>814</v>
      </c>
      <c r="B224" s="208" t="str">
        <f>VLOOKUP(A224,Adr!A:B,2,FALSE)</f>
        <v>Slovenský atletický zväz</v>
      </c>
      <c r="C224" s="198" t="s">
        <v>1458</v>
      </c>
      <c r="D224" s="189">
        <v>1412</v>
      </c>
      <c r="E224" s="175">
        <v>0</v>
      </c>
      <c r="F224" s="184" t="s">
        <v>388</v>
      </c>
      <c r="G224" s="187" t="s">
        <v>360</v>
      </c>
      <c r="H224" s="187" t="s">
        <v>1216</v>
      </c>
      <c r="I224" s="194" t="str">
        <f t="shared" si="17"/>
        <v>36063835f</v>
      </c>
      <c r="J224" s="169" t="str">
        <f t="shared" si="18"/>
        <v>36063835026 03</v>
      </c>
      <c r="K224" s="5"/>
      <c r="L224" s="169" t="str">
        <f t="shared" si="19"/>
        <v>36063835026 03B</v>
      </c>
      <c r="M224" s="5" t="str">
        <f t="shared" si="20"/>
        <v>Slovenský atletický zväzfBodmena trénerovi Lukáš Kotala</v>
      </c>
      <c r="N224" s="3" t="str">
        <f t="shared" si="21"/>
        <v>36063835fB</v>
      </c>
    </row>
    <row r="225" spans="1:14" ht="30.6" x14ac:dyDescent="0.2">
      <c r="A225" s="168" t="s">
        <v>814</v>
      </c>
      <c r="B225" s="208" t="str">
        <f>VLOOKUP(A225,Adr!A:B,2,FALSE)</f>
        <v>Slovenský atletický zväz</v>
      </c>
      <c r="C225" s="198" t="s">
        <v>1459</v>
      </c>
      <c r="D225" s="188">
        <v>20150</v>
      </c>
      <c r="E225" s="175">
        <v>0</v>
      </c>
      <c r="F225" s="168" t="s">
        <v>396</v>
      </c>
      <c r="G225" s="171" t="s">
        <v>356</v>
      </c>
      <c r="H225" s="171" t="s">
        <v>1216</v>
      </c>
      <c r="I225" s="194" t="str">
        <f t="shared" si="17"/>
        <v>36063835j</v>
      </c>
      <c r="J225" s="169" t="str">
        <f t="shared" si="18"/>
        <v>36063835026 01</v>
      </c>
      <c r="K225" s="5"/>
      <c r="L225" s="169" t="str">
        <f t="shared" si="19"/>
        <v>36063835026 01B</v>
      </c>
      <c r="M225" s="5" t="str">
        <f t="shared" si="20"/>
        <v>Slovenský atletický zväzjBZabezpečenie finále školských športových súťaží (Šamorín 2023) v súťažiach kategórie "A" v atletike základných škôl</v>
      </c>
      <c r="N225" s="3" t="str">
        <f t="shared" si="21"/>
        <v>36063835jB</v>
      </c>
    </row>
    <row r="226" spans="1:14" x14ac:dyDescent="0.2">
      <c r="A226" s="204" t="s">
        <v>821</v>
      </c>
      <c r="B226" s="208" t="str">
        <f>VLOOKUP(A226,Adr!A:B,2,FALSE)</f>
        <v>Slovenský biliardový zväz</v>
      </c>
      <c r="C226" s="198" t="s">
        <v>1460</v>
      </c>
      <c r="D226" s="189">
        <v>35444</v>
      </c>
      <c r="E226" s="235">
        <v>0</v>
      </c>
      <c r="F226" s="168" t="s">
        <v>378</v>
      </c>
      <c r="G226" s="171" t="s">
        <v>358</v>
      </c>
      <c r="H226" s="171" t="s">
        <v>1216</v>
      </c>
      <c r="I226" s="194" t="str">
        <f t="shared" si="17"/>
        <v>31753825a</v>
      </c>
      <c r="J226" s="169" t="str">
        <f t="shared" si="18"/>
        <v>31753825026 02</v>
      </c>
      <c r="K226" s="5" t="s">
        <v>1461</v>
      </c>
      <c r="L226" s="169" t="str">
        <f t="shared" si="19"/>
        <v>31753825026 02B</v>
      </c>
      <c r="M226" s="5" t="str">
        <f t="shared" si="20"/>
        <v>Slovenský biliardový zväzaBbiliard - bežné transfery</v>
      </c>
      <c r="N226" s="3" t="str">
        <f t="shared" si="21"/>
        <v>31753825aB</v>
      </c>
    </row>
    <row r="227" spans="1:14" x14ac:dyDescent="0.2">
      <c r="A227" s="204" t="s">
        <v>826</v>
      </c>
      <c r="B227" s="208" t="str">
        <f>VLOOKUP(A227,Adr!A:B,2,FALSE)</f>
        <v>Slovenský bowlingový zväz</v>
      </c>
      <c r="C227" s="198" t="s">
        <v>1462</v>
      </c>
      <c r="D227" s="189">
        <v>32301</v>
      </c>
      <c r="E227" s="175">
        <v>0</v>
      </c>
      <c r="F227" s="168" t="s">
        <v>378</v>
      </c>
      <c r="G227" s="174" t="s">
        <v>358</v>
      </c>
      <c r="H227" s="171" t="s">
        <v>1216</v>
      </c>
      <c r="I227" s="194" t="str">
        <f t="shared" si="17"/>
        <v>36128147a</v>
      </c>
      <c r="J227" s="169" t="str">
        <f t="shared" si="18"/>
        <v>36128147026 02</v>
      </c>
      <c r="K227" s="5" t="s">
        <v>1463</v>
      </c>
      <c r="L227" s="169" t="str">
        <f t="shared" si="19"/>
        <v>36128147026 02B</v>
      </c>
      <c r="M227" s="5" t="str">
        <f t="shared" si="20"/>
        <v>Slovenský bowlingový zväzaBbowling - bežné transfery</v>
      </c>
      <c r="N227" s="3" t="str">
        <f t="shared" si="21"/>
        <v>36128147aB</v>
      </c>
    </row>
    <row r="228" spans="1:14" x14ac:dyDescent="0.2">
      <c r="A228" s="168" t="s">
        <v>833</v>
      </c>
      <c r="B228" s="208" t="str">
        <f>VLOOKUP(A228,Adr!A:B,2,FALSE)</f>
        <v>Slovenský bridžový zväz</v>
      </c>
      <c r="C228" s="192" t="s">
        <v>1464</v>
      </c>
      <c r="D228" s="174">
        <v>32301</v>
      </c>
      <c r="E228" s="175">
        <v>0</v>
      </c>
      <c r="F228" s="168" t="s">
        <v>378</v>
      </c>
      <c r="G228" s="174" t="s">
        <v>358</v>
      </c>
      <c r="H228" s="171" t="s">
        <v>1216</v>
      </c>
      <c r="I228" s="194" t="str">
        <f t="shared" si="17"/>
        <v>31770908a</v>
      </c>
      <c r="J228" s="169" t="str">
        <f t="shared" si="18"/>
        <v>31770908026 02</v>
      </c>
      <c r="K228" s="5" t="s">
        <v>1465</v>
      </c>
      <c r="L228" s="169" t="str">
        <f t="shared" si="19"/>
        <v>31770908026 02B</v>
      </c>
      <c r="M228" s="5" t="str">
        <f t="shared" si="20"/>
        <v>Slovenský bridžový zväzaBbridž - bežné transfery</v>
      </c>
      <c r="N228" s="3" t="str">
        <f t="shared" si="21"/>
        <v>31770908aB</v>
      </c>
    </row>
    <row r="229" spans="1:14" x14ac:dyDescent="0.2">
      <c r="A229" s="168" t="s">
        <v>839</v>
      </c>
      <c r="B229" s="208" t="str">
        <f>VLOOKUP(A229,Adr!A:B,2,FALSE)</f>
        <v>Slovenský curlingový zväz</v>
      </c>
      <c r="C229" s="198" t="s">
        <v>1466</v>
      </c>
      <c r="D229" s="188">
        <v>51039</v>
      </c>
      <c r="E229" s="235">
        <v>0</v>
      </c>
      <c r="F229" s="168" t="s">
        <v>378</v>
      </c>
      <c r="G229" s="171" t="s">
        <v>358</v>
      </c>
      <c r="H229" s="171" t="s">
        <v>1216</v>
      </c>
      <c r="I229" s="194" t="str">
        <f t="shared" si="17"/>
        <v>37841866a</v>
      </c>
      <c r="J229" s="169" t="str">
        <f t="shared" si="18"/>
        <v>37841866026 02</v>
      </c>
      <c r="K229" s="5" t="s">
        <v>1467</v>
      </c>
      <c r="L229" s="169" t="str">
        <f t="shared" si="19"/>
        <v>37841866026 02B</v>
      </c>
      <c r="M229" s="5" t="str">
        <f t="shared" si="20"/>
        <v>Slovenský curlingový zväzaBcurling - bežné transfery</v>
      </c>
      <c r="N229" s="3" t="str">
        <f t="shared" si="21"/>
        <v>37841866aB</v>
      </c>
    </row>
    <row r="230" spans="1:14" x14ac:dyDescent="0.2">
      <c r="A230" s="204" t="s">
        <v>847</v>
      </c>
      <c r="B230" s="208" t="str">
        <f>VLOOKUP(A230,Adr!A:B,2,FALSE)</f>
        <v>Slovenský cykloklub</v>
      </c>
      <c r="C230" s="198" t="s">
        <v>1468</v>
      </c>
      <c r="D230" s="189">
        <v>132600</v>
      </c>
      <c r="E230" s="235">
        <v>0</v>
      </c>
      <c r="F230" s="168" t="s">
        <v>392</v>
      </c>
      <c r="G230" s="174" t="s">
        <v>356</v>
      </c>
      <c r="H230" s="171" t="s">
        <v>1216</v>
      </c>
      <c r="I230" s="194" t="str">
        <f t="shared" si="17"/>
        <v>34009388h</v>
      </c>
      <c r="J230" s="169" t="str">
        <f t="shared" si="18"/>
        <v>34009388026 01</v>
      </c>
      <c r="K230" s="5"/>
      <c r="L230" s="169" t="str">
        <f t="shared" si="19"/>
        <v>34009388026 01B</v>
      </c>
      <c r="M230" s="5" t="str">
        <f t="shared" si="20"/>
        <v>Slovenský cykloklubhBznačenie cykloturistických trás</v>
      </c>
      <c r="N230" s="3" t="str">
        <f t="shared" si="21"/>
        <v>34009388hB</v>
      </c>
    </row>
    <row r="231" spans="1:14" x14ac:dyDescent="0.2">
      <c r="A231" s="204" t="s">
        <v>855</v>
      </c>
      <c r="B231" s="208" t="str">
        <f>VLOOKUP(A231,Adr!A:B,2,FALSE)</f>
        <v>Slovenský futbalový zväz</v>
      </c>
      <c r="C231" s="192" t="s">
        <v>1469</v>
      </c>
      <c r="D231" s="174">
        <v>13262864</v>
      </c>
      <c r="E231" s="175">
        <v>0</v>
      </c>
      <c r="F231" s="168" t="s">
        <v>378</v>
      </c>
      <c r="G231" s="171" t="s">
        <v>358</v>
      </c>
      <c r="H231" s="171" t="s">
        <v>1216</v>
      </c>
      <c r="I231" s="194" t="str">
        <f t="shared" si="17"/>
        <v>00687308a</v>
      </c>
      <c r="J231" s="169" t="str">
        <f t="shared" si="18"/>
        <v>00687308026 02</v>
      </c>
      <c r="K231" s="5" t="s">
        <v>1470</v>
      </c>
      <c r="L231" s="169" t="str">
        <f t="shared" si="19"/>
        <v>00687308026 02B</v>
      </c>
      <c r="M231" s="5" t="str">
        <f t="shared" si="20"/>
        <v>Slovenský futbalový zväzaBfutbal - bežné transfery</v>
      </c>
      <c r="N231" s="3" t="str">
        <f t="shared" si="21"/>
        <v>00687308aB</v>
      </c>
    </row>
    <row r="232" spans="1:14" x14ac:dyDescent="0.2">
      <c r="A232" s="204" t="s">
        <v>855</v>
      </c>
      <c r="B232" s="208" t="str">
        <f>VLOOKUP(A232,Adr!A:B,2,FALSE)</f>
        <v>Slovenský futbalový zväz</v>
      </c>
      <c r="C232" s="198" t="s">
        <v>1471</v>
      </c>
      <c r="D232" s="189">
        <v>465000</v>
      </c>
      <c r="E232" s="235">
        <v>0</v>
      </c>
      <c r="F232" s="168" t="s">
        <v>378</v>
      </c>
      <c r="G232" s="174" t="s">
        <v>358</v>
      </c>
      <c r="H232" s="171" t="s">
        <v>1232</v>
      </c>
      <c r="I232" s="194" t="str">
        <f t="shared" si="17"/>
        <v>00687308a</v>
      </c>
      <c r="J232" s="169" t="str">
        <f t="shared" si="18"/>
        <v>00687308026 02</v>
      </c>
      <c r="K232" s="5" t="s">
        <v>1470</v>
      </c>
      <c r="L232" s="169" t="str">
        <f t="shared" si="19"/>
        <v>00687308026 02K</v>
      </c>
      <c r="M232" s="5" t="str">
        <f t="shared" si="20"/>
        <v>Slovenský futbalový zväzaKfutbal - kapitálové transfery</v>
      </c>
      <c r="N232" s="3" t="str">
        <f t="shared" si="21"/>
        <v>00687308aK</v>
      </c>
    </row>
    <row r="233" spans="1:14" ht="30.6" x14ac:dyDescent="0.2">
      <c r="A233" s="184" t="s">
        <v>855</v>
      </c>
      <c r="B233" s="208" t="str">
        <f>VLOOKUP(A233,Adr!A:B,2,FALSE)</f>
        <v>Slovenský futbalový zväz</v>
      </c>
      <c r="C233" s="198" t="s">
        <v>1472</v>
      </c>
      <c r="D233" s="189">
        <v>29650</v>
      </c>
      <c r="E233" s="235">
        <v>0</v>
      </c>
      <c r="F233" s="168" t="s">
        <v>396</v>
      </c>
      <c r="G233" s="171" t="s">
        <v>356</v>
      </c>
      <c r="H233" s="171" t="s">
        <v>1216</v>
      </c>
      <c r="I233" s="194" t="str">
        <f t="shared" si="17"/>
        <v>00687308j</v>
      </c>
      <c r="J233" s="169" t="str">
        <f t="shared" si="18"/>
        <v>00687308026 01</v>
      </c>
      <c r="K233" s="5"/>
      <c r="L233" s="169" t="str">
        <f t="shared" si="19"/>
        <v>00687308026 01B</v>
      </c>
      <c r="M233" s="5" t="str">
        <f t="shared" si="20"/>
        <v>Slovenský futbalový zväzjBZabezpečenie finále školských športových súťaží (Šamorín 2023) v súťažiach kategórie "A" vo futbale základných škôl</v>
      </c>
      <c r="N233" s="3" t="str">
        <f t="shared" si="21"/>
        <v>00687308jB</v>
      </c>
    </row>
    <row r="234" spans="1:14" ht="30.6" x14ac:dyDescent="0.2">
      <c r="A234" s="168" t="s">
        <v>855</v>
      </c>
      <c r="B234" s="208" t="str">
        <f>VLOOKUP(A234,Adr!A:B,2,FALSE)</f>
        <v>Slovenský futbalový zväz</v>
      </c>
      <c r="C234" s="198" t="s">
        <v>1473</v>
      </c>
      <c r="D234" s="188">
        <v>10000</v>
      </c>
      <c r="E234" s="175">
        <v>0</v>
      </c>
      <c r="F234" s="168" t="s">
        <v>396</v>
      </c>
      <c r="G234" s="171" t="s">
        <v>356</v>
      </c>
      <c r="H234" s="171" t="s">
        <v>1216</v>
      </c>
      <c r="I234" s="194" t="str">
        <f t="shared" si="17"/>
        <v>00687308j</v>
      </c>
      <c r="J234" s="169" t="str">
        <f t="shared" si="18"/>
        <v>00687308026 01</v>
      </c>
      <c r="K234" s="5"/>
      <c r="L234" s="169" t="str">
        <f t="shared" si="19"/>
        <v>00687308026 01B</v>
      </c>
      <c r="M234" s="5" t="str">
        <f t="shared" si="20"/>
        <v>Slovenský futbalový zväzjBZabezpečenie školských športových súťaží 2023 v ostatných súťažiach kategórie "A" vo futbale (McDonald’s Cup) základných škôl</v>
      </c>
      <c r="N234" s="3" t="str">
        <f t="shared" si="21"/>
        <v>00687308jB</v>
      </c>
    </row>
    <row r="235" spans="1:14" x14ac:dyDescent="0.2">
      <c r="A235" s="204" t="s">
        <v>862</v>
      </c>
      <c r="B235" s="208" t="str">
        <f>VLOOKUP(A235,Adr!A:B,2,FALSE)</f>
        <v>Slovenský horolezecký spolok JAMES</v>
      </c>
      <c r="C235" s="192" t="s">
        <v>1474</v>
      </c>
      <c r="D235" s="174">
        <v>118374</v>
      </c>
      <c r="E235" s="175">
        <v>0</v>
      </c>
      <c r="F235" s="168" t="s">
        <v>378</v>
      </c>
      <c r="G235" s="171" t="s">
        <v>358</v>
      </c>
      <c r="H235" s="171" t="s">
        <v>1216</v>
      </c>
      <c r="I235" s="194" t="str">
        <f t="shared" si="17"/>
        <v>00586455a</v>
      </c>
      <c r="J235" s="169" t="str">
        <f t="shared" si="18"/>
        <v>00586455026 02</v>
      </c>
      <c r="K235" s="5" t="s">
        <v>1475</v>
      </c>
      <c r="L235" s="169" t="str">
        <f t="shared" si="19"/>
        <v>00586455026 02B</v>
      </c>
      <c r="M235" s="5" t="str">
        <f t="shared" si="20"/>
        <v>Slovenský horolezecký spolok JAMESaBhorolezectvo - bežné transfery</v>
      </c>
      <c r="N235" s="3" t="str">
        <f t="shared" si="21"/>
        <v>00586455aB</v>
      </c>
    </row>
    <row r="236" spans="1:14" x14ac:dyDescent="0.2">
      <c r="A236" s="204" t="s">
        <v>862</v>
      </c>
      <c r="B236" s="208" t="str">
        <f>VLOOKUP(A236,Adr!A:B,2,FALSE)</f>
        <v>Slovenský horolezecký spolok JAMES</v>
      </c>
      <c r="C236" s="198" t="s">
        <v>1476</v>
      </c>
      <c r="D236" s="189">
        <v>60258</v>
      </c>
      <c r="E236" s="175">
        <v>0</v>
      </c>
      <c r="F236" s="168" t="s">
        <v>378</v>
      </c>
      <c r="G236" s="171" t="s">
        <v>358</v>
      </c>
      <c r="H236" s="171" t="s">
        <v>1216</v>
      </c>
      <c r="I236" s="194" t="str">
        <f t="shared" si="17"/>
        <v>00586455a</v>
      </c>
      <c r="J236" s="169" t="str">
        <f t="shared" si="18"/>
        <v>00586455026 02</v>
      </c>
      <c r="K236" s="5" t="s">
        <v>1477</v>
      </c>
      <c r="L236" s="169" t="str">
        <f t="shared" si="19"/>
        <v>00586455026 02B</v>
      </c>
      <c r="M236" s="5" t="str">
        <f t="shared" si="20"/>
        <v>Slovenský horolezecký spolok JAMESaBšportové lezenie - bežné transfery</v>
      </c>
      <c r="N236" s="3" t="str">
        <f t="shared" si="21"/>
        <v>00586455aB</v>
      </c>
    </row>
    <row r="237" spans="1:14" x14ac:dyDescent="0.2">
      <c r="A237" s="168" t="s">
        <v>862</v>
      </c>
      <c r="B237" s="208" t="str">
        <f>VLOOKUP(A237,Adr!A:B,2,FALSE)</f>
        <v>Slovenský horolezecký spolok JAMES</v>
      </c>
      <c r="C237" s="192" t="s">
        <v>1478</v>
      </c>
      <c r="D237" s="174">
        <v>12500</v>
      </c>
      <c r="E237" s="235">
        <v>0</v>
      </c>
      <c r="F237" s="168" t="s">
        <v>384</v>
      </c>
      <c r="G237" s="174" t="s">
        <v>360</v>
      </c>
      <c r="H237" s="171" t="s">
        <v>1216</v>
      </c>
      <c r="I237" s="194" t="str">
        <f t="shared" si="17"/>
        <v>00586455d</v>
      </c>
      <c r="J237" s="169" t="str">
        <f t="shared" si="18"/>
        <v>00586455026 03</v>
      </c>
      <c r="K237" s="5"/>
      <c r="L237" s="169" t="str">
        <f t="shared" si="19"/>
        <v>00586455026 03B</v>
      </c>
      <c r="M237" s="5" t="str">
        <f t="shared" si="20"/>
        <v>Slovenský horolezecký spolok JAMESdBBuršíková Martina</v>
      </c>
      <c r="N237" s="3" t="str">
        <f t="shared" si="21"/>
        <v>00586455dB</v>
      </c>
    </row>
    <row r="238" spans="1:14" x14ac:dyDescent="0.2">
      <c r="A238" s="168" t="s">
        <v>862</v>
      </c>
      <c r="B238" s="208" t="str">
        <f>VLOOKUP(A238,Adr!A:B,2,FALSE)</f>
        <v>Slovenský horolezecký spolok JAMES</v>
      </c>
      <c r="C238" s="198" t="s">
        <v>1479</v>
      </c>
      <c r="D238" s="188">
        <v>7500</v>
      </c>
      <c r="E238" s="235">
        <v>0</v>
      </c>
      <c r="F238" s="168" t="s">
        <v>384</v>
      </c>
      <c r="G238" s="171" t="s">
        <v>360</v>
      </c>
      <c r="H238" s="171" t="s">
        <v>1216</v>
      </c>
      <c r="I238" s="194" t="str">
        <f t="shared" si="17"/>
        <v>00586455d</v>
      </c>
      <c r="J238" s="169" t="str">
        <f t="shared" si="18"/>
        <v>00586455026 03</v>
      </c>
      <c r="K238" s="5"/>
      <c r="L238" s="169" t="str">
        <f t="shared" si="19"/>
        <v>00586455026 03B</v>
      </c>
      <c r="M238" s="5" t="str">
        <f t="shared" si="20"/>
        <v>Slovenský horolezecký spolok JAMESdBMichalková Lujza</v>
      </c>
      <c r="N238" s="3" t="str">
        <f t="shared" si="21"/>
        <v>00586455dB</v>
      </c>
    </row>
    <row r="239" spans="1:14" ht="20.399999999999999" x14ac:dyDescent="0.2">
      <c r="A239" s="184" t="s">
        <v>867</v>
      </c>
      <c r="B239" s="208" t="str">
        <f>VLOOKUP(A239,Adr!A:B,2,FALSE)</f>
        <v>Slovenský kolkársky zväz</v>
      </c>
      <c r="C239" s="198" t="s">
        <v>1480</v>
      </c>
      <c r="D239" s="189">
        <v>25020</v>
      </c>
      <c r="E239" s="175">
        <v>0</v>
      </c>
      <c r="F239" s="168" t="s">
        <v>388</v>
      </c>
      <c r="G239" s="171" t="s">
        <v>360</v>
      </c>
      <c r="H239" s="171" t="s">
        <v>1216</v>
      </c>
      <c r="I239" s="194" t="str">
        <f t="shared" si="17"/>
        <v>31771688f</v>
      </c>
      <c r="J239" s="169" t="str">
        <f t="shared" si="18"/>
        <v>31771688026 03</v>
      </c>
      <c r="K239" s="5"/>
      <c r="L239" s="169" t="str">
        <f t="shared" si="19"/>
        <v>31771688026 03B</v>
      </c>
      <c r="M239" s="5" t="str">
        <f t="shared" si="20"/>
        <v>Slovenský kolkársky zväzfBPlnenie úloh verejného záujmu v športe - rozvoj športu</v>
      </c>
      <c r="N239" s="3" t="str">
        <f t="shared" si="21"/>
        <v>31771688fB</v>
      </c>
    </row>
    <row r="240" spans="1:14" x14ac:dyDescent="0.2">
      <c r="A240" s="204" t="s">
        <v>874</v>
      </c>
      <c r="B240" s="208" t="str">
        <f>VLOOKUP(A240,Adr!A:B,2,FALSE)</f>
        <v>Slovenský krasokorčuliarsky zväz</v>
      </c>
      <c r="C240" s="198" t="s">
        <v>1481</v>
      </c>
      <c r="D240" s="189">
        <v>267330</v>
      </c>
      <c r="E240" s="175">
        <v>0</v>
      </c>
      <c r="F240" s="168" t="s">
        <v>378</v>
      </c>
      <c r="G240" s="171" t="s">
        <v>358</v>
      </c>
      <c r="H240" s="171" t="s">
        <v>1216</v>
      </c>
      <c r="I240" s="194" t="str">
        <f t="shared" si="17"/>
        <v>31805540a</v>
      </c>
      <c r="J240" s="169" t="str">
        <f t="shared" si="18"/>
        <v>31805540026 02</v>
      </c>
      <c r="K240" s="5" t="s">
        <v>1482</v>
      </c>
      <c r="L240" s="169" t="str">
        <f t="shared" si="19"/>
        <v>31805540026 02B</v>
      </c>
      <c r="M240" s="5" t="str">
        <f t="shared" si="20"/>
        <v>Slovenský krasokorčuliarsky zväzaBkrasokorčuľovanie - bežné transfery</v>
      </c>
      <c r="N240" s="3" t="str">
        <f t="shared" si="21"/>
        <v>31805540aB</v>
      </c>
    </row>
    <row r="241" spans="1:14" x14ac:dyDescent="0.2">
      <c r="A241" s="204" t="s">
        <v>880</v>
      </c>
      <c r="B241" s="208" t="str">
        <f>VLOOKUP(A241,Adr!A:B,2,FALSE)</f>
        <v>Slovenský lukostrelecký zväz</v>
      </c>
      <c r="C241" s="198" t="s">
        <v>1483</v>
      </c>
      <c r="D241" s="189">
        <v>178053</v>
      </c>
      <c r="E241" s="175">
        <v>0</v>
      </c>
      <c r="F241" s="168" t="s">
        <v>378</v>
      </c>
      <c r="G241" s="171" t="s">
        <v>358</v>
      </c>
      <c r="H241" s="171" t="s">
        <v>1216</v>
      </c>
      <c r="I241" s="194" t="str">
        <f t="shared" si="17"/>
        <v>30793009a</v>
      </c>
      <c r="J241" s="169" t="str">
        <f t="shared" si="18"/>
        <v>30793009026 02</v>
      </c>
      <c r="K241" s="5" t="s">
        <v>1484</v>
      </c>
      <c r="L241" s="169" t="str">
        <f t="shared" si="19"/>
        <v>30793009026 02B</v>
      </c>
      <c r="M241" s="5" t="str">
        <f t="shared" si="20"/>
        <v>Slovenský lukostrelecký zväzaBlukostreľba - bežné transfery</v>
      </c>
      <c r="N241" s="3" t="str">
        <f t="shared" si="21"/>
        <v>30793009aB</v>
      </c>
    </row>
    <row r="242" spans="1:14" x14ac:dyDescent="0.2">
      <c r="A242" s="184" t="s">
        <v>880</v>
      </c>
      <c r="B242" s="208" t="str">
        <f>VLOOKUP(A242,Adr!A:B,2,FALSE)</f>
        <v>Slovenský lukostrelecký zväz</v>
      </c>
      <c r="C242" s="198" t="s">
        <v>1485</v>
      </c>
      <c r="D242" s="188">
        <v>35300</v>
      </c>
      <c r="E242" s="175">
        <v>0</v>
      </c>
      <c r="F242" s="168" t="s">
        <v>384</v>
      </c>
      <c r="G242" s="174" t="s">
        <v>360</v>
      </c>
      <c r="H242" s="171" t="s">
        <v>1216</v>
      </c>
      <c r="I242" s="194" t="str">
        <f t="shared" si="17"/>
        <v>30793009d</v>
      </c>
      <c r="J242" s="169" t="str">
        <f t="shared" si="18"/>
        <v>30793009026 03</v>
      </c>
      <c r="K242" s="5"/>
      <c r="L242" s="169" t="str">
        <f t="shared" si="19"/>
        <v>30793009026 03B</v>
      </c>
      <c r="M242" s="5" t="str">
        <f t="shared" si="20"/>
        <v>Slovenský lukostrelecký zväzdBBaránková Denisa</v>
      </c>
      <c r="N242" s="3" t="str">
        <f t="shared" si="21"/>
        <v>30793009dB</v>
      </c>
    </row>
    <row r="243" spans="1:14" x14ac:dyDescent="0.2">
      <c r="A243" s="168" t="s">
        <v>880</v>
      </c>
      <c r="B243" s="208" t="str">
        <f>VLOOKUP(A243,Adr!A:B,2,FALSE)</f>
        <v>Slovenský lukostrelecký zväz</v>
      </c>
      <c r="C243" s="198" t="s">
        <v>1486</v>
      </c>
      <c r="D243" s="188">
        <v>20000</v>
      </c>
      <c r="E243" s="235">
        <v>0</v>
      </c>
      <c r="F243" s="168" t="s">
        <v>384</v>
      </c>
      <c r="G243" s="174" t="s">
        <v>360</v>
      </c>
      <c r="H243" s="171" t="s">
        <v>1216</v>
      </c>
      <c r="I243" s="194" t="str">
        <f t="shared" si="17"/>
        <v>30793009d</v>
      </c>
      <c r="J243" s="169" t="str">
        <f t="shared" si="18"/>
        <v>30793009026 03</v>
      </c>
      <c r="K243" s="5"/>
      <c r="L243" s="169" t="str">
        <f t="shared" si="19"/>
        <v>30793009026 03B</v>
      </c>
      <c r="M243" s="5" t="str">
        <f t="shared" si="20"/>
        <v>Slovenský lukostrelecký zväzdBBošanský Jozef</v>
      </c>
      <c r="N243" s="3" t="str">
        <f t="shared" si="21"/>
        <v>30793009dB</v>
      </c>
    </row>
    <row r="244" spans="1:14" x14ac:dyDescent="0.2">
      <c r="A244" s="168" t="s">
        <v>880</v>
      </c>
      <c r="B244" s="208" t="str">
        <f>VLOOKUP(A244,Adr!A:B,2,FALSE)</f>
        <v>Slovenský lukostrelecký zväz</v>
      </c>
      <c r="C244" s="198" t="s">
        <v>1487</v>
      </c>
      <c r="D244" s="188">
        <v>15000</v>
      </c>
      <c r="E244" s="235">
        <v>0</v>
      </c>
      <c r="F244" s="168" t="s">
        <v>384</v>
      </c>
      <c r="G244" s="174" t="s">
        <v>360</v>
      </c>
      <c r="H244" s="171" t="s">
        <v>1216</v>
      </c>
      <c r="I244" s="194" t="str">
        <f t="shared" si="17"/>
        <v>30793009d</v>
      </c>
      <c r="J244" s="169" t="str">
        <f t="shared" si="18"/>
        <v>30793009026 03</v>
      </c>
      <c r="K244" s="5"/>
      <c r="L244" s="169" t="str">
        <f t="shared" si="19"/>
        <v>30793009026 03B</v>
      </c>
      <c r="M244" s="5" t="str">
        <f t="shared" si="20"/>
        <v>Slovenský lukostrelecký zväzdBdvojica - terčová lukostreľba mix (dospelí)</v>
      </c>
      <c r="N244" s="3" t="str">
        <f t="shared" si="21"/>
        <v>30793009dB</v>
      </c>
    </row>
    <row r="245" spans="1:14" x14ac:dyDescent="0.2">
      <c r="A245" s="184" t="s">
        <v>880</v>
      </c>
      <c r="B245" s="208" t="str">
        <f>VLOOKUP(A245,Adr!A:B,2,FALSE)</f>
        <v>Slovenský lukostrelecký zväz</v>
      </c>
      <c r="C245" s="192" t="s">
        <v>1488</v>
      </c>
      <c r="D245" s="174">
        <v>15000</v>
      </c>
      <c r="E245" s="175">
        <v>0</v>
      </c>
      <c r="F245" s="168" t="s">
        <v>384</v>
      </c>
      <c r="G245" s="171" t="s">
        <v>360</v>
      </c>
      <c r="H245" s="171" t="s">
        <v>1216</v>
      </c>
      <c r="I245" s="194" t="str">
        <f t="shared" si="17"/>
        <v>30793009d</v>
      </c>
      <c r="J245" s="169" t="str">
        <f t="shared" si="18"/>
        <v>30793009026 03</v>
      </c>
      <c r="K245" s="5"/>
      <c r="L245" s="169" t="str">
        <f t="shared" si="19"/>
        <v>30793009026 03B</v>
      </c>
      <c r="M245" s="5" t="str">
        <f t="shared" si="20"/>
        <v>Slovenský lukostrelecký zväzdBdvojica - terčová lukostreľba mix (juniori)</v>
      </c>
      <c r="N245" s="3" t="str">
        <f t="shared" si="21"/>
        <v>30793009dB</v>
      </c>
    </row>
    <row r="246" spans="1:14" x14ac:dyDescent="0.2">
      <c r="A246" s="184" t="s">
        <v>880</v>
      </c>
      <c r="B246" s="208" t="str">
        <f>VLOOKUP(A246,Adr!A:B,2,FALSE)</f>
        <v>Slovenský lukostrelecký zväz</v>
      </c>
      <c r="C246" s="198" t="s">
        <v>1489</v>
      </c>
      <c r="D246" s="189">
        <v>5000</v>
      </c>
      <c r="E246" s="235">
        <v>0</v>
      </c>
      <c r="F246" s="168" t="s">
        <v>384</v>
      </c>
      <c r="G246" s="174" t="s">
        <v>360</v>
      </c>
      <c r="H246" s="171" t="s">
        <v>1216</v>
      </c>
      <c r="I246" s="194" t="str">
        <f t="shared" si="17"/>
        <v>30793009d</v>
      </c>
      <c r="J246" s="169" t="str">
        <f t="shared" si="18"/>
        <v>30793009026 03</v>
      </c>
      <c r="K246" s="5"/>
      <c r="L246" s="169" t="str">
        <f t="shared" si="19"/>
        <v>30793009026 03B</v>
      </c>
      <c r="M246" s="5" t="str">
        <f t="shared" si="20"/>
        <v>Slovenský lukostrelecký zväzdBMálek Peter</v>
      </c>
      <c r="N246" s="3" t="str">
        <f t="shared" si="21"/>
        <v>30793009dB</v>
      </c>
    </row>
    <row r="247" spans="1:14" x14ac:dyDescent="0.2">
      <c r="A247" s="204" t="s">
        <v>885</v>
      </c>
      <c r="B247" s="208" t="str">
        <f>VLOOKUP(A247,Adr!A:B,2,FALSE)</f>
        <v>Slovenský národný aeroklub generála Milana Rastislava Štefánika</v>
      </c>
      <c r="C247" s="198" t="s">
        <v>1490</v>
      </c>
      <c r="D247" s="188">
        <v>186702</v>
      </c>
      <c r="E247" s="175">
        <v>0</v>
      </c>
      <c r="F247" s="168" t="s">
        <v>378</v>
      </c>
      <c r="G247" s="171" t="s">
        <v>358</v>
      </c>
      <c r="H247" s="171" t="s">
        <v>1216</v>
      </c>
      <c r="I247" s="194" t="str">
        <f t="shared" si="17"/>
        <v>00677604a</v>
      </c>
      <c r="J247" s="169" t="str">
        <f t="shared" si="18"/>
        <v>00677604026 02</v>
      </c>
      <c r="K247" s="5" t="s">
        <v>1491</v>
      </c>
      <c r="L247" s="169" t="str">
        <f t="shared" si="19"/>
        <v>00677604026 02B</v>
      </c>
      <c r="M247" s="5" t="str">
        <f t="shared" si="20"/>
        <v>Slovenský národný aeroklub generála Milana Rastislava ŠtefánikaaBletecké športy - bežné transfery</v>
      </c>
      <c r="N247" s="3" t="str">
        <f t="shared" si="21"/>
        <v>00677604aB</v>
      </c>
    </row>
    <row r="248" spans="1:14" ht="20.399999999999999" x14ac:dyDescent="0.2">
      <c r="A248" s="204" t="s">
        <v>894</v>
      </c>
      <c r="B248" s="208" t="str">
        <f>VLOOKUP(A248,Adr!A:B,2,FALSE)</f>
        <v>Slovenský olympijský a športový výbor</v>
      </c>
      <c r="C248" s="198" t="s">
        <v>1492</v>
      </c>
      <c r="D248" s="189">
        <v>1597543</v>
      </c>
      <c r="E248" s="175">
        <v>0</v>
      </c>
      <c r="F248" s="168" t="s">
        <v>380</v>
      </c>
      <c r="G248" s="174" t="s">
        <v>356</v>
      </c>
      <c r="H248" s="171" t="s">
        <v>1216</v>
      </c>
      <c r="I248" s="194" t="str">
        <f t="shared" si="17"/>
        <v>30811082b</v>
      </c>
      <c r="J248" s="169" t="str">
        <f t="shared" si="18"/>
        <v>30811082026 01</v>
      </c>
      <c r="K248" s="5"/>
      <c r="L248" s="169" t="str">
        <f t="shared" si="19"/>
        <v>30811082026 01B</v>
      </c>
      <c r="M248" s="5" t="str">
        <f t="shared" si="20"/>
        <v>Slovenský olympijský a športový výborbBčinnosť Slovenského olympijského a športového výboru</v>
      </c>
      <c r="N248" s="3" t="str">
        <f t="shared" si="21"/>
        <v>30811082bB</v>
      </c>
    </row>
    <row r="249" spans="1:14" ht="20.399999999999999" x14ac:dyDescent="0.2">
      <c r="A249" s="204" t="s">
        <v>894</v>
      </c>
      <c r="B249" s="208" t="str">
        <f>VLOOKUP(A249,Adr!A:B,2,FALSE)</f>
        <v>Slovenský olympijský a športový výbor</v>
      </c>
      <c r="C249" s="198" t="s">
        <v>1493</v>
      </c>
      <c r="D249" s="189">
        <v>450000</v>
      </c>
      <c r="E249" s="175">
        <v>0</v>
      </c>
      <c r="F249" s="168" t="s">
        <v>386</v>
      </c>
      <c r="G249" s="171" t="s">
        <v>360</v>
      </c>
      <c r="H249" s="171" t="s">
        <v>1216</v>
      </c>
      <c r="I249" s="194" t="str">
        <f t="shared" si="17"/>
        <v>30811082e</v>
      </c>
      <c r="J249" s="169" t="str">
        <f t="shared" si="18"/>
        <v>30811082026 03</v>
      </c>
      <c r="K249" s="5"/>
      <c r="L249" s="169" t="str">
        <f t="shared" si="19"/>
        <v>30811082026 03B</v>
      </c>
      <c r="M249" s="5" t="str">
        <f t="shared" si="20"/>
        <v>Slovenský olympijský a športový výboreBzabezpečenia Slovenského domu na Hrách XXXIII. olympiády 2024 v Paríži</v>
      </c>
      <c r="N249" s="3" t="str">
        <f t="shared" si="21"/>
        <v>30811082eB</v>
      </c>
    </row>
    <row r="250" spans="1:14" ht="20.399999999999999" x14ac:dyDescent="0.2">
      <c r="A250" s="204" t="s">
        <v>894</v>
      </c>
      <c r="B250" s="208" t="str">
        <f>VLOOKUP(A250,Adr!A:B,2,FALSE)</f>
        <v>Slovenský olympijský a športový výbor</v>
      </c>
      <c r="C250" s="198" t="s">
        <v>1494</v>
      </c>
      <c r="D250" s="189">
        <v>110000</v>
      </c>
      <c r="E250" s="235">
        <v>0</v>
      </c>
      <c r="F250" s="168" t="s">
        <v>386</v>
      </c>
      <c r="G250" s="171" t="s">
        <v>360</v>
      </c>
      <c r="H250" s="171" t="s">
        <v>1216</v>
      </c>
      <c r="I250" s="194" t="str">
        <f t="shared" si="17"/>
        <v>30811082e</v>
      </c>
      <c r="J250" s="169" t="str">
        <f t="shared" si="18"/>
        <v>30811082026 03</v>
      </c>
      <c r="K250" s="5"/>
      <c r="L250" s="169" t="str">
        <f t="shared" si="19"/>
        <v>30811082026 03B</v>
      </c>
      <c r="M250" s="5" t="str">
        <f t="shared" si="20"/>
        <v>Slovenský olympijský a športový výboreBzabezpečenie účasti športovej reprezentácie SR na letný EYOF Maribor 2023</v>
      </c>
      <c r="N250" s="3" t="str">
        <f t="shared" si="21"/>
        <v>30811082eB</v>
      </c>
    </row>
    <row r="251" spans="1:14" ht="20.399999999999999" x14ac:dyDescent="0.2">
      <c r="A251" s="204" t="s">
        <v>894</v>
      </c>
      <c r="B251" s="208" t="str">
        <f>VLOOKUP(A251,Adr!A:B,2,FALSE)</f>
        <v>Slovenský olympijský a športový výbor</v>
      </c>
      <c r="C251" s="198" t="s">
        <v>1495</v>
      </c>
      <c r="D251" s="189">
        <v>200000</v>
      </c>
      <c r="E251" s="235">
        <v>0</v>
      </c>
      <c r="F251" s="168" t="s">
        <v>386</v>
      </c>
      <c r="G251" s="174" t="s">
        <v>360</v>
      </c>
      <c r="H251" s="171" t="s">
        <v>1216</v>
      </c>
      <c r="I251" s="194" t="str">
        <f t="shared" si="17"/>
        <v>30811082e</v>
      </c>
      <c r="J251" s="169" t="str">
        <f t="shared" si="18"/>
        <v>30811082026 03</v>
      </c>
      <c r="K251" s="5"/>
      <c r="L251" s="169" t="str">
        <f t="shared" si="19"/>
        <v>30811082026 03B</v>
      </c>
      <c r="M251" s="5" t="str">
        <f t="shared" si="20"/>
        <v>Slovenský olympijský a športový výboreBzabezpečenie účasti športovej reprezentácie SR na XXXII. letných olympijských hrách v Paríži 2024</v>
      </c>
      <c r="N251" s="3" t="str">
        <f t="shared" si="21"/>
        <v>30811082eB</v>
      </c>
    </row>
    <row r="252" spans="1:14" ht="20.399999999999999" x14ac:dyDescent="0.2">
      <c r="A252" s="204" t="s">
        <v>894</v>
      </c>
      <c r="B252" s="208" t="str">
        <f>VLOOKUP(A252,Adr!A:B,2,FALSE)</f>
        <v>Slovenský olympijský a športový výbor</v>
      </c>
      <c r="C252" s="198" t="s">
        <v>1496</v>
      </c>
      <c r="D252" s="189">
        <v>100000</v>
      </c>
      <c r="E252" s="235">
        <v>0</v>
      </c>
      <c r="F252" s="168" t="s">
        <v>386</v>
      </c>
      <c r="G252" s="174" t="s">
        <v>360</v>
      </c>
      <c r="H252" s="171" t="s">
        <v>1216</v>
      </c>
      <c r="I252" s="194" t="str">
        <f t="shared" si="17"/>
        <v>30811082e</v>
      </c>
      <c r="J252" s="169" t="str">
        <f t="shared" si="18"/>
        <v>30811082026 03</v>
      </c>
      <c r="K252" s="5"/>
      <c r="L252" s="169" t="str">
        <f t="shared" si="19"/>
        <v>30811082026 03B</v>
      </c>
      <c r="M252" s="5" t="str">
        <f t="shared" si="20"/>
        <v>Slovenský olympijský a športový výboreBzabezpečenie účasti športovej reprezentácie SR na zimný EYOF Friuli 2023</v>
      </c>
      <c r="N252" s="3" t="str">
        <f t="shared" si="21"/>
        <v>30811082eB</v>
      </c>
    </row>
    <row r="253" spans="1:14" ht="30.6" x14ac:dyDescent="0.2">
      <c r="A253" s="168" t="s">
        <v>894</v>
      </c>
      <c r="B253" s="208" t="str">
        <f>VLOOKUP(A253,Adr!A:B,2,FALSE)</f>
        <v>Slovenský olympijský a športový výbor</v>
      </c>
      <c r="C253" s="198" t="s">
        <v>1497</v>
      </c>
      <c r="D253" s="188">
        <v>78940</v>
      </c>
      <c r="E253" s="175">
        <v>0</v>
      </c>
      <c r="F253" s="168" t="s">
        <v>386</v>
      </c>
      <c r="G253" s="174" t="s">
        <v>360</v>
      </c>
      <c r="H253" s="171" t="s">
        <v>1216</v>
      </c>
      <c r="I253" s="194" t="str">
        <f t="shared" si="17"/>
        <v>30811082e</v>
      </c>
      <c r="J253" s="169" t="str">
        <f t="shared" si="18"/>
        <v>30811082026 03</v>
      </c>
      <c r="K253" s="5"/>
      <c r="L253" s="169" t="str">
        <f t="shared" si="19"/>
        <v>30811082026 03B</v>
      </c>
      <c r="M253" s="5" t="str">
        <f t="shared" si="20"/>
        <v>Slovenský olympijský a športový výboreBzabezpečenie účasti športovej reprezentácie SR na Zimných olympijských hrách mládeže v Gangwon 2024</v>
      </c>
      <c r="N253" s="3" t="str">
        <f t="shared" si="21"/>
        <v>30811082eB</v>
      </c>
    </row>
    <row r="254" spans="1:14" ht="20.399999999999999" x14ac:dyDescent="0.2">
      <c r="A254" s="168" t="s">
        <v>894</v>
      </c>
      <c r="B254" s="208" t="str">
        <f>VLOOKUP(A254,Adr!A:B,2,FALSE)</f>
        <v>Slovenský olympijský a športový výbor</v>
      </c>
      <c r="C254" s="198" t="s">
        <v>1498</v>
      </c>
      <c r="D254" s="188">
        <v>50000</v>
      </c>
      <c r="E254" s="235">
        <v>0</v>
      </c>
      <c r="F254" s="168" t="s">
        <v>388</v>
      </c>
      <c r="G254" s="171" t="s">
        <v>360</v>
      </c>
      <c r="H254" s="171" t="s">
        <v>1216</v>
      </c>
      <c r="I254" s="194" t="str">
        <f t="shared" si="17"/>
        <v>30811082f</v>
      </c>
      <c r="J254" s="169" t="str">
        <f t="shared" si="18"/>
        <v>30811082026 03</v>
      </c>
      <c r="K254" s="5"/>
      <c r="L254" s="169" t="str">
        <f t="shared" si="19"/>
        <v>30811082026 03B</v>
      </c>
      <c r="M254" s="5" t="str">
        <f t="shared" si="20"/>
        <v>Slovenský olympijský a športový výborfBPríspevok na zabezpečenie prevádzky Slovenského olympijského a športového múzea</v>
      </c>
      <c r="N254" s="3" t="str">
        <f t="shared" si="21"/>
        <v>30811082fB</v>
      </c>
    </row>
    <row r="255" spans="1:14" x14ac:dyDescent="0.2">
      <c r="A255" s="204" t="s">
        <v>894</v>
      </c>
      <c r="B255" s="208" t="str">
        <f>VLOOKUP(A255,Adr!A:B,2,FALSE)</f>
        <v>Slovenský olympijský a športový výbor</v>
      </c>
      <c r="C255" s="198" t="s">
        <v>1499</v>
      </c>
      <c r="D255" s="189">
        <v>125000</v>
      </c>
      <c r="E255" s="175">
        <v>0</v>
      </c>
      <c r="F255" s="168" t="s">
        <v>396</v>
      </c>
      <c r="G255" s="171" t="s">
        <v>356</v>
      </c>
      <c r="H255" s="171" t="s">
        <v>1216</v>
      </c>
      <c r="I255" s="194" t="str">
        <f t="shared" si="17"/>
        <v>30811082j</v>
      </c>
      <c r="J255" s="169" t="str">
        <f t="shared" si="18"/>
        <v>30811082026 01</v>
      </c>
      <c r="K255" s="5"/>
      <c r="L255" s="169" t="str">
        <f t="shared" si="19"/>
        <v>30811082026 01B</v>
      </c>
      <c r="M255" s="5" t="str">
        <f t="shared" si="20"/>
        <v>Slovenský olympijský a športový výborjBOlympijský odznak všestrannosti</v>
      </c>
      <c r="N255" s="3" t="str">
        <f t="shared" si="21"/>
        <v>30811082jB</v>
      </c>
    </row>
    <row r="256" spans="1:14" x14ac:dyDescent="0.2">
      <c r="A256" s="204" t="s">
        <v>901</v>
      </c>
      <c r="B256" s="208" t="str">
        <f>VLOOKUP(A256,Adr!A:B,2,FALSE)</f>
        <v>Slovenský paralympijský výbor</v>
      </c>
      <c r="C256" s="198" t="s">
        <v>1500</v>
      </c>
      <c r="D256" s="189">
        <v>1099836</v>
      </c>
      <c r="E256" s="175">
        <v>0</v>
      </c>
      <c r="F256" s="168" t="s">
        <v>382</v>
      </c>
      <c r="G256" s="174" t="s">
        <v>360</v>
      </c>
      <c r="H256" s="171" t="s">
        <v>1216</v>
      </c>
      <c r="I256" s="194" t="str">
        <f t="shared" si="17"/>
        <v>31745661c</v>
      </c>
      <c r="J256" s="169" t="str">
        <f t="shared" si="18"/>
        <v>31745661026 03</v>
      </c>
      <c r="K256" s="5"/>
      <c r="L256" s="169" t="str">
        <f t="shared" si="19"/>
        <v>31745661026 03B</v>
      </c>
      <c r="M256" s="5" t="str">
        <f t="shared" si="20"/>
        <v>Slovenský paralympijský výborcBčinnosť Slovenského paralympijského výboru</v>
      </c>
      <c r="N256" s="3" t="str">
        <f t="shared" si="21"/>
        <v>31745661cB</v>
      </c>
    </row>
    <row r="257" spans="1:14" x14ac:dyDescent="0.2">
      <c r="A257" s="204" t="s">
        <v>901</v>
      </c>
      <c r="B257" s="208" t="str">
        <f>VLOOKUP(A257,Adr!A:B,2,FALSE)</f>
        <v>Slovenský paralympijský výbor</v>
      </c>
      <c r="C257" s="198" t="s">
        <v>1501</v>
      </c>
      <c r="D257" s="188">
        <v>30500</v>
      </c>
      <c r="E257" s="175">
        <v>0</v>
      </c>
      <c r="F257" s="168" t="s">
        <v>384</v>
      </c>
      <c r="G257" s="174" t="s">
        <v>360</v>
      </c>
      <c r="H257" s="171" t="s">
        <v>1216</v>
      </c>
      <c r="I257" s="194" t="str">
        <f t="shared" si="17"/>
        <v>31745661d</v>
      </c>
      <c r="J257" s="169" t="str">
        <f t="shared" si="18"/>
        <v>31745661026 03</v>
      </c>
      <c r="K257" s="5"/>
      <c r="L257" s="169" t="str">
        <f t="shared" si="19"/>
        <v>31745661026 03B</v>
      </c>
      <c r="M257" s="5" t="str">
        <f t="shared" si="20"/>
        <v>Slovenský paralympijský výbordBBlattnerová Tatiana</v>
      </c>
      <c r="N257" s="3" t="str">
        <f t="shared" si="21"/>
        <v>31745661dB</v>
      </c>
    </row>
    <row r="258" spans="1:14" x14ac:dyDescent="0.2">
      <c r="A258" s="184" t="s">
        <v>901</v>
      </c>
      <c r="B258" s="208" t="str">
        <f>VLOOKUP(A258,Adr!A:B,2,FALSE)</f>
        <v>Slovenský paralympijský výbor</v>
      </c>
      <c r="C258" s="198" t="s">
        <v>1502</v>
      </c>
      <c r="D258" s="189">
        <v>25000</v>
      </c>
      <c r="E258" s="235">
        <v>0</v>
      </c>
      <c r="F258" s="168" t="s">
        <v>384</v>
      </c>
      <c r="G258" s="174" t="s">
        <v>360</v>
      </c>
      <c r="H258" s="171" t="s">
        <v>1216</v>
      </c>
      <c r="I258" s="194" t="str">
        <f t="shared" ref="I258:I321" si="22">A258&amp;F258</f>
        <v>31745661d</v>
      </c>
      <c r="J258" s="169" t="str">
        <f t="shared" ref="J258:J321" si="23">A258&amp;G258</f>
        <v>31745661026 03</v>
      </c>
      <c r="K258" s="5"/>
      <c r="L258" s="169" t="str">
        <f t="shared" ref="L258:L321" si="24">A258&amp;G258&amp;H258</f>
        <v>31745661026 03B</v>
      </c>
      <c r="M258" s="5" t="str">
        <f t="shared" ref="M258:M321" si="25">B258&amp;F258&amp;H258&amp;C258</f>
        <v>Slovenský paralympijský výbordBČuchran Ladislav</v>
      </c>
      <c r="N258" s="3" t="str">
        <f t="shared" si="21"/>
        <v>31745661dB</v>
      </c>
    </row>
    <row r="259" spans="1:14" x14ac:dyDescent="0.2">
      <c r="A259" s="184" t="s">
        <v>901</v>
      </c>
      <c r="B259" s="208" t="str">
        <f>VLOOKUP(A259,Adr!A:B,2,FALSE)</f>
        <v>Slovenský paralympijský výbor</v>
      </c>
      <c r="C259" s="198" t="s">
        <v>1503</v>
      </c>
      <c r="D259" s="189">
        <v>12500</v>
      </c>
      <c r="E259" s="235">
        <v>0</v>
      </c>
      <c r="F259" s="168" t="s">
        <v>384</v>
      </c>
      <c r="G259" s="174" t="s">
        <v>360</v>
      </c>
      <c r="H259" s="171" t="s">
        <v>1216</v>
      </c>
      <c r="I259" s="194" t="str">
        <f t="shared" si="22"/>
        <v>31745661d</v>
      </c>
      <c r="J259" s="169" t="str">
        <f t="shared" si="23"/>
        <v>31745661026 03</v>
      </c>
      <c r="K259" s="5"/>
      <c r="L259" s="169" t="str">
        <f t="shared" si="24"/>
        <v>31745661026 03B</v>
      </c>
      <c r="M259" s="5" t="str">
        <f t="shared" si="25"/>
        <v>Slovenský paralympijský výbordBKopčík Štefan</v>
      </c>
      <c r="N259" s="3" t="str">
        <f t="shared" si="21"/>
        <v>31745661dB</v>
      </c>
    </row>
    <row r="260" spans="1:14" x14ac:dyDescent="0.2">
      <c r="A260" s="168" t="s">
        <v>901</v>
      </c>
      <c r="B260" s="208" t="str">
        <f>VLOOKUP(A260,Adr!A:B,2,FALSE)</f>
        <v>Slovenský paralympijský výbor</v>
      </c>
      <c r="C260" s="198" t="s">
        <v>1504</v>
      </c>
      <c r="D260" s="189">
        <v>40000</v>
      </c>
      <c r="E260" s="235">
        <v>0</v>
      </c>
      <c r="F260" s="168" t="s">
        <v>384</v>
      </c>
      <c r="G260" s="174" t="s">
        <v>360</v>
      </c>
      <c r="H260" s="171" t="s">
        <v>1216</v>
      </c>
      <c r="I260" s="194" t="str">
        <f t="shared" si="22"/>
        <v>31745661d</v>
      </c>
      <c r="J260" s="169" t="str">
        <f t="shared" si="23"/>
        <v>31745661026 03</v>
      </c>
      <c r="K260" s="5"/>
      <c r="L260" s="169" t="str">
        <f t="shared" si="24"/>
        <v>31745661026 03B</v>
      </c>
      <c r="M260" s="5" t="str">
        <f t="shared" si="25"/>
        <v>Slovenský paralympijský výbordBKuřeja Marián</v>
      </c>
      <c r="N260" s="3" t="str">
        <f t="shared" si="21"/>
        <v>31745661dB</v>
      </c>
    </row>
    <row r="261" spans="1:14" x14ac:dyDescent="0.2">
      <c r="A261" s="184" t="s">
        <v>901</v>
      </c>
      <c r="B261" s="208" t="str">
        <f>VLOOKUP(A261,Adr!A:B,2,FALSE)</f>
        <v>Slovenský paralympijský výbor</v>
      </c>
      <c r="C261" s="198" t="s">
        <v>1505</v>
      </c>
      <c r="D261" s="189">
        <v>25000</v>
      </c>
      <c r="E261" s="235">
        <v>0</v>
      </c>
      <c r="F261" s="168" t="s">
        <v>384</v>
      </c>
      <c r="G261" s="171" t="s">
        <v>360</v>
      </c>
      <c r="H261" s="171" t="s">
        <v>1216</v>
      </c>
      <c r="I261" s="194" t="str">
        <f t="shared" si="22"/>
        <v>31745661d</v>
      </c>
      <c r="J261" s="169" t="str">
        <f t="shared" si="23"/>
        <v>31745661026 03</v>
      </c>
      <c r="K261" s="5"/>
      <c r="L261" s="169" t="str">
        <f t="shared" si="24"/>
        <v>31745661026 03B</v>
      </c>
      <c r="M261" s="5" t="str">
        <f t="shared" si="25"/>
        <v>Slovenský paralympijský výbordBLaczkó Dušan</v>
      </c>
      <c r="N261" s="3" t="str">
        <f t="shared" si="21"/>
        <v>31745661dB</v>
      </c>
    </row>
    <row r="262" spans="1:14" x14ac:dyDescent="0.2">
      <c r="A262" s="168" t="s">
        <v>901</v>
      </c>
      <c r="B262" s="208" t="str">
        <f>VLOOKUP(A262,Adr!A:B,2,FALSE)</f>
        <v>Slovenský paralympijský výbor</v>
      </c>
      <c r="C262" s="198" t="s">
        <v>1506</v>
      </c>
      <c r="D262" s="188">
        <v>31000</v>
      </c>
      <c r="E262" s="175">
        <v>0</v>
      </c>
      <c r="F262" s="168" t="s">
        <v>384</v>
      </c>
      <c r="G262" s="171" t="s">
        <v>360</v>
      </c>
      <c r="H262" s="171" t="s">
        <v>1216</v>
      </c>
      <c r="I262" s="194" t="str">
        <f t="shared" si="22"/>
        <v>31745661d</v>
      </c>
      <c r="J262" s="169" t="str">
        <f t="shared" si="23"/>
        <v>31745661026 03</v>
      </c>
      <c r="K262" s="5"/>
      <c r="L262" s="169" t="str">
        <f t="shared" si="24"/>
        <v>31745661026 03B</v>
      </c>
      <c r="M262" s="5" t="str">
        <f t="shared" si="25"/>
        <v>Slovenský paralympijský výbordBMalenovský Radoslav</v>
      </c>
      <c r="N262" s="3" t="str">
        <f t="shared" si="21"/>
        <v>31745661dB</v>
      </c>
    </row>
    <row r="263" spans="1:14" x14ac:dyDescent="0.2">
      <c r="A263" s="168" t="s">
        <v>901</v>
      </c>
      <c r="B263" s="208" t="str">
        <f>VLOOKUP(A263,Adr!A:B,2,FALSE)</f>
        <v>Slovenský paralympijský výbor</v>
      </c>
      <c r="C263" s="198" t="s">
        <v>1507</v>
      </c>
      <c r="D263" s="188">
        <v>31000</v>
      </c>
      <c r="E263" s="175">
        <v>0</v>
      </c>
      <c r="F263" s="168" t="s">
        <v>384</v>
      </c>
      <c r="G263" s="171" t="s">
        <v>360</v>
      </c>
      <c r="H263" s="171" t="s">
        <v>1216</v>
      </c>
      <c r="I263" s="194" t="str">
        <f t="shared" si="22"/>
        <v>31745661d</v>
      </c>
      <c r="J263" s="169" t="str">
        <f t="shared" si="23"/>
        <v>31745661026 03</v>
      </c>
      <c r="K263" s="5"/>
      <c r="L263" s="169" t="str">
        <f t="shared" si="24"/>
        <v>31745661026 03B</v>
      </c>
      <c r="M263" s="5" t="str">
        <f t="shared" si="25"/>
        <v>Slovenský paralympijský výbordBMarinov Filip</v>
      </c>
      <c r="N263" s="3" t="str">
        <f t="shared" si="21"/>
        <v>31745661dB</v>
      </c>
    </row>
    <row r="264" spans="1:14" x14ac:dyDescent="0.2">
      <c r="A264" s="204" t="s">
        <v>901</v>
      </c>
      <c r="B264" s="208" t="str">
        <f>VLOOKUP(A264,Adr!A:B,2,FALSE)</f>
        <v>Slovenský paralympijský výbor</v>
      </c>
      <c r="C264" s="198" t="s">
        <v>1508</v>
      </c>
      <c r="D264" s="188">
        <v>60000</v>
      </c>
      <c r="E264" s="175">
        <v>0</v>
      </c>
      <c r="F264" s="168" t="s">
        <v>384</v>
      </c>
      <c r="G264" s="171" t="s">
        <v>360</v>
      </c>
      <c r="H264" s="171" t="s">
        <v>1216</v>
      </c>
      <c r="I264" s="194" t="str">
        <f t="shared" si="22"/>
        <v>31745661d</v>
      </c>
      <c r="J264" s="169" t="str">
        <f t="shared" si="23"/>
        <v>31745661026 03</v>
      </c>
      <c r="K264" s="5"/>
      <c r="L264" s="169" t="str">
        <f t="shared" si="24"/>
        <v>31745661026 03B</v>
      </c>
      <c r="M264" s="5" t="str">
        <f t="shared" si="25"/>
        <v>Slovenský paralympijský výbordBVadovičová Veronika</v>
      </c>
      <c r="N264" s="3" t="str">
        <f t="shared" si="21"/>
        <v>31745661dB</v>
      </c>
    </row>
    <row r="265" spans="1:14" ht="20.399999999999999" x14ac:dyDescent="0.2">
      <c r="A265" s="204" t="s">
        <v>901</v>
      </c>
      <c r="B265" s="208" t="str">
        <f>VLOOKUP(A265,Adr!A:B,2,FALSE)</f>
        <v>Slovenský paralympijský výbor</v>
      </c>
      <c r="C265" s="198" t="s">
        <v>1509</v>
      </c>
      <c r="D265" s="189">
        <v>200000</v>
      </c>
      <c r="E265" s="235">
        <v>0</v>
      </c>
      <c r="F265" s="168" t="s">
        <v>386</v>
      </c>
      <c r="G265" s="174" t="s">
        <v>360</v>
      </c>
      <c r="H265" s="171" t="s">
        <v>1216</v>
      </c>
      <c r="I265" s="194" t="str">
        <f t="shared" si="22"/>
        <v>31745661e</v>
      </c>
      <c r="J265" s="169" t="str">
        <f t="shared" si="23"/>
        <v>31745661026 03</v>
      </c>
      <c r="K265" s="5"/>
      <c r="L265" s="169" t="str">
        <f t="shared" si="24"/>
        <v>31745661026 03B</v>
      </c>
      <c r="M265" s="5" t="str">
        <f t="shared" si="25"/>
        <v>Slovenský paralympijský výboreBzabezpečenie účasti športovej reprezentácie SR na XVII. letných paralympijských hrách v Paríži 2024</v>
      </c>
      <c r="N265" s="3" t="str">
        <f t="shared" si="21"/>
        <v>31745661eB</v>
      </c>
    </row>
    <row r="266" spans="1:14" x14ac:dyDescent="0.2">
      <c r="A266" s="168" t="s">
        <v>901</v>
      </c>
      <c r="B266" s="208" t="str">
        <f>VLOOKUP(A266,Adr!A:B,2,FALSE)</f>
        <v>Slovenský paralympijský výbor</v>
      </c>
      <c r="C266" s="199" t="s">
        <v>1510</v>
      </c>
      <c r="D266" s="193">
        <v>490</v>
      </c>
      <c r="E266" s="175">
        <v>0</v>
      </c>
      <c r="F266" s="184" t="s">
        <v>388</v>
      </c>
      <c r="G266" s="187" t="s">
        <v>360</v>
      </c>
      <c r="H266" s="187" t="s">
        <v>1216</v>
      </c>
      <c r="I266" s="194" t="str">
        <f t="shared" si="22"/>
        <v>31745661f</v>
      </c>
      <c r="J266" s="169" t="str">
        <f t="shared" si="23"/>
        <v>31745661026 03</v>
      </c>
      <c r="K266" s="5"/>
      <c r="L266" s="169" t="str">
        <f t="shared" si="24"/>
        <v>31745661026 03B</v>
      </c>
      <c r="M266" s="5" t="str">
        <f t="shared" si="25"/>
        <v>Slovenský paralympijský výborfBodmena trénerovi Martin Makovník</v>
      </c>
      <c r="N266" s="3" t="str">
        <f t="shared" si="21"/>
        <v>31745661fB</v>
      </c>
    </row>
    <row r="267" spans="1:14" x14ac:dyDescent="0.2">
      <c r="A267" s="168" t="s">
        <v>901</v>
      </c>
      <c r="B267" s="208" t="str">
        <f>VLOOKUP(A267,Adr!A:B,2,FALSE)</f>
        <v>Slovenský paralympijský výbor</v>
      </c>
      <c r="C267" s="198" t="s">
        <v>1511</v>
      </c>
      <c r="D267" s="189">
        <v>490</v>
      </c>
      <c r="E267" s="175">
        <v>0</v>
      </c>
      <c r="F267" s="184" t="s">
        <v>388</v>
      </c>
      <c r="G267" s="187" t="s">
        <v>360</v>
      </c>
      <c r="H267" s="187" t="s">
        <v>1216</v>
      </c>
      <c r="I267" s="194" t="str">
        <f t="shared" si="22"/>
        <v>31745661f</v>
      </c>
      <c r="J267" s="169" t="str">
        <f t="shared" si="23"/>
        <v>31745661026 03</v>
      </c>
      <c r="K267" s="5"/>
      <c r="L267" s="169" t="str">
        <f t="shared" si="24"/>
        <v>31745661026 03B</v>
      </c>
      <c r="M267" s="5" t="str">
        <f t="shared" si="25"/>
        <v>Slovenský paralympijský výborfBodmena trénerovi Roman Petrík</v>
      </c>
      <c r="N267" s="3" t="str">
        <f t="shared" si="21"/>
        <v>31745661fB</v>
      </c>
    </row>
    <row r="268" spans="1:14" x14ac:dyDescent="0.2">
      <c r="A268" s="204" t="s">
        <v>909</v>
      </c>
      <c r="B268" s="208" t="str">
        <f>VLOOKUP(A268,Adr!A:B,2,FALSE)</f>
        <v>Slovenský rýchlokorčuliarsky zväz</v>
      </c>
      <c r="C268" s="198" t="s">
        <v>1512</v>
      </c>
      <c r="D268" s="189">
        <v>125400</v>
      </c>
      <c r="E268" s="175">
        <v>0</v>
      </c>
      <c r="F268" s="168" t="s">
        <v>378</v>
      </c>
      <c r="G268" s="171" t="s">
        <v>358</v>
      </c>
      <c r="H268" s="171" t="s">
        <v>1216</v>
      </c>
      <c r="I268" s="194" t="str">
        <f t="shared" si="22"/>
        <v>30688060a</v>
      </c>
      <c r="J268" s="169" t="str">
        <f t="shared" si="23"/>
        <v>30688060026 02</v>
      </c>
      <c r="K268" s="5" t="s">
        <v>1513</v>
      </c>
      <c r="L268" s="169" t="str">
        <f t="shared" si="24"/>
        <v>30688060026 02B</v>
      </c>
      <c r="M268" s="5" t="str">
        <f t="shared" si="25"/>
        <v>Slovenský rýchlokorčuliarsky zväzaBkolieskové korčuľovanie - bežné transfery</v>
      </c>
      <c r="N268" s="3" t="str">
        <f t="shared" si="21"/>
        <v>30688060aB</v>
      </c>
    </row>
    <row r="269" spans="1:14" x14ac:dyDescent="0.2">
      <c r="A269" s="204" t="s">
        <v>909</v>
      </c>
      <c r="B269" s="208" t="str">
        <f>VLOOKUP(A269,Adr!A:B,2,FALSE)</f>
        <v>Slovenský rýchlokorčuliarsky zväz</v>
      </c>
      <c r="C269" s="198" t="s">
        <v>1514</v>
      </c>
      <c r="D269" s="189">
        <v>87441</v>
      </c>
      <c r="E269" s="235">
        <v>0</v>
      </c>
      <c r="F269" s="168" t="s">
        <v>378</v>
      </c>
      <c r="G269" s="174" t="s">
        <v>358</v>
      </c>
      <c r="H269" s="171" t="s">
        <v>1216</v>
      </c>
      <c r="I269" s="194" t="str">
        <f t="shared" si="22"/>
        <v>30688060a</v>
      </c>
      <c r="J269" s="169" t="str">
        <f t="shared" si="23"/>
        <v>30688060026 02</v>
      </c>
      <c r="K269" s="5" t="s">
        <v>1515</v>
      </c>
      <c r="L269" s="169" t="str">
        <f t="shared" si="24"/>
        <v>30688060026 02B</v>
      </c>
      <c r="M269" s="5" t="str">
        <f t="shared" si="25"/>
        <v>Slovenský rýchlokorčuliarsky zväzaBrýchlokorčuľovanie - bežné transfery</v>
      </c>
      <c r="N269" s="3" t="str">
        <f t="shared" si="21"/>
        <v>30688060aB</v>
      </c>
    </row>
    <row r="270" spans="1:14" x14ac:dyDescent="0.2">
      <c r="A270" s="168" t="s">
        <v>918</v>
      </c>
      <c r="B270" s="208" t="str">
        <f>VLOOKUP(A270,Adr!A:B,2,FALSE)</f>
        <v>Slovenský stolnotenisový zväz</v>
      </c>
      <c r="C270" s="198" t="s">
        <v>1516</v>
      </c>
      <c r="D270" s="189">
        <v>1648820</v>
      </c>
      <c r="E270" s="175">
        <v>0</v>
      </c>
      <c r="F270" s="168" t="s">
        <v>378</v>
      </c>
      <c r="G270" s="171" t="s">
        <v>358</v>
      </c>
      <c r="H270" s="171" t="s">
        <v>1216</v>
      </c>
      <c r="I270" s="194" t="str">
        <f t="shared" si="22"/>
        <v>30806836a</v>
      </c>
      <c r="J270" s="169" t="str">
        <f t="shared" si="23"/>
        <v>30806836026 02</v>
      </c>
      <c r="K270" s="5" t="s">
        <v>1517</v>
      </c>
      <c r="L270" s="169" t="str">
        <f t="shared" si="24"/>
        <v>30806836026 02B</v>
      </c>
      <c r="M270" s="5" t="str">
        <f t="shared" si="25"/>
        <v>Slovenský stolnotenisový zväzaBstolný tenis - bežné transfery</v>
      </c>
      <c r="N270" s="3" t="str">
        <f t="shared" si="21"/>
        <v>30806836aB</v>
      </c>
    </row>
    <row r="271" spans="1:14" x14ac:dyDescent="0.2">
      <c r="A271" s="204" t="s">
        <v>918</v>
      </c>
      <c r="B271" s="208" t="str">
        <f>VLOOKUP(A271,Adr!A:B,2,FALSE)</f>
        <v>Slovenský stolnotenisový zväz</v>
      </c>
      <c r="C271" s="198" t="s">
        <v>1518</v>
      </c>
      <c r="D271" s="189">
        <v>150000</v>
      </c>
      <c r="E271" s="175">
        <v>0</v>
      </c>
      <c r="F271" s="168" t="s">
        <v>378</v>
      </c>
      <c r="G271" s="171" t="s">
        <v>358</v>
      </c>
      <c r="H271" s="171" t="s">
        <v>1232</v>
      </c>
      <c r="I271" s="194" t="str">
        <f t="shared" si="22"/>
        <v>30806836a</v>
      </c>
      <c r="J271" s="169" t="str">
        <f t="shared" si="23"/>
        <v>30806836026 02</v>
      </c>
      <c r="K271" s="5" t="s">
        <v>1517</v>
      </c>
      <c r="L271" s="169" t="str">
        <f t="shared" si="24"/>
        <v>30806836026 02K</v>
      </c>
      <c r="M271" s="5" t="str">
        <f t="shared" si="25"/>
        <v>Slovenský stolnotenisový zväzaKstolný tenis - kapitálové transfery</v>
      </c>
      <c r="N271" s="3" t="str">
        <f t="shared" si="21"/>
        <v>30806836aK</v>
      </c>
    </row>
    <row r="272" spans="1:14" x14ac:dyDescent="0.2">
      <c r="A272" s="168" t="s">
        <v>918</v>
      </c>
      <c r="B272" s="208" t="str">
        <f>VLOOKUP(A272,Adr!A:B,2,FALSE)</f>
        <v>Slovenský stolnotenisový zväz</v>
      </c>
      <c r="C272" s="198" t="s">
        <v>1519</v>
      </c>
      <c r="D272" s="189">
        <v>7500</v>
      </c>
      <c r="E272" s="235">
        <v>0</v>
      </c>
      <c r="F272" s="168" t="s">
        <v>384</v>
      </c>
      <c r="G272" s="174" t="s">
        <v>360</v>
      </c>
      <c r="H272" s="171" t="s">
        <v>1216</v>
      </c>
      <c r="I272" s="194" t="str">
        <f t="shared" si="22"/>
        <v>30806836d</v>
      </c>
      <c r="J272" s="169" t="str">
        <f t="shared" si="23"/>
        <v>30806836026 03</v>
      </c>
      <c r="K272" s="5"/>
      <c r="L272" s="169" t="str">
        <f t="shared" si="24"/>
        <v>30806836026 03B</v>
      </c>
      <c r="M272" s="5" t="str">
        <f t="shared" si="25"/>
        <v>Slovenský stolnotenisový zväzdBArpáš Samuel</v>
      </c>
      <c r="N272" s="3" t="str">
        <f t="shared" si="21"/>
        <v>30806836dB</v>
      </c>
    </row>
    <row r="273" spans="1:14" x14ac:dyDescent="0.2">
      <c r="A273" s="204" t="s">
        <v>918</v>
      </c>
      <c r="B273" s="208" t="str">
        <f>VLOOKUP(A273,Adr!A:B,2,FALSE)</f>
        <v>Slovenský stolnotenisový zväz</v>
      </c>
      <c r="C273" s="198" t="s">
        <v>1520</v>
      </c>
      <c r="D273" s="189">
        <v>28700</v>
      </c>
      <c r="E273" s="175">
        <v>0</v>
      </c>
      <c r="F273" s="168" t="s">
        <v>384</v>
      </c>
      <c r="G273" s="171" t="s">
        <v>360</v>
      </c>
      <c r="H273" s="171" t="s">
        <v>1216</v>
      </c>
      <c r="I273" s="194" t="str">
        <f t="shared" si="22"/>
        <v>30806836d</v>
      </c>
      <c r="J273" s="169" t="str">
        <f t="shared" si="23"/>
        <v>30806836026 03</v>
      </c>
      <c r="K273" s="5"/>
      <c r="L273" s="169" t="str">
        <f t="shared" si="24"/>
        <v>30806836026 03B</v>
      </c>
      <c r="M273" s="5" t="str">
        <f t="shared" si="25"/>
        <v>Slovenský stolnotenisový zväzdBBalážová Barbora</v>
      </c>
      <c r="N273" s="3" t="str">
        <f t="shared" si="21"/>
        <v>30806836dB</v>
      </c>
    </row>
    <row r="274" spans="1:14" x14ac:dyDescent="0.2">
      <c r="A274" s="168" t="s">
        <v>918</v>
      </c>
      <c r="B274" s="208" t="str">
        <f>VLOOKUP(A274,Adr!A:B,2,FALSE)</f>
        <v>Slovenský stolnotenisový zväz</v>
      </c>
      <c r="C274" s="198" t="s">
        <v>1521</v>
      </c>
      <c r="D274" s="188">
        <v>20000</v>
      </c>
      <c r="E274" s="175">
        <v>0</v>
      </c>
      <c r="F274" s="168" t="s">
        <v>384</v>
      </c>
      <c r="G274" s="171" t="s">
        <v>360</v>
      </c>
      <c r="H274" s="171" t="s">
        <v>1216</v>
      </c>
      <c r="I274" s="194" t="str">
        <f t="shared" si="22"/>
        <v>30806836d</v>
      </c>
      <c r="J274" s="169" t="str">
        <f t="shared" si="23"/>
        <v>30806836026 03</v>
      </c>
      <c r="K274" s="5"/>
      <c r="L274" s="169" t="str">
        <f t="shared" si="24"/>
        <v>30806836026 03B</v>
      </c>
      <c r="M274" s="5" t="str">
        <f t="shared" si="25"/>
        <v>Slovenský stolnotenisový zväzdBdružstvo - dospelí - ženy</v>
      </c>
      <c r="N274" s="3" t="str">
        <f t="shared" si="21"/>
        <v>30806836dB</v>
      </c>
    </row>
    <row r="275" spans="1:14" x14ac:dyDescent="0.2">
      <c r="A275" s="184" t="s">
        <v>918</v>
      </c>
      <c r="B275" s="208" t="str">
        <f>VLOOKUP(A275,Adr!A:B,2,FALSE)</f>
        <v>Slovenský stolnotenisový zväz</v>
      </c>
      <c r="C275" s="198" t="s">
        <v>1522</v>
      </c>
      <c r="D275" s="189">
        <v>10000</v>
      </c>
      <c r="E275" s="235">
        <v>0</v>
      </c>
      <c r="F275" s="168" t="s">
        <v>384</v>
      </c>
      <c r="G275" s="174" t="s">
        <v>360</v>
      </c>
      <c r="H275" s="171" t="s">
        <v>1216</v>
      </c>
      <c r="I275" s="194" t="str">
        <f t="shared" si="22"/>
        <v>30806836d</v>
      </c>
      <c r="J275" s="169" t="str">
        <f t="shared" si="23"/>
        <v>30806836026 03</v>
      </c>
      <c r="K275" s="5"/>
      <c r="L275" s="169" t="str">
        <f t="shared" si="24"/>
        <v>30806836026 03B</v>
      </c>
      <c r="M275" s="5" t="str">
        <f t="shared" si="25"/>
        <v>Slovenský stolnotenisový zväzdBdružstvo - Umax. - muži</v>
      </c>
      <c r="N275" s="3" t="str">
        <f t="shared" si="21"/>
        <v>30806836dB</v>
      </c>
    </row>
    <row r="276" spans="1:14" x14ac:dyDescent="0.2">
      <c r="A276" s="168" t="s">
        <v>918</v>
      </c>
      <c r="B276" s="208" t="str">
        <f>VLOOKUP(A276,Adr!A:B,2,FALSE)</f>
        <v>Slovenský stolnotenisový zväz</v>
      </c>
      <c r="C276" s="198" t="s">
        <v>1523</v>
      </c>
      <c r="D276" s="188">
        <v>10000</v>
      </c>
      <c r="E276" s="235">
        <v>0</v>
      </c>
      <c r="F276" s="168" t="s">
        <v>384</v>
      </c>
      <c r="G276" s="174" t="s">
        <v>360</v>
      </c>
      <c r="H276" s="171" t="s">
        <v>1216</v>
      </c>
      <c r="I276" s="194" t="str">
        <f t="shared" si="22"/>
        <v>30806836d</v>
      </c>
      <c r="J276" s="169" t="str">
        <f t="shared" si="23"/>
        <v>30806836026 03</v>
      </c>
      <c r="K276" s="5"/>
      <c r="L276" s="169" t="str">
        <f t="shared" si="24"/>
        <v>30806836026 03B</v>
      </c>
      <c r="M276" s="5" t="str">
        <f t="shared" si="25"/>
        <v>Slovenský stolnotenisový zväzdBKukuľková Tatiana</v>
      </c>
      <c r="N276" s="3" t="str">
        <f t="shared" si="21"/>
        <v>30806836dB</v>
      </c>
    </row>
    <row r="277" spans="1:14" x14ac:dyDescent="0.2">
      <c r="A277" s="184" t="s">
        <v>918</v>
      </c>
      <c r="B277" s="208" t="str">
        <f>VLOOKUP(A277,Adr!A:B,2,FALSE)</f>
        <v>Slovenský stolnotenisový zväz</v>
      </c>
      <c r="C277" s="198" t="s">
        <v>1524</v>
      </c>
      <c r="D277" s="189">
        <v>23100</v>
      </c>
      <c r="E277" s="235">
        <v>0</v>
      </c>
      <c r="F277" s="168" t="s">
        <v>384</v>
      </c>
      <c r="G277" s="174" t="s">
        <v>360</v>
      </c>
      <c r="H277" s="171" t="s">
        <v>1216</v>
      </c>
      <c r="I277" s="194" t="str">
        <f t="shared" si="22"/>
        <v>30806836d</v>
      </c>
      <c r="J277" s="169" t="str">
        <f t="shared" si="23"/>
        <v>30806836026 03</v>
      </c>
      <c r="K277" s="5"/>
      <c r="L277" s="169" t="str">
        <f t="shared" si="24"/>
        <v>30806836026 03B</v>
      </c>
      <c r="M277" s="5" t="str">
        <f t="shared" si="25"/>
        <v>Slovenský stolnotenisový zväzdBPištej Ľubomír</v>
      </c>
      <c r="N277" s="3" t="str">
        <f t="shared" ref="N277:N312" si="26">+I277&amp;H277</f>
        <v>30806836dB</v>
      </c>
    </row>
    <row r="278" spans="1:14" x14ac:dyDescent="0.2">
      <c r="A278" s="168" t="s">
        <v>918</v>
      </c>
      <c r="B278" s="208" t="str">
        <f>VLOOKUP(A278,Adr!A:B,2,FALSE)</f>
        <v>Slovenský stolnotenisový zväz</v>
      </c>
      <c r="C278" s="198" t="s">
        <v>1525</v>
      </c>
      <c r="D278" s="189">
        <v>15000</v>
      </c>
      <c r="E278" s="235">
        <v>0</v>
      </c>
      <c r="F278" s="168" t="s">
        <v>384</v>
      </c>
      <c r="G278" s="171" t="s">
        <v>360</v>
      </c>
      <c r="H278" s="171" t="s">
        <v>1216</v>
      </c>
      <c r="I278" s="194" t="str">
        <f t="shared" si="22"/>
        <v>30806836d</v>
      </c>
      <c r="J278" s="169" t="str">
        <f t="shared" si="23"/>
        <v>30806836026 03</v>
      </c>
      <c r="K278" s="5"/>
      <c r="L278" s="169" t="str">
        <f t="shared" si="24"/>
        <v>30806836026 03B</v>
      </c>
      <c r="M278" s="5" t="str">
        <f t="shared" si="25"/>
        <v>Slovenský stolnotenisový zväzdBWang Yang</v>
      </c>
      <c r="N278" s="3" t="str">
        <f t="shared" si="26"/>
        <v>30806836dB</v>
      </c>
    </row>
    <row r="279" spans="1:14" x14ac:dyDescent="0.2">
      <c r="A279" s="168" t="s">
        <v>918</v>
      </c>
      <c r="B279" s="208" t="str">
        <f>VLOOKUP(A279,Adr!A:B,2,FALSE)</f>
        <v>Slovenský stolnotenisový zväz</v>
      </c>
      <c r="C279" s="199" t="s">
        <v>1526</v>
      </c>
      <c r="D279" s="193">
        <v>2568</v>
      </c>
      <c r="E279" s="175">
        <v>0</v>
      </c>
      <c r="F279" s="184" t="s">
        <v>388</v>
      </c>
      <c r="G279" s="187" t="s">
        <v>360</v>
      </c>
      <c r="H279" s="187" t="s">
        <v>1216</v>
      </c>
      <c r="I279" s="194" t="str">
        <f t="shared" si="22"/>
        <v>30806836f</v>
      </c>
      <c r="J279" s="169" t="str">
        <f t="shared" si="23"/>
        <v>30806836026 03</v>
      </c>
      <c r="K279" s="5"/>
      <c r="L279" s="169" t="str">
        <f t="shared" si="24"/>
        <v>30806836026 03B</v>
      </c>
      <c r="M279" s="5" t="str">
        <f t="shared" si="25"/>
        <v>Slovenský stolnotenisový zväzfBodmena trénerovi Dalibor Jahoda</v>
      </c>
      <c r="N279" s="3" t="str">
        <f t="shared" si="26"/>
        <v>30806836fB</v>
      </c>
    </row>
    <row r="280" spans="1:14" ht="30.6" x14ac:dyDescent="0.2">
      <c r="A280" s="168" t="s">
        <v>918</v>
      </c>
      <c r="B280" s="208" t="str">
        <f>VLOOKUP(A280,Adr!A:B,2,FALSE)</f>
        <v>Slovenský stolnotenisový zväz</v>
      </c>
      <c r="C280" s="198" t="s">
        <v>1527</v>
      </c>
      <c r="D280" s="188">
        <v>15200</v>
      </c>
      <c r="E280" s="235">
        <v>0</v>
      </c>
      <c r="F280" s="168" t="s">
        <v>396</v>
      </c>
      <c r="G280" s="171" t="s">
        <v>356</v>
      </c>
      <c r="H280" s="171" t="s">
        <v>1216</v>
      </c>
      <c r="I280" s="194" t="str">
        <f t="shared" si="22"/>
        <v>30806836j</v>
      </c>
      <c r="J280" s="169" t="str">
        <f t="shared" si="23"/>
        <v>30806836026 01</v>
      </c>
      <c r="K280" s="5"/>
      <c r="L280" s="169" t="str">
        <f t="shared" si="24"/>
        <v>30806836026 01B</v>
      </c>
      <c r="M280" s="5" t="str">
        <f t="shared" si="25"/>
        <v>Slovenský stolnotenisový zväzjBZabezpečenie finále školských športových súťaží (Šamorín 2023) v súťažiach kategórie "A" v stolnom tenise základných škôl</v>
      </c>
      <c r="N280" s="3" t="str">
        <f t="shared" si="26"/>
        <v>30806836jB</v>
      </c>
    </row>
    <row r="281" spans="1:14" x14ac:dyDescent="0.2">
      <c r="A281" s="204" t="s">
        <v>926</v>
      </c>
      <c r="B281" s="208" t="str">
        <f>VLOOKUP(A281,Adr!A:B,2,FALSE)</f>
        <v>SLOVENSKÝ STRELECKÝ ZVÄZ</v>
      </c>
      <c r="C281" s="198" t="s">
        <v>1528</v>
      </c>
      <c r="D281" s="189">
        <v>1161875</v>
      </c>
      <c r="E281" s="175">
        <v>0</v>
      </c>
      <c r="F281" s="168" t="s">
        <v>378</v>
      </c>
      <c r="G281" s="171" t="s">
        <v>358</v>
      </c>
      <c r="H281" s="171" t="s">
        <v>1216</v>
      </c>
      <c r="I281" s="194" t="str">
        <f t="shared" si="22"/>
        <v>00603341a</v>
      </c>
      <c r="J281" s="169" t="str">
        <f t="shared" si="23"/>
        <v>00603341026 02</v>
      </c>
      <c r="K281" s="5" t="s">
        <v>1529</v>
      </c>
      <c r="L281" s="169" t="str">
        <f t="shared" si="24"/>
        <v>00603341026 02B</v>
      </c>
      <c r="M281" s="5" t="str">
        <f t="shared" si="25"/>
        <v>SLOVENSKÝ STRELECKÝ ZVÄZaBstreľba - bežné transfery</v>
      </c>
      <c r="N281" s="3" t="str">
        <f t="shared" si="26"/>
        <v>00603341aB</v>
      </c>
    </row>
    <row r="282" spans="1:14" x14ac:dyDescent="0.2">
      <c r="A282" s="168" t="s">
        <v>926</v>
      </c>
      <c r="B282" s="208" t="str">
        <f>VLOOKUP(A282,Adr!A:B,2,FALSE)</f>
        <v>SLOVENSKÝ STRELECKÝ ZVÄZ</v>
      </c>
      <c r="C282" s="198" t="s">
        <v>1530</v>
      </c>
      <c r="D282" s="189">
        <v>40000</v>
      </c>
      <c r="E282" s="175">
        <v>0</v>
      </c>
      <c r="F282" s="168" t="s">
        <v>378</v>
      </c>
      <c r="G282" s="171" t="s">
        <v>358</v>
      </c>
      <c r="H282" s="171" t="s">
        <v>1232</v>
      </c>
      <c r="I282" s="194" t="str">
        <f t="shared" si="22"/>
        <v>00603341a</v>
      </c>
      <c r="J282" s="169" t="str">
        <f t="shared" si="23"/>
        <v>00603341026 02</v>
      </c>
      <c r="K282" s="5" t="s">
        <v>1529</v>
      </c>
      <c r="L282" s="169" t="str">
        <f t="shared" si="24"/>
        <v>00603341026 02K</v>
      </c>
      <c r="M282" s="5" t="str">
        <f t="shared" si="25"/>
        <v>SLOVENSKÝ STRELECKÝ ZVÄZaKstreľba - kapitálové transfery</v>
      </c>
      <c r="N282" s="3" t="str">
        <f t="shared" si="26"/>
        <v>00603341aK</v>
      </c>
    </row>
    <row r="283" spans="1:14" x14ac:dyDescent="0.2">
      <c r="A283" s="204" t="s">
        <v>926</v>
      </c>
      <c r="B283" s="208" t="str">
        <f>VLOOKUP(A283,Adr!A:B,2,FALSE)</f>
        <v>SLOVENSKÝ STRELECKÝ ZVÄZ</v>
      </c>
      <c r="C283" s="192" t="s">
        <v>1531</v>
      </c>
      <c r="D283" s="174">
        <v>60000</v>
      </c>
      <c r="E283" s="175">
        <v>0</v>
      </c>
      <c r="F283" s="168" t="s">
        <v>384</v>
      </c>
      <c r="G283" s="174" t="s">
        <v>360</v>
      </c>
      <c r="H283" s="171" t="s">
        <v>1216</v>
      </c>
      <c r="I283" s="194" t="str">
        <f t="shared" si="22"/>
        <v>00603341d</v>
      </c>
      <c r="J283" s="169" t="str">
        <f t="shared" si="23"/>
        <v>00603341026 03</v>
      </c>
      <c r="K283" s="5"/>
      <c r="L283" s="169" t="str">
        <f t="shared" si="24"/>
        <v>00603341026 03B</v>
      </c>
      <c r="M283" s="5" t="str">
        <f t="shared" si="25"/>
        <v>SLOVENSKÝ STRELECKÝ ZVÄZdBBarteková Danka</v>
      </c>
      <c r="N283" s="3" t="str">
        <f t="shared" si="26"/>
        <v>00603341dB</v>
      </c>
    </row>
    <row r="284" spans="1:14" x14ac:dyDescent="0.2">
      <c r="A284" s="168" t="s">
        <v>926</v>
      </c>
      <c r="B284" s="208" t="str">
        <f>VLOOKUP(A284,Adr!A:B,2,FALSE)</f>
        <v>SLOVENSKÝ STRELECKÝ ZVÄZ</v>
      </c>
      <c r="C284" s="198" t="s">
        <v>1532</v>
      </c>
      <c r="D284" s="189">
        <v>12500</v>
      </c>
      <c r="E284" s="235">
        <v>0</v>
      </c>
      <c r="F284" s="168" t="s">
        <v>384</v>
      </c>
      <c r="G284" s="174" t="s">
        <v>360</v>
      </c>
      <c r="H284" s="171" t="s">
        <v>1216</v>
      </c>
      <c r="I284" s="194" t="str">
        <f t="shared" si="22"/>
        <v>00603341d</v>
      </c>
      <c r="J284" s="169" t="str">
        <f t="shared" si="23"/>
        <v>00603341026 03</v>
      </c>
      <c r="K284" s="5"/>
      <c r="L284" s="169" t="str">
        <f t="shared" si="24"/>
        <v>00603341026 03B</v>
      </c>
      <c r="M284" s="5" t="str">
        <f t="shared" si="25"/>
        <v>SLOVENSKÝ STRELECKÝ ZVÄZdBCopák Marek</v>
      </c>
      <c r="N284" s="3" t="str">
        <f t="shared" si="26"/>
        <v>00603341dB</v>
      </c>
    </row>
    <row r="285" spans="1:14" x14ac:dyDescent="0.2">
      <c r="A285" s="168" t="s">
        <v>926</v>
      </c>
      <c r="B285" s="208" t="str">
        <f>VLOOKUP(A285,Adr!A:B,2,FALSE)</f>
        <v>SLOVENSKÝ STRELECKÝ ZVÄZ</v>
      </c>
      <c r="C285" s="198" t="s">
        <v>1533</v>
      </c>
      <c r="D285" s="189">
        <v>12500</v>
      </c>
      <c r="E285" s="235">
        <v>0</v>
      </c>
      <c r="F285" s="168" t="s">
        <v>384</v>
      </c>
      <c r="G285" s="174" t="s">
        <v>360</v>
      </c>
      <c r="H285" s="171" t="s">
        <v>1216</v>
      </c>
      <c r="I285" s="194" t="str">
        <f t="shared" si="22"/>
        <v>00603341d</v>
      </c>
      <c r="J285" s="169" t="str">
        <f t="shared" si="23"/>
        <v>00603341026 03</v>
      </c>
      <c r="K285" s="5"/>
      <c r="L285" s="169" t="str">
        <f t="shared" si="24"/>
        <v>00603341026 03B</v>
      </c>
      <c r="M285" s="5" t="str">
        <f t="shared" si="25"/>
        <v>SLOVENSKÝ STRELECKÝ ZVÄZdBDemién Pešková Daniela</v>
      </c>
      <c r="N285" s="3" t="str">
        <f t="shared" si="26"/>
        <v>00603341dB</v>
      </c>
    </row>
    <row r="286" spans="1:14" x14ac:dyDescent="0.2">
      <c r="A286" s="168" t="s">
        <v>926</v>
      </c>
      <c r="B286" s="208" t="str">
        <f>VLOOKUP(A286,Adr!A:B,2,FALSE)</f>
        <v>SLOVENSKÝ STRELECKÝ ZVÄZ</v>
      </c>
      <c r="C286" s="192" t="s">
        <v>1534</v>
      </c>
      <c r="D286" s="174">
        <v>10000</v>
      </c>
      <c r="E286" s="235">
        <v>0</v>
      </c>
      <c r="F286" s="168" t="s">
        <v>384</v>
      </c>
      <c r="G286" s="174" t="s">
        <v>360</v>
      </c>
      <c r="H286" s="171" t="s">
        <v>1216</v>
      </c>
      <c r="I286" s="194" t="str">
        <f t="shared" si="22"/>
        <v>00603341d</v>
      </c>
      <c r="J286" s="169" t="str">
        <f t="shared" si="23"/>
        <v>00603341026 03</v>
      </c>
      <c r="K286" s="5"/>
      <c r="L286" s="169" t="str">
        <f t="shared" si="24"/>
        <v>00603341026 03B</v>
      </c>
      <c r="M286" s="5" t="str">
        <f t="shared" si="25"/>
        <v>SLOVENSKÝ STRELECKÝ ZVÄZdBdvojica - skeet mix (dospelí)</v>
      </c>
      <c r="N286" s="3" t="str">
        <f t="shared" si="26"/>
        <v>00603341dB</v>
      </c>
    </row>
    <row r="287" spans="1:14" x14ac:dyDescent="0.2">
      <c r="A287" s="184" t="s">
        <v>926</v>
      </c>
      <c r="B287" s="208" t="str">
        <f>VLOOKUP(A287,Adr!A:B,2,FALSE)</f>
        <v>SLOVENSKÝ STRELECKÝ ZVÄZ</v>
      </c>
      <c r="C287" s="198" t="s">
        <v>1535</v>
      </c>
      <c r="D287" s="189">
        <v>17500</v>
      </c>
      <c r="E287" s="235">
        <v>0</v>
      </c>
      <c r="F287" s="168" t="s">
        <v>384</v>
      </c>
      <c r="G287" s="171" t="s">
        <v>360</v>
      </c>
      <c r="H287" s="171" t="s">
        <v>1216</v>
      </c>
      <c r="I287" s="194" t="str">
        <f t="shared" si="22"/>
        <v>00603341d</v>
      </c>
      <c r="J287" s="169" t="str">
        <f t="shared" si="23"/>
        <v>00603341026 03</v>
      </c>
      <c r="K287" s="5"/>
      <c r="L287" s="169" t="str">
        <f t="shared" si="24"/>
        <v>00603341026 03B</v>
      </c>
      <c r="M287" s="5" t="str">
        <f t="shared" si="25"/>
        <v>SLOVENSKÝ STRELECKÝ ZVÄZdBdvojica - skeet mix (juniori)</v>
      </c>
      <c r="N287" s="3" t="str">
        <f t="shared" si="26"/>
        <v>00603341dB</v>
      </c>
    </row>
    <row r="288" spans="1:14" x14ac:dyDescent="0.2">
      <c r="A288" s="184" t="s">
        <v>926</v>
      </c>
      <c r="B288" s="208" t="str">
        <f>VLOOKUP(A288,Adr!A:B,2,FALSE)</f>
        <v>SLOVENSKÝ STRELECKÝ ZVÄZ</v>
      </c>
      <c r="C288" s="198" t="s">
        <v>1536</v>
      </c>
      <c r="D288" s="189">
        <v>30000</v>
      </c>
      <c r="E288" s="235">
        <v>0</v>
      </c>
      <c r="F288" s="168" t="s">
        <v>384</v>
      </c>
      <c r="G288" s="171" t="s">
        <v>360</v>
      </c>
      <c r="H288" s="171" t="s">
        <v>1216</v>
      </c>
      <c r="I288" s="194" t="str">
        <f t="shared" si="22"/>
        <v>00603341d</v>
      </c>
      <c r="J288" s="169" t="str">
        <f t="shared" si="23"/>
        <v>00603341026 03</v>
      </c>
      <c r="K288" s="5"/>
      <c r="L288" s="169" t="str">
        <f t="shared" si="24"/>
        <v>00603341026 03B</v>
      </c>
      <c r="M288" s="5" t="str">
        <f t="shared" si="25"/>
        <v>SLOVENSKÝ STRELECKÝ ZVÄZdBdvojica - trap mix (dospelí)</v>
      </c>
      <c r="N288" s="3" t="str">
        <f t="shared" si="26"/>
        <v>00603341dB</v>
      </c>
    </row>
    <row r="289" spans="1:14" x14ac:dyDescent="0.2">
      <c r="A289" s="204" t="s">
        <v>926</v>
      </c>
      <c r="B289" s="208" t="str">
        <f>VLOOKUP(A289,Adr!A:B,2,FALSE)</f>
        <v>SLOVENSKÝ STRELECKÝ ZVÄZ</v>
      </c>
      <c r="C289" s="198" t="s">
        <v>1537</v>
      </c>
      <c r="D289" s="174">
        <v>15000</v>
      </c>
      <c r="E289" s="235">
        <v>0</v>
      </c>
      <c r="F289" s="168" t="s">
        <v>384</v>
      </c>
      <c r="G289" s="171" t="s">
        <v>360</v>
      </c>
      <c r="H289" s="171" t="s">
        <v>1216</v>
      </c>
      <c r="I289" s="194" t="str">
        <f t="shared" si="22"/>
        <v>00603341d</v>
      </c>
      <c r="J289" s="169" t="str">
        <f t="shared" si="23"/>
        <v>00603341026 03</v>
      </c>
      <c r="K289" s="5"/>
      <c r="L289" s="169" t="str">
        <f t="shared" si="24"/>
        <v>00603341026 03B</v>
      </c>
      <c r="M289" s="5" t="str">
        <f t="shared" si="25"/>
        <v>SLOVENSKÝ STRELECKÝ ZVÄZdBdvojica - VzPi mix (dospelí)</v>
      </c>
      <c r="N289" s="3" t="str">
        <f t="shared" si="26"/>
        <v>00603341dB</v>
      </c>
    </row>
    <row r="290" spans="1:14" x14ac:dyDescent="0.2">
      <c r="A290" s="168" t="s">
        <v>926</v>
      </c>
      <c r="B290" s="208" t="str">
        <f>VLOOKUP(A290,Adr!A:B,2,FALSE)</f>
        <v>SLOVENSKÝ STRELECKÝ ZVÄZ</v>
      </c>
      <c r="C290" s="198" t="s">
        <v>1538</v>
      </c>
      <c r="D290" s="188">
        <v>15000</v>
      </c>
      <c r="E290" s="175">
        <v>0</v>
      </c>
      <c r="F290" s="168" t="s">
        <v>384</v>
      </c>
      <c r="G290" s="171" t="s">
        <v>360</v>
      </c>
      <c r="H290" s="171" t="s">
        <v>1216</v>
      </c>
      <c r="I290" s="194" t="str">
        <f t="shared" si="22"/>
        <v>00603341d</v>
      </c>
      <c r="J290" s="169" t="str">
        <f t="shared" si="23"/>
        <v>00603341026 03</v>
      </c>
      <c r="K290" s="5"/>
      <c r="L290" s="169" t="str">
        <f t="shared" si="24"/>
        <v>00603341026 03B</v>
      </c>
      <c r="M290" s="5" t="str">
        <f t="shared" si="25"/>
        <v>SLOVENSKÝ STRELECKÝ ZVÄZdBdvojica - VzPu mix (dospelí)</v>
      </c>
      <c r="N290" s="3" t="str">
        <f t="shared" si="26"/>
        <v>00603341dB</v>
      </c>
    </row>
    <row r="291" spans="1:14" x14ac:dyDescent="0.2">
      <c r="A291" s="200" t="s">
        <v>926</v>
      </c>
      <c r="B291" s="208" t="str">
        <f>VLOOKUP(A291,Adr!A:B,2,FALSE)</f>
        <v>SLOVENSKÝ STRELECKÝ ZVÄZ</v>
      </c>
      <c r="C291" s="192" t="s">
        <v>1539</v>
      </c>
      <c r="D291" s="174">
        <v>12500</v>
      </c>
      <c r="E291" s="175">
        <v>0</v>
      </c>
      <c r="F291" s="168" t="s">
        <v>384</v>
      </c>
      <c r="G291" s="171" t="s">
        <v>360</v>
      </c>
      <c r="H291" s="171" t="s">
        <v>1216</v>
      </c>
      <c r="I291" s="194" t="str">
        <f t="shared" si="22"/>
        <v>00603341d</v>
      </c>
      <c r="J291" s="169" t="str">
        <f t="shared" si="23"/>
        <v>00603341026 03</v>
      </c>
      <c r="K291" s="5"/>
      <c r="L291" s="169" t="str">
        <f t="shared" si="24"/>
        <v>00603341026 03B</v>
      </c>
      <c r="M291" s="5" t="str">
        <f t="shared" si="25"/>
        <v>SLOVENSKÝ STRELECKÝ ZVÄZdBdvojica - VzPu mix (juniori)</v>
      </c>
      <c r="N291" s="3" t="str">
        <f t="shared" si="26"/>
        <v>00603341dB</v>
      </c>
    </row>
    <row r="292" spans="1:14" x14ac:dyDescent="0.2">
      <c r="A292" s="168" t="s">
        <v>926</v>
      </c>
      <c r="B292" s="208" t="str">
        <f>VLOOKUP(A292,Adr!A:B,2,FALSE)</f>
        <v>SLOVENSKÝ STRELECKÝ ZVÄZ</v>
      </c>
      <c r="C292" s="198" t="s">
        <v>1540</v>
      </c>
      <c r="D292" s="189">
        <v>12500</v>
      </c>
      <c r="E292" s="175">
        <v>0</v>
      </c>
      <c r="F292" s="168" t="s">
        <v>384</v>
      </c>
      <c r="G292" s="171" t="s">
        <v>360</v>
      </c>
      <c r="H292" s="171" t="s">
        <v>1216</v>
      </c>
      <c r="I292" s="194" t="str">
        <f t="shared" si="22"/>
        <v>00603341d</v>
      </c>
      <c r="J292" s="169" t="str">
        <f t="shared" si="23"/>
        <v>00603341026 03</v>
      </c>
      <c r="K292" s="5"/>
      <c r="L292" s="169" t="str">
        <f t="shared" si="24"/>
        <v>00603341026 03B</v>
      </c>
      <c r="M292" s="5" t="str">
        <f t="shared" si="25"/>
        <v>SLOVENSKÝ STRELECKÝ ZVÄZdBFilip Lukáš</v>
      </c>
      <c r="N292" s="3" t="str">
        <f t="shared" si="26"/>
        <v>00603341dB</v>
      </c>
    </row>
    <row r="293" spans="1:14" x14ac:dyDescent="0.2">
      <c r="A293" s="184" t="s">
        <v>926</v>
      </c>
      <c r="B293" s="208" t="str">
        <f>VLOOKUP(A293,Adr!A:B,2,FALSE)</f>
        <v>SLOVENSKÝ STRELECKÝ ZVÄZ</v>
      </c>
      <c r="C293" s="198" t="s">
        <v>1541</v>
      </c>
      <c r="D293" s="189">
        <v>10000</v>
      </c>
      <c r="E293" s="175">
        <v>0</v>
      </c>
      <c r="F293" s="168" t="s">
        <v>384</v>
      </c>
      <c r="G293" s="171" t="s">
        <v>360</v>
      </c>
      <c r="H293" s="171" t="s">
        <v>1216</v>
      </c>
      <c r="I293" s="194" t="str">
        <f t="shared" si="22"/>
        <v>00603341d</v>
      </c>
      <c r="J293" s="169" t="str">
        <f t="shared" si="23"/>
        <v>00603341026 03</v>
      </c>
      <c r="K293" s="5"/>
      <c r="L293" s="169" t="str">
        <f t="shared" si="24"/>
        <v>00603341026 03B</v>
      </c>
      <c r="M293" s="5" t="str">
        <f t="shared" si="25"/>
        <v>SLOVENSKÝ STRELECKÝ ZVÄZdBHocková Miroslava</v>
      </c>
      <c r="N293" s="3" t="str">
        <f t="shared" si="26"/>
        <v>00603341dB</v>
      </c>
    </row>
    <row r="294" spans="1:14" x14ac:dyDescent="0.2">
      <c r="A294" s="168" t="s">
        <v>926</v>
      </c>
      <c r="B294" s="208" t="str">
        <f>VLOOKUP(A294,Adr!A:B,2,FALSE)</f>
        <v>SLOVENSKÝ STRELECKÝ ZVÄZ</v>
      </c>
      <c r="C294" s="198" t="s">
        <v>1542</v>
      </c>
      <c r="D294" s="188">
        <v>39900</v>
      </c>
      <c r="E294" s="235">
        <v>0</v>
      </c>
      <c r="F294" s="168" t="s">
        <v>384</v>
      </c>
      <c r="G294" s="171" t="s">
        <v>360</v>
      </c>
      <c r="H294" s="171" t="s">
        <v>1216</v>
      </c>
      <c r="I294" s="194" t="str">
        <f t="shared" si="22"/>
        <v>00603341d</v>
      </c>
      <c r="J294" s="169" t="str">
        <f t="shared" si="23"/>
        <v>00603341026 03</v>
      </c>
      <c r="K294" s="5"/>
      <c r="L294" s="169" t="str">
        <f t="shared" si="24"/>
        <v>00603341026 03B</v>
      </c>
      <c r="M294" s="5" t="str">
        <f t="shared" si="25"/>
        <v>SLOVENSKÝ STRELECKÝ ZVÄZdBHocková Vanesa</v>
      </c>
      <c r="N294" s="3" t="str">
        <f t="shared" si="26"/>
        <v>00603341dB</v>
      </c>
    </row>
    <row r="295" spans="1:14" x14ac:dyDescent="0.2">
      <c r="A295" s="204" t="s">
        <v>926</v>
      </c>
      <c r="B295" s="208" t="str">
        <f>VLOOKUP(A295,Adr!A:B,2,FALSE)</f>
        <v>SLOVENSKÝ STRELECKÝ ZVÄZ</v>
      </c>
      <c r="C295" s="198" t="s">
        <v>1543</v>
      </c>
      <c r="D295" s="174">
        <v>20000</v>
      </c>
      <c r="E295" s="235">
        <v>0</v>
      </c>
      <c r="F295" s="168" t="s">
        <v>384</v>
      </c>
      <c r="G295" s="171" t="s">
        <v>360</v>
      </c>
      <c r="H295" s="171" t="s">
        <v>1216</v>
      </c>
      <c r="I295" s="194" t="str">
        <f t="shared" si="22"/>
        <v>00603341d</v>
      </c>
      <c r="J295" s="169" t="str">
        <f t="shared" si="23"/>
        <v>00603341026 03</v>
      </c>
      <c r="K295" s="5"/>
      <c r="L295" s="169" t="str">
        <f t="shared" si="24"/>
        <v>00603341026 03B</v>
      </c>
      <c r="M295" s="5" t="str">
        <f t="shared" si="25"/>
        <v>SLOVENSKÝ STRELECKÝ ZVÄZdBHolko Ondrej</v>
      </c>
      <c r="N295" s="3" t="str">
        <f t="shared" si="26"/>
        <v>00603341dB</v>
      </c>
    </row>
    <row r="296" spans="1:14" x14ac:dyDescent="0.2">
      <c r="A296" s="204" t="s">
        <v>926</v>
      </c>
      <c r="B296" s="208" t="str">
        <f>VLOOKUP(A296,Adr!A:B,2,FALSE)</f>
        <v>SLOVENSKÝ STRELECKÝ ZVÄZ</v>
      </c>
      <c r="C296" s="198" t="s">
        <v>1544</v>
      </c>
      <c r="D296" s="188">
        <v>7500</v>
      </c>
      <c r="E296" s="175">
        <v>0</v>
      </c>
      <c r="F296" s="168" t="s">
        <v>384</v>
      </c>
      <c r="G296" s="171" t="s">
        <v>360</v>
      </c>
      <c r="H296" s="171" t="s">
        <v>1216</v>
      </c>
      <c r="I296" s="194" t="str">
        <f t="shared" si="22"/>
        <v>00603341d</v>
      </c>
      <c r="J296" s="169" t="str">
        <f t="shared" si="23"/>
        <v>00603341026 03</v>
      </c>
      <c r="K296" s="5"/>
      <c r="L296" s="169" t="str">
        <f t="shared" si="24"/>
        <v>00603341026 03B</v>
      </c>
      <c r="M296" s="5" t="str">
        <f t="shared" si="25"/>
        <v>SLOVENSKÝ STRELECKÝ ZVÄZdBHruška Daniel</v>
      </c>
      <c r="N296" s="3" t="str">
        <f t="shared" si="26"/>
        <v>00603341dB</v>
      </c>
    </row>
    <row r="297" spans="1:14" x14ac:dyDescent="0.2">
      <c r="A297" s="168" t="s">
        <v>926</v>
      </c>
      <c r="B297" s="208" t="str">
        <f>VLOOKUP(A297,Adr!A:B,2,FALSE)</f>
        <v>SLOVENSKÝ STRELECKÝ ZVÄZ</v>
      </c>
      <c r="C297" s="192" t="s">
        <v>1545</v>
      </c>
      <c r="D297" s="174">
        <v>44300</v>
      </c>
      <c r="E297" s="175">
        <v>0</v>
      </c>
      <c r="F297" s="168" t="s">
        <v>384</v>
      </c>
      <c r="G297" s="171" t="s">
        <v>360</v>
      </c>
      <c r="H297" s="171" t="s">
        <v>1216</v>
      </c>
      <c r="I297" s="194" t="str">
        <f t="shared" si="22"/>
        <v>00603341d</v>
      </c>
      <c r="J297" s="169" t="str">
        <f t="shared" si="23"/>
        <v>00603341026 03</v>
      </c>
      <c r="K297" s="5"/>
      <c r="L297" s="169" t="str">
        <f t="shared" si="24"/>
        <v>00603341026 03B</v>
      </c>
      <c r="M297" s="5" t="str">
        <f t="shared" si="25"/>
        <v>SLOVENSKÝ STRELECKÝ ZVÄZdBJány Patrik</v>
      </c>
      <c r="N297" s="3" t="str">
        <f t="shared" si="26"/>
        <v>00603341dB</v>
      </c>
    </row>
    <row r="298" spans="1:14" x14ac:dyDescent="0.2">
      <c r="A298" s="168" t="s">
        <v>926</v>
      </c>
      <c r="B298" s="208" t="str">
        <f>VLOOKUP(A298,Adr!A:B,2,FALSE)</f>
        <v>SLOVENSKÝ STRELECKÝ ZVÄZ</v>
      </c>
      <c r="C298" s="198" t="s">
        <v>1546</v>
      </c>
      <c r="D298" s="189">
        <v>4000</v>
      </c>
      <c r="E298" s="235">
        <v>0</v>
      </c>
      <c r="F298" s="168" t="s">
        <v>384</v>
      </c>
      <c r="G298" s="174" t="s">
        <v>360</v>
      </c>
      <c r="H298" s="171" t="s">
        <v>1232</v>
      </c>
      <c r="I298" s="194" t="str">
        <f t="shared" si="22"/>
        <v>00603341d</v>
      </c>
      <c r="J298" s="169" t="str">
        <f t="shared" si="23"/>
        <v>00603341026 03</v>
      </c>
      <c r="K298" s="5"/>
      <c r="L298" s="169" t="str">
        <f t="shared" si="24"/>
        <v>00603341026 03K</v>
      </c>
      <c r="M298" s="5" t="str">
        <f t="shared" si="25"/>
        <v>SLOVENSKÝ STRELECKÝ ZVÄZdKJány Patrik - kapitálové výdavky</v>
      </c>
      <c r="N298" s="3" t="str">
        <f t="shared" si="26"/>
        <v>00603341dK</v>
      </c>
    </row>
    <row r="299" spans="1:14" x14ac:dyDescent="0.2">
      <c r="A299" s="204" t="s">
        <v>926</v>
      </c>
      <c r="B299" s="208" t="str">
        <f>VLOOKUP(A299,Adr!A:B,2,FALSE)</f>
        <v>SLOVENSKÝ STRELECKÝ ZVÄZ</v>
      </c>
      <c r="C299" s="198" t="s">
        <v>1547</v>
      </c>
      <c r="D299" s="189">
        <v>10000</v>
      </c>
      <c r="E299" s="175">
        <v>0</v>
      </c>
      <c r="F299" s="168" t="s">
        <v>384</v>
      </c>
      <c r="G299" s="171" t="s">
        <v>360</v>
      </c>
      <c r="H299" s="171" t="s">
        <v>1216</v>
      </c>
      <c r="I299" s="194" t="str">
        <f t="shared" si="22"/>
        <v>00603341d</v>
      </c>
      <c r="J299" s="169" t="str">
        <f t="shared" si="23"/>
        <v>00603341026 03</v>
      </c>
      <c r="K299" s="5"/>
      <c r="L299" s="169" t="str">
        <f t="shared" si="24"/>
        <v>00603341026 03B</v>
      </c>
      <c r="M299" s="5" t="str">
        <f t="shared" si="25"/>
        <v>SLOVENSKÝ STRELECKÝ ZVÄZdBKortišová Emma</v>
      </c>
      <c r="N299" s="3" t="str">
        <f t="shared" si="26"/>
        <v>00603341dB</v>
      </c>
    </row>
    <row r="300" spans="1:14" x14ac:dyDescent="0.2">
      <c r="A300" s="204" t="s">
        <v>926</v>
      </c>
      <c r="B300" s="208" t="str">
        <f>VLOOKUP(A300,Adr!A:B,2,FALSE)</f>
        <v>SLOVENSKÝ STRELECKÝ ZVÄZ</v>
      </c>
      <c r="C300" s="192" t="s">
        <v>1548</v>
      </c>
      <c r="D300" s="174">
        <v>7500</v>
      </c>
      <c r="E300" s="175">
        <v>0</v>
      </c>
      <c r="F300" s="168" t="s">
        <v>384</v>
      </c>
      <c r="G300" s="171" t="s">
        <v>360</v>
      </c>
      <c r="H300" s="171" t="s">
        <v>1216</v>
      </c>
      <c r="I300" s="194" t="str">
        <f t="shared" si="22"/>
        <v>00603341d</v>
      </c>
      <c r="J300" s="169" t="str">
        <f t="shared" si="23"/>
        <v>00603341026 03</v>
      </c>
      <c r="K300" s="5"/>
      <c r="L300" s="169" t="str">
        <f t="shared" si="24"/>
        <v>00603341026 03B</v>
      </c>
      <c r="M300" s="5" t="str">
        <f t="shared" si="25"/>
        <v>SLOVENSKÝ STRELECKÝ ZVÄZdBKostúr Marek</v>
      </c>
      <c r="N300" s="3" t="str">
        <f t="shared" si="26"/>
        <v>00603341dB</v>
      </c>
    </row>
    <row r="301" spans="1:14" x14ac:dyDescent="0.2">
      <c r="A301" s="180" t="s">
        <v>926</v>
      </c>
      <c r="B301" s="208" t="str">
        <f>VLOOKUP(A301,Adr!A:B,2,FALSE)</f>
        <v>SLOVENSKÝ STRELECKÝ ZVÄZ</v>
      </c>
      <c r="C301" s="198" t="s">
        <v>1549</v>
      </c>
      <c r="D301" s="174">
        <v>15000</v>
      </c>
      <c r="E301" s="235">
        <v>0</v>
      </c>
      <c r="F301" s="168" t="s">
        <v>384</v>
      </c>
      <c r="G301" s="171" t="s">
        <v>360</v>
      </c>
      <c r="H301" s="171" t="s">
        <v>1216</v>
      </c>
      <c r="I301" s="194" t="str">
        <f t="shared" si="22"/>
        <v>00603341d</v>
      </c>
      <c r="J301" s="169" t="str">
        <f t="shared" si="23"/>
        <v>00603341026 03</v>
      </c>
      <c r="K301" s="5"/>
      <c r="L301" s="169" t="str">
        <f t="shared" si="24"/>
        <v>00603341026 03B</v>
      </c>
      <c r="M301" s="5" t="str">
        <f t="shared" si="25"/>
        <v>SLOVENSKÝ STRELECKÝ ZVÄZdBKovačócy Marián</v>
      </c>
      <c r="N301" s="3" t="str">
        <f t="shared" si="26"/>
        <v>00603341dB</v>
      </c>
    </row>
    <row r="302" spans="1:14" x14ac:dyDescent="0.2">
      <c r="A302" s="168" t="s">
        <v>926</v>
      </c>
      <c r="B302" s="208" t="str">
        <f>VLOOKUP(A302,Adr!A:B,2,FALSE)</f>
        <v>SLOVENSKÝ STRELECKÝ ZVÄZ</v>
      </c>
      <c r="C302" s="198" t="s">
        <v>1550</v>
      </c>
      <c r="D302" s="189">
        <v>10000</v>
      </c>
      <c r="E302" s="235">
        <v>0</v>
      </c>
      <c r="F302" s="168" t="s">
        <v>384</v>
      </c>
      <c r="G302" s="174" t="s">
        <v>360</v>
      </c>
      <c r="H302" s="171" t="s">
        <v>1216</v>
      </c>
      <c r="I302" s="194" t="str">
        <f t="shared" si="22"/>
        <v>00603341d</v>
      </c>
      <c r="J302" s="169" t="str">
        <f t="shared" si="23"/>
        <v>00603341026 03</v>
      </c>
      <c r="K302" s="5"/>
      <c r="L302" s="169" t="str">
        <f t="shared" si="24"/>
        <v>00603341026 03B</v>
      </c>
      <c r="M302" s="5" t="str">
        <f t="shared" si="25"/>
        <v>SLOVENSKÝ STRELECKÝ ZVÄZdBŇakatová Zuzana</v>
      </c>
      <c r="N302" s="3" t="str">
        <f t="shared" si="26"/>
        <v>00603341dB</v>
      </c>
    </row>
    <row r="303" spans="1:14" x14ac:dyDescent="0.2">
      <c r="A303" s="168" t="s">
        <v>926</v>
      </c>
      <c r="B303" s="208" t="str">
        <f>VLOOKUP(A303,Adr!A:B,2,FALSE)</f>
        <v>SLOVENSKÝ STRELECKÝ ZVÄZ</v>
      </c>
      <c r="C303" s="198" t="s">
        <v>1551</v>
      </c>
      <c r="D303" s="188">
        <v>10000</v>
      </c>
      <c r="E303" s="235">
        <v>0</v>
      </c>
      <c r="F303" s="168" t="s">
        <v>384</v>
      </c>
      <c r="G303" s="174" t="s">
        <v>360</v>
      </c>
      <c r="H303" s="171" t="s">
        <v>1216</v>
      </c>
      <c r="I303" s="194" t="str">
        <f t="shared" si="22"/>
        <v>00603341d</v>
      </c>
      <c r="J303" s="169" t="str">
        <f t="shared" si="23"/>
        <v>00603341026 03</v>
      </c>
      <c r="K303" s="5"/>
      <c r="L303" s="169" t="str">
        <f t="shared" si="24"/>
        <v>00603341026 03B</v>
      </c>
      <c r="M303" s="5" t="str">
        <f t="shared" si="25"/>
        <v>SLOVENSKÝ STRELECKÝ ZVÄZdBNovotná Kamila</v>
      </c>
      <c r="N303" s="3" t="str">
        <f t="shared" si="26"/>
        <v>00603341dB</v>
      </c>
    </row>
    <row r="304" spans="1:14" x14ac:dyDescent="0.2">
      <c r="A304" s="168" t="s">
        <v>926</v>
      </c>
      <c r="B304" s="208" t="str">
        <f>VLOOKUP(A304,Adr!A:B,2,FALSE)</f>
        <v>SLOVENSKÝ STRELECKÝ ZVÄZ</v>
      </c>
      <c r="C304" s="198" t="s">
        <v>1552</v>
      </c>
      <c r="D304" s="188">
        <v>100000</v>
      </c>
      <c r="E304" s="235">
        <v>0</v>
      </c>
      <c r="F304" s="168" t="s">
        <v>384</v>
      </c>
      <c r="G304" s="174" t="s">
        <v>360</v>
      </c>
      <c r="H304" s="171" t="s">
        <v>1216</v>
      </c>
      <c r="I304" s="194" t="str">
        <f t="shared" si="22"/>
        <v>00603341d</v>
      </c>
      <c r="J304" s="169" t="str">
        <f t="shared" si="23"/>
        <v>00603341026 03</v>
      </c>
      <c r="K304" s="5"/>
      <c r="L304" s="169" t="str">
        <f t="shared" si="24"/>
        <v>00603341026 03B</v>
      </c>
      <c r="M304" s="5" t="str">
        <f t="shared" si="25"/>
        <v>SLOVENSKÝ STRELECKÝ ZVÄZdBRehák Štefečeková Zuzana</v>
      </c>
      <c r="N304" s="3" t="str">
        <f t="shared" si="26"/>
        <v>00603341dB</v>
      </c>
    </row>
    <row r="305" spans="1:14" x14ac:dyDescent="0.2">
      <c r="A305" s="168" t="s">
        <v>926</v>
      </c>
      <c r="B305" s="208" t="str">
        <f>VLOOKUP(A305,Adr!A:B,2,FALSE)</f>
        <v>SLOVENSKÝ STRELECKÝ ZVÄZ</v>
      </c>
      <c r="C305" s="198" t="s">
        <v>1553</v>
      </c>
      <c r="D305" s="188">
        <v>10000</v>
      </c>
      <c r="E305" s="235">
        <v>0</v>
      </c>
      <c r="F305" s="168" t="s">
        <v>384</v>
      </c>
      <c r="G305" s="174" t="s">
        <v>360</v>
      </c>
      <c r="H305" s="171" t="s">
        <v>1216</v>
      </c>
      <c r="I305" s="194" t="str">
        <f t="shared" si="22"/>
        <v>00603341d</v>
      </c>
      <c r="J305" s="169" t="str">
        <f t="shared" si="23"/>
        <v>00603341026 03</v>
      </c>
      <c r="K305" s="5"/>
      <c r="L305" s="169" t="str">
        <f t="shared" si="24"/>
        <v>00603341026 03B</v>
      </c>
      <c r="M305" s="5" t="str">
        <f t="shared" si="25"/>
        <v>SLOVENSKÝ STRELECKÝ ZVÄZdBSupeková Adela</v>
      </c>
      <c r="N305" s="3" t="str">
        <f t="shared" si="26"/>
        <v>00603341dB</v>
      </c>
    </row>
    <row r="306" spans="1:14" x14ac:dyDescent="0.2">
      <c r="A306" s="168" t="s">
        <v>926</v>
      </c>
      <c r="B306" s="208" t="str">
        <f>VLOOKUP(A306,Adr!A:B,2,FALSE)</f>
        <v>SLOVENSKÝ STRELECKÝ ZVÄZ</v>
      </c>
      <c r="C306" s="198" t="s">
        <v>1554</v>
      </c>
      <c r="D306" s="189">
        <v>15000</v>
      </c>
      <c r="E306" s="235">
        <v>0</v>
      </c>
      <c r="F306" s="168" t="s">
        <v>384</v>
      </c>
      <c r="G306" s="174" t="s">
        <v>360</v>
      </c>
      <c r="H306" s="171" t="s">
        <v>1216</v>
      </c>
      <c r="I306" s="194" t="str">
        <f t="shared" si="22"/>
        <v>00603341d</v>
      </c>
      <c r="J306" s="169" t="str">
        <f t="shared" si="23"/>
        <v>00603341026 03</v>
      </c>
      <c r="K306" s="5"/>
      <c r="L306" s="169" t="str">
        <f t="shared" si="24"/>
        <v>00603341026 03B</v>
      </c>
      <c r="M306" s="5" t="str">
        <f t="shared" si="25"/>
        <v>SLOVENSKÝ STRELECKÝ ZVÄZdBŠpotáková Jana</v>
      </c>
      <c r="N306" s="3" t="str">
        <f t="shared" si="26"/>
        <v>00603341dB</v>
      </c>
    </row>
    <row r="307" spans="1:14" x14ac:dyDescent="0.2">
      <c r="A307" s="204" t="s">
        <v>926</v>
      </c>
      <c r="B307" s="208" t="str">
        <f>VLOOKUP(A307,Adr!A:B,2,FALSE)</f>
        <v>SLOVENSKÝ STRELECKÝ ZVÄZ</v>
      </c>
      <c r="C307" s="192" t="s">
        <v>1555</v>
      </c>
      <c r="D307" s="174">
        <v>10000</v>
      </c>
      <c r="E307" s="235">
        <v>0</v>
      </c>
      <c r="F307" s="168" t="s">
        <v>384</v>
      </c>
      <c r="G307" s="174" t="s">
        <v>360</v>
      </c>
      <c r="H307" s="171" t="s">
        <v>1216</v>
      </c>
      <c r="I307" s="194" t="str">
        <f t="shared" si="22"/>
        <v>00603341d</v>
      </c>
      <c r="J307" s="169" t="str">
        <f t="shared" si="23"/>
        <v>00603341026 03</v>
      </c>
      <c r="K307" s="5"/>
      <c r="L307" s="169" t="str">
        <f t="shared" si="24"/>
        <v>00603341026 03B</v>
      </c>
      <c r="M307" s="5" t="str">
        <f t="shared" si="25"/>
        <v>SLOVENSKÝ STRELECKÝ ZVÄZdBTóth Timotej</v>
      </c>
      <c r="N307" s="3" t="str">
        <f t="shared" si="26"/>
        <v>00603341dB</v>
      </c>
    </row>
    <row r="308" spans="1:14" x14ac:dyDescent="0.2">
      <c r="A308" s="168" t="s">
        <v>926</v>
      </c>
      <c r="B308" s="208" t="str">
        <f>VLOOKUP(A308,Adr!A:B,2,FALSE)</f>
        <v>SLOVENSKÝ STRELECKÝ ZVÄZ</v>
      </c>
      <c r="C308" s="198" t="s">
        <v>1556</v>
      </c>
      <c r="D308" s="188">
        <v>41400</v>
      </c>
      <c r="E308" s="235">
        <v>0</v>
      </c>
      <c r="F308" s="168" t="s">
        <v>384</v>
      </c>
      <c r="G308" s="171" t="s">
        <v>360</v>
      </c>
      <c r="H308" s="171" t="s">
        <v>1216</v>
      </c>
      <c r="I308" s="194" t="str">
        <f t="shared" si="22"/>
        <v>00603341d</v>
      </c>
      <c r="J308" s="169" t="str">
        <f t="shared" si="23"/>
        <v>00603341026 03</v>
      </c>
      <c r="K308" s="5"/>
      <c r="L308" s="169" t="str">
        <f t="shared" si="24"/>
        <v>00603341026 03B</v>
      </c>
      <c r="M308" s="5" t="str">
        <f t="shared" si="25"/>
        <v>SLOVENSKÝ STRELECKÝ ZVÄZdBTužinský Juraj</v>
      </c>
      <c r="N308" s="3" t="str">
        <f t="shared" si="26"/>
        <v>00603341dB</v>
      </c>
    </row>
    <row r="309" spans="1:14" x14ac:dyDescent="0.2">
      <c r="A309" s="204" t="s">
        <v>926</v>
      </c>
      <c r="B309" s="208" t="str">
        <f>VLOOKUP(A309,Adr!A:B,2,FALSE)</f>
        <v>SLOVENSKÝ STRELECKÝ ZVÄZ</v>
      </c>
      <c r="C309" s="198" t="s">
        <v>1557</v>
      </c>
      <c r="D309" s="174">
        <v>10000</v>
      </c>
      <c r="E309" s="235">
        <v>0</v>
      </c>
      <c r="F309" s="168" t="s">
        <v>384</v>
      </c>
      <c r="G309" s="174" t="s">
        <v>360</v>
      </c>
      <c r="H309" s="171" t="s">
        <v>1216</v>
      </c>
      <c r="I309" s="194" t="str">
        <f t="shared" si="22"/>
        <v>00603341d</v>
      </c>
      <c r="J309" s="169" t="str">
        <f t="shared" si="23"/>
        <v>00603341026 03</v>
      </c>
      <c r="K309" s="5"/>
      <c r="L309" s="169" t="str">
        <f t="shared" si="24"/>
        <v>00603341026 03B</v>
      </c>
      <c r="M309" s="5" t="str">
        <f t="shared" si="25"/>
        <v>SLOVENSKÝ STRELECKÝ ZVÄZdBVarga Erik</v>
      </c>
      <c r="N309" s="3" t="str">
        <f t="shared" si="26"/>
        <v>00603341dB</v>
      </c>
    </row>
    <row r="310" spans="1:14" x14ac:dyDescent="0.2">
      <c r="A310" s="204" t="s">
        <v>926</v>
      </c>
      <c r="B310" s="208" t="str">
        <f>VLOOKUP(A310,Adr!A:B,2,FALSE)</f>
        <v>SLOVENSKÝ STRELECKÝ ZVÄZ</v>
      </c>
      <c r="C310" s="198" t="s">
        <v>1558</v>
      </c>
      <c r="D310" s="188">
        <v>10000</v>
      </c>
      <c r="E310" s="175">
        <v>0</v>
      </c>
      <c r="F310" s="168" t="s">
        <v>384</v>
      </c>
      <c r="G310" s="171" t="s">
        <v>360</v>
      </c>
      <c r="H310" s="171" t="s">
        <v>1216</v>
      </c>
      <c r="I310" s="194" t="str">
        <f t="shared" si="22"/>
        <v>00603341d</v>
      </c>
      <c r="J310" s="169" t="str">
        <f t="shared" si="23"/>
        <v>00603341026 03</v>
      </c>
      <c r="K310" s="5"/>
      <c r="L310" s="169" t="str">
        <f t="shared" si="24"/>
        <v>00603341026 03B</v>
      </c>
      <c r="M310" s="5" t="str">
        <f t="shared" si="25"/>
        <v>SLOVENSKÝ STRELECKÝ ZVÄZdBZajíčková Adriana</v>
      </c>
      <c r="N310" s="3" t="str">
        <f t="shared" si="26"/>
        <v>00603341dB</v>
      </c>
    </row>
    <row r="311" spans="1:14" x14ac:dyDescent="0.2">
      <c r="A311" s="168" t="s">
        <v>926</v>
      </c>
      <c r="B311" s="208" t="str">
        <f>VLOOKUP(A311,Adr!A:B,2,FALSE)</f>
        <v>SLOVENSKÝ STRELECKÝ ZVÄZ</v>
      </c>
      <c r="C311" s="199" t="s">
        <v>1559</v>
      </c>
      <c r="D311" s="193">
        <v>752</v>
      </c>
      <c r="E311" s="175">
        <v>0</v>
      </c>
      <c r="F311" s="184" t="s">
        <v>388</v>
      </c>
      <c r="G311" s="187" t="s">
        <v>360</v>
      </c>
      <c r="H311" s="187" t="s">
        <v>1216</v>
      </c>
      <c r="I311" s="194" t="str">
        <f t="shared" si="22"/>
        <v>00603341f</v>
      </c>
      <c r="J311" s="169" t="str">
        <f t="shared" si="23"/>
        <v>00603341026 03</v>
      </c>
      <c r="K311" s="5"/>
      <c r="L311" s="169" t="str">
        <f t="shared" si="24"/>
        <v>00603341026 03B</v>
      </c>
      <c r="M311" s="5" t="str">
        <f t="shared" si="25"/>
        <v>SLOVENSKÝ STRELECKÝ ZVÄZfBodmena trénerovi Juraj Sedlák</v>
      </c>
      <c r="N311" s="3" t="str">
        <f t="shared" si="26"/>
        <v>00603341fB</v>
      </c>
    </row>
    <row r="312" spans="1:14" x14ac:dyDescent="0.2">
      <c r="A312" s="204" t="s">
        <v>934</v>
      </c>
      <c r="B312" s="208" t="str">
        <f>VLOOKUP(A312,Adr!A:B,2,FALSE)</f>
        <v>Slovenský šachový zväz</v>
      </c>
      <c r="C312" s="198" t="s">
        <v>1560</v>
      </c>
      <c r="D312" s="189">
        <v>406322</v>
      </c>
      <c r="E312" s="175">
        <v>0</v>
      </c>
      <c r="F312" s="168" t="s">
        <v>378</v>
      </c>
      <c r="G312" s="171" t="s">
        <v>358</v>
      </c>
      <c r="H312" s="171" t="s">
        <v>1216</v>
      </c>
      <c r="I312" s="194" t="str">
        <f t="shared" si="22"/>
        <v>17310571a</v>
      </c>
      <c r="J312" s="169" t="str">
        <f t="shared" si="23"/>
        <v>17310571026 02</v>
      </c>
      <c r="K312" s="5" t="s">
        <v>1561</v>
      </c>
      <c r="L312" s="169" t="str">
        <f t="shared" si="24"/>
        <v>17310571026 02B</v>
      </c>
      <c r="M312" s="5" t="str">
        <f t="shared" si="25"/>
        <v>Slovenský šachový zväzaBšach - bežné transfery</v>
      </c>
      <c r="N312" s="3" t="str">
        <f t="shared" si="26"/>
        <v>17310571aB</v>
      </c>
    </row>
    <row r="313" spans="1:14" ht="20.399999999999999" x14ac:dyDescent="0.2">
      <c r="A313" s="204" t="s">
        <v>934</v>
      </c>
      <c r="B313" s="208" t="str">
        <f>VLOOKUP(A313,Adr!A:B,2,FALSE)</f>
        <v>Slovenský šachový zväz</v>
      </c>
      <c r="C313" s="198" t="s">
        <v>1274</v>
      </c>
      <c r="D313" s="189">
        <v>6128</v>
      </c>
      <c r="E313" s="235">
        <v>0</v>
      </c>
      <c r="F313" s="168" t="s">
        <v>382</v>
      </c>
      <c r="G313" s="174" t="s">
        <v>360</v>
      </c>
      <c r="H313" s="171" t="s">
        <v>1216</v>
      </c>
      <c r="I313" s="194" t="str">
        <f t="shared" si="22"/>
        <v>17310571c</v>
      </c>
      <c r="J313" s="169" t="str">
        <f t="shared" si="23"/>
        <v>17310571026 03</v>
      </c>
      <c r="K313" s="5"/>
      <c r="L313" s="169" t="str">
        <f t="shared" si="24"/>
        <v>17310571026 03B</v>
      </c>
      <c r="M313" s="5" t="str">
        <f t="shared" si="25"/>
        <v>Slovenský šachový zväzcBzabezpečenie a rozvoj zdravotne postihnutých športovcov (SPV)</v>
      </c>
    </row>
    <row r="314" spans="1:14" x14ac:dyDescent="0.2">
      <c r="A314" s="204" t="s">
        <v>943</v>
      </c>
      <c r="B314" s="208" t="str">
        <f>VLOOKUP(A314,Adr!A:B,2,FALSE)</f>
        <v>Slovenský šermiarsky zväz</v>
      </c>
      <c r="C314" s="198" t="s">
        <v>1562</v>
      </c>
      <c r="D314" s="188">
        <v>185493</v>
      </c>
      <c r="E314" s="175">
        <v>0</v>
      </c>
      <c r="F314" s="168" t="s">
        <v>378</v>
      </c>
      <c r="G314" s="171" t="s">
        <v>358</v>
      </c>
      <c r="H314" s="171" t="s">
        <v>1216</v>
      </c>
      <c r="I314" s="194" t="str">
        <f t="shared" si="22"/>
        <v>30806437a</v>
      </c>
      <c r="J314" s="169" t="str">
        <f t="shared" si="23"/>
        <v>30806437026 02</v>
      </c>
      <c r="K314" s="5" t="s">
        <v>1563</v>
      </c>
      <c r="L314" s="169" t="str">
        <f t="shared" si="24"/>
        <v>30806437026 02B</v>
      </c>
      <c r="M314" s="5" t="str">
        <f t="shared" si="25"/>
        <v>Slovenský šermiarsky zväzaBšerm - bežné transfery</v>
      </c>
      <c r="N314" s="3" t="str">
        <f t="shared" ref="N314:N334" si="27">+I314&amp;H314</f>
        <v>30806437aB</v>
      </c>
    </row>
    <row r="315" spans="1:14" x14ac:dyDescent="0.2">
      <c r="A315" s="200" t="s">
        <v>943</v>
      </c>
      <c r="B315" s="208" t="str">
        <f>VLOOKUP(A315,Adr!A:B,2,FALSE)</f>
        <v>Slovenský šermiarsky zväz</v>
      </c>
      <c r="C315" s="198" t="s">
        <v>1564</v>
      </c>
      <c r="D315" s="189">
        <v>12500</v>
      </c>
      <c r="E315" s="175">
        <v>0</v>
      </c>
      <c r="F315" s="168" t="s">
        <v>384</v>
      </c>
      <c r="G315" s="171" t="s">
        <v>360</v>
      </c>
      <c r="H315" s="171" t="s">
        <v>1216</v>
      </c>
      <c r="I315" s="194" t="str">
        <f t="shared" si="22"/>
        <v>30806437d</v>
      </c>
      <c r="J315" s="169" t="str">
        <f t="shared" si="23"/>
        <v>30806437026 03</v>
      </c>
      <c r="K315" s="5"/>
      <c r="L315" s="169" t="str">
        <f t="shared" si="24"/>
        <v>30806437026 03B</v>
      </c>
      <c r="M315" s="5" t="str">
        <f t="shared" si="25"/>
        <v>Slovenský šermiarsky zväzdBdružstvo - fleuret (juniori)</v>
      </c>
      <c r="N315" s="3" t="str">
        <f t="shared" si="27"/>
        <v>30806437dB</v>
      </c>
    </row>
    <row r="316" spans="1:14" x14ac:dyDescent="0.2">
      <c r="A316" s="204" t="s">
        <v>950</v>
      </c>
      <c r="B316" s="208" t="str">
        <f>VLOOKUP(A316,Adr!A:B,2,FALSE)</f>
        <v>Slovenský tenisový zväz</v>
      </c>
      <c r="C316" s="198" t="s">
        <v>1565</v>
      </c>
      <c r="D316" s="189">
        <v>4705548</v>
      </c>
      <c r="E316" s="235">
        <v>0</v>
      </c>
      <c r="F316" s="168" t="s">
        <v>378</v>
      </c>
      <c r="G316" s="174" t="s">
        <v>358</v>
      </c>
      <c r="H316" s="171" t="s">
        <v>1216</v>
      </c>
      <c r="I316" s="194" t="str">
        <f t="shared" si="22"/>
        <v>30811384a</v>
      </c>
      <c r="J316" s="169" t="str">
        <f t="shared" si="23"/>
        <v>30811384026 02</v>
      </c>
      <c r="K316" s="5" t="s">
        <v>1566</v>
      </c>
      <c r="L316" s="169" t="str">
        <f t="shared" si="24"/>
        <v>30811384026 02B</v>
      </c>
      <c r="M316" s="5" t="str">
        <f t="shared" si="25"/>
        <v>Slovenský tenisový zväzaBtenis - bežné transfery</v>
      </c>
      <c r="N316" s="3" t="str">
        <f t="shared" si="27"/>
        <v>30811384aB</v>
      </c>
    </row>
    <row r="317" spans="1:14" x14ac:dyDescent="0.2">
      <c r="A317" s="204" t="s">
        <v>950</v>
      </c>
      <c r="B317" s="208" t="str">
        <f>VLOOKUP(A317,Adr!A:B,2,FALSE)</f>
        <v>Slovenský tenisový zväz</v>
      </c>
      <c r="C317" s="198" t="s">
        <v>1567</v>
      </c>
      <c r="D317" s="189">
        <v>25000</v>
      </c>
      <c r="E317" s="235">
        <v>0</v>
      </c>
      <c r="F317" s="168" t="s">
        <v>378</v>
      </c>
      <c r="G317" s="171" t="s">
        <v>358</v>
      </c>
      <c r="H317" s="171" t="s">
        <v>1232</v>
      </c>
      <c r="I317" s="194" t="str">
        <f t="shared" si="22"/>
        <v>30811384a</v>
      </c>
      <c r="J317" s="169" t="str">
        <f t="shared" si="23"/>
        <v>30811384026 02</v>
      </c>
      <c r="K317" s="5" t="s">
        <v>1566</v>
      </c>
      <c r="L317" s="169" t="str">
        <f t="shared" si="24"/>
        <v>30811384026 02K</v>
      </c>
      <c r="M317" s="5" t="str">
        <f t="shared" si="25"/>
        <v>Slovenský tenisový zväzaKtenis - kapitálové transfery</v>
      </c>
      <c r="N317" s="3" t="str">
        <f t="shared" si="27"/>
        <v>30811384aK</v>
      </c>
    </row>
    <row r="318" spans="1:14" x14ac:dyDescent="0.2">
      <c r="A318" s="204" t="s">
        <v>950</v>
      </c>
      <c r="B318" s="208" t="str">
        <f>VLOOKUP(A318,Adr!A:B,2,FALSE)</f>
        <v>Slovenský tenisový zväz</v>
      </c>
      <c r="C318" s="198" t="s">
        <v>1568</v>
      </c>
      <c r="D318" s="189">
        <v>7500</v>
      </c>
      <c r="E318" s="175">
        <v>0</v>
      </c>
      <c r="F318" s="168" t="s">
        <v>384</v>
      </c>
      <c r="G318" s="171" t="s">
        <v>360</v>
      </c>
      <c r="H318" s="171" t="s">
        <v>1216</v>
      </c>
      <c r="I318" s="194" t="str">
        <f t="shared" si="22"/>
        <v>30811384d</v>
      </c>
      <c r="J318" s="169" t="str">
        <f t="shared" si="23"/>
        <v>30811384026 03</v>
      </c>
      <c r="K318" s="5"/>
      <c r="L318" s="169" t="str">
        <f t="shared" si="24"/>
        <v>30811384026 03B</v>
      </c>
      <c r="M318" s="5" t="str">
        <f t="shared" si="25"/>
        <v>Slovenský tenisový zväzdBBehúlová Bianca</v>
      </c>
      <c r="N318" s="3" t="str">
        <f t="shared" si="27"/>
        <v>30811384dB</v>
      </c>
    </row>
    <row r="319" spans="1:14" x14ac:dyDescent="0.2">
      <c r="A319" s="204" t="s">
        <v>950</v>
      </c>
      <c r="B319" s="208" t="str">
        <f>VLOOKUP(A319,Adr!A:B,2,FALSE)</f>
        <v>Slovenský tenisový zväz</v>
      </c>
      <c r="C319" s="198" t="s">
        <v>1569</v>
      </c>
      <c r="D319" s="189">
        <v>11200</v>
      </c>
      <c r="E319" s="175">
        <v>0</v>
      </c>
      <c r="F319" s="168" t="s">
        <v>384</v>
      </c>
      <c r="G319" s="171" t="s">
        <v>360</v>
      </c>
      <c r="H319" s="171" t="s">
        <v>1216</v>
      </c>
      <c r="I319" s="194" t="str">
        <f t="shared" si="22"/>
        <v>30811384d</v>
      </c>
      <c r="J319" s="169" t="str">
        <f t="shared" si="23"/>
        <v>30811384026 03</v>
      </c>
      <c r="K319" s="5"/>
      <c r="L319" s="169" t="str">
        <f t="shared" si="24"/>
        <v>30811384026 03B</v>
      </c>
      <c r="M319" s="5" t="str">
        <f t="shared" si="25"/>
        <v>Slovenský tenisový zväzdBBenjamín Privara Peter</v>
      </c>
      <c r="N319" s="3" t="str">
        <f t="shared" si="27"/>
        <v>30811384dB</v>
      </c>
    </row>
    <row r="320" spans="1:14" x14ac:dyDescent="0.2">
      <c r="A320" s="168" t="s">
        <v>950</v>
      </c>
      <c r="B320" s="208" t="str">
        <f>VLOOKUP(A320,Adr!A:B,2,FALSE)</f>
        <v>Slovenský tenisový zväz</v>
      </c>
      <c r="C320" s="198" t="s">
        <v>1570</v>
      </c>
      <c r="D320" s="188">
        <v>26200</v>
      </c>
      <c r="E320" s="235">
        <v>0</v>
      </c>
      <c r="F320" s="168" t="s">
        <v>384</v>
      </c>
      <c r="G320" s="174" t="s">
        <v>360</v>
      </c>
      <c r="H320" s="171" t="s">
        <v>1216</v>
      </c>
      <c r="I320" s="194" t="str">
        <f t="shared" si="22"/>
        <v>30811384d</v>
      </c>
      <c r="J320" s="169" t="str">
        <f t="shared" si="23"/>
        <v>30811384026 03</v>
      </c>
      <c r="K320" s="5"/>
      <c r="L320" s="169" t="str">
        <f t="shared" si="24"/>
        <v>30811384026 03B</v>
      </c>
      <c r="M320" s="5" t="str">
        <f t="shared" si="25"/>
        <v>Slovenský tenisový zväzdBDaubnerová Nikola</v>
      </c>
      <c r="N320" s="3" t="str">
        <f t="shared" si="27"/>
        <v>30811384dB</v>
      </c>
    </row>
    <row r="321" spans="1:14" x14ac:dyDescent="0.2">
      <c r="A321" s="204" t="s">
        <v>950</v>
      </c>
      <c r="B321" s="208" t="str">
        <f>VLOOKUP(A321,Adr!A:B,2,FALSE)</f>
        <v>Slovenský tenisový zväz</v>
      </c>
      <c r="C321" s="192" t="s">
        <v>1571</v>
      </c>
      <c r="D321" s="174">
        <v>6400</v>
      </c>
      <c r="E321" s="235">
        <v>0</v>
      </c>
      <c r="F321" s="168" t="s">
        <v>384</v>
      </c>
      <c r="G321" s="174" t="s">
        <v>360</v>
      </c>
      <c r="H321" s="171" t="s">
        <v>1216</v>
      </c>
      <c r="I321" s="194" t="str">
        <f t="shared" si="22"/>
        <v>30811384d</v>
      </c>
      <c r="J321" s="169" t="str">
        <f t="shared" si="23"/>
        <v>30811384026 03</v>
      </c>
      <c r="K321" s="5"/>
      <c r="L321" s="169" t="str">
        <f t="shared" si="24"/>
        <v>30811384026 03B</v>
      </c>
      <c r="M321" s="5" t="str">
        <f t="shared" si="25"/>
        <v>Slovenský tenisový zväzdBJamrichová Renáta</v>
      </c>
      <c r="N321" s="3" t="str">
        <f t="shared" si="27"/>
        <v>30811384dB</v>
      </c>
    </row>
    <row r="322" spans="1:14" x14ac:dyDescent="0.2">
      <c r="A322" s="168" t="s">
        <v>950</v>
      </c>
      <c r="B322" s="208" t="str">
        <f>VLOOKUP(A322,Adr!A:B,2,FALSE)</f>
        <v>Slovenský tenisový zväz</v>
      </c>
      <c r="C322" s="198" t="s">
        <v>1572</v>
      </c>
      <c r="D322" s="188">
        <v>11200</v>
      </c>
      <c r="E322" s="235">
        <v>0</v>
      </c>
      <c r="F322" s="168" t="s">
        <v>384</v>
      </c>
      <c r="G322" s="174" t="s">
        <v>360</v>
      </c>
      <c r="H322" s="171" t="s">
        <v>1216</v>
      </c>
      <c r="I322" s="194" t="str">
        <f t="shared" ref="I322:I385" si="28">A322&amp;F322</f>
        <v>30811384d</v>
      </c>
      <c r="J322" s="169" t="str">
        <f t="shared" ref="J322:J385" si="29">A322&amp;G322</f>
        <v>30811384026 03</v>
      </c>
      <c r="K322" s="5"/>
      <c r="L322" s="169" t="str">
        <f t="shared" ref="L322:L385" si="30">A322&amp;G322&amp;H322</f>
        <v>30811384026 03B</v>
      </c>
      <c r="M322" s="5" t="str">
        <f t="shared" ref="M322:M385" si="31">B322&amp;F322&amp;H322&amp;C322</f>
        <v>Slovenský tenisový zväzdBNaď Peter</v>
      </c>
      <c r="N322" s="3" t="str">
        <f t="shared" si="27"/>
        <v>30811384dB</v>
      </c>
    </row>
    <row r="323" spans="1:14" x14ac:dyDescent="0.2">
      <c r="A323" s="168" t="s">
        <v>950</v>
      </c>
      <c r="B323" s="208" t="str">
        <f>VLOOKUP(A323,Adr!A:B,2,FALSE)</f>
        <v>Slovenský tenisový zväz</v>
      </c>
      <c r="C323" s="198" t="s">
        <v>1573</v>
      </c>
      <c r="D323" s="188">
        <v>15000</v>
      </c>
      <c r="E323" s="235">
        <v>0</v>
      </c>
      <c r="F323" s="168" t="s">
        <v>384</v>
      </c>
      <c r="G323" s="174" t="s">
        <v>360</v>
      </c>
      <c r="H323" s="171" t="s">
        <v>1216</v>
      </c>
      <c r="I323" s="194" t="str">
        <f t="shared" si="28"/>
        <v>30811384d</v>
      </c>
      <c r="J323" s="169" t="str">
        <f t="shared" si="29"/>
        <v>30811384026 03</v>
      </c>
      <c r="K323" s="5"/>
      <c r="L323" s="169" t="str">
        <f t="shared" si="30"/>
        <v>30811384026 03B</v>
      </c>
      <c r="M323" s="5" t="str">
        <f t="shared" si="31"/>
        <v>Slovenský tenisový zväzdBPolášek Filip</v>
      </c>
      <c r="N323" s="3" t="str">
        <f t="shared" si="27"/>
        <v>30811384dB</v>
      </c>
    </row>
    <row r="324" spans="1:14" x14ac:dyDescent="0.2">
      <c r="A324" s="168" t="s">
        <v>950</v>
      </c>
      <c r="B324" s="208" t="str">
        <f>VLOOKUP(A324,Adr!A:B,2,FALSE)</f>
        <v>Slovenský tenisový zväz</v>
      </c>
      <c r="C324" s="198" t="s">
        <v>1574</v>
      </c>
      <c r="D324" s="188">
        <v>26200</v>
      </c>
      <c r="E324" s="235">
        <v>0</v>
      </c>
      <c r="F324" s="168" t="s">
        <v>384</v>
      </c>
      <c r="G324" s="174" t="s">
        <v>360</v>
      </c>
      <c r="H324" s="171" t="s">
        <v>1216</v>
      </c>
      <c r="I324" s="194" t="str">
        <f t="shared" si="28"/>
        <v>30811384d</v>
      </c>
      <c r="J324" s="169" t="str">
        <f t="shared" si="29"/>
        <v>30811384026 03</v>
      </c>
      <c r="K324" s="5"/>
      <c r="L324" s="169" t="str">
        <f t="shared" si="30"/>
        <v>30811384026 03B</v>
      </c>
      <c r="M324" s="5" t="str">
        <f t="shared" si="31"/>
        <v>Slovenský tenisový zväzdBVargová Nina</v>
      </c>
      <c r="N324" s="3" t="str">
        <f t="shared" si="27"/>
        <v>30811384dB</v>
      </c>
    </row>
    <row r="325" spans="1:14" x14ac:dyDescent="0.2">
      <c r="A325" s="204" t="s">
        <v>950</v>
      </c>
      <c r="B325" s="208" t="str">
        <f>VLOOKUP(A325,Adr!A:B,2,FALSE)</f>
        <v>Slovenský tenisový zväz</v>
      </c>
      <c r="C325" s="192" t="s">
        <v>1575</v>
      </c>
      <c r="D325" s="174">
        <v>7500</v>
      </c>
      <c r="E325" s="235">
        <v>0</v>
      </c>
      <c r="F325" s="168" t="s">
        <v>384</v>
      </c>
      <c r="G325" s="174" t="s">
        <v>360</v>
      </c>
      <c r="H325" s="171" t="s">
        <v>1216</v>
      </c>
      <c r="I325" s="194" t="str">
        <f t="shared" si="28"/>
        <v>30811384d</v>
      </c>
      <c r="J325" s="169" t="str">
        <f t="shared" si="29"/>
        <v>30811384026 03</v>
      </c>
      <c r="K325" s="5"/>
      <c r="L325" s="169" t="str">
        <f t="shared" si="30"/>
        <v>30811384026 03B</v>
      </c>
      <c r="M325" s="5" t="str">
        <f t="shared" si="31"/>
        <v>Slovenský tenisový zväzdBZelníčková Radka</v>
      </c>
      <c r="N325" s="3" t="str">
        <f t="shared" si="27"/>
        <v>30811384dB</v>
      </c>
    </row>
    <row r="326" spans="1:14" x14ac:dyDescent="0.2">
      <c r="A326" s="168" t="s">
        <v>950</v>
      </c>
      <c r="B326" s="208" t="str">
        <f>VLOOKUP(A326,Adr!A:B,2,FALSE)</f>
        <v>Slovenský tenisový zväz</v>
      </c>
      <c r="C326" s="198" t="s">
        <v>1576</v>
      </c>
      <c r="D326" s="189">
        <v>2376</v>
      </c>
      <c r="E326" s="175">
        <v>0</v>
      </c>
      <c r="F326" s="184" t="s">
        <v>388</v>
      </c>
      <c r="G326" s="187" t="s">
        <v>360</v>
      </c>
      <c r="H326" s="187" t="s">
        <v>1216</v>
      </c>
      <c r="I326" s="194" t="str">
        <f t="shared" si="28"/>
        <v>30811384f</v>
      </c>
      <c r="J326" s="169" t="str">
        <f t="shared" si="29"/>
        <v>30811384026 03</v>
      </c>
      <c r="K326" s="5"/>
      <c r="L326" s="169" t="str">
        <f t="shared" si="30"/>
        <v>30811384026 03B</v>
      </c>
      <c r="M326" s="5" t="str">
        <f t="shared" si="31"/>
        <v>Slovenský tenisový zväzfBodmena trénerovi Ján Matúš</v>
      </c>
      <c r="N326" s="3" t="str">
        <f t="shared" si="27"/>
        <v>30811384fB</v>
      </c>
    </row>
    <row r="327" spans="1:14" x14ac:dyDescent="0.2">
      <c r="A327" s="168" t="s">
        <v>950</v>
      </c>
      <c r="B327" s="208" t="str">
        <f>VLOOKUP(A327,Adr!A:B,2,FALSE)</f>
        <v>Slovenský tenisový zväz</v>
      </c>
      <c r="C327" s="198" t="s">
        <v>1577</v>
      </c>
      <c r="D327" s="189">
        <v>1188</v>
      </c>
      <c r="E327" s="175">
        <v>0</v>
      </c>
      <c r="F327" s="184" t="s">
        <v>388</v>
      </c>
      <c r="G327" s="187" t="s">
        <v>360</v>
      </c>
      <c r="H327" s="187" t="s">
        <v>1216</v>
      </c>
      <c r="I327" s="194" t="str">
        <f t="shared" si="28"/>
        <v>30811384f</v>
      </c>
      <c r="J327" s="169" t="str">
        <f t="shared" si="29"/>
        <v>30811384026 03</v>
      </c>
      <c r="K327" s="5"/>
      <c r="L327" s="169" t="str">
        <f t="shared" si="30"/>
        <v>30811384026 03B</v>
      </c>
      <c r="M327" s="5" t="str">
        <f t="shared" si="31"/>
        <v>Slovenský tenisový zväzfBodmena trénerovi Jozef Blaško</v>
      </c>
      <c r="N327" s="3" t="str">
        <f t="shared" si="27"/>
        <v>30811384fB</v>
      </c>
    </row>
    <row r="328" spans="1:14" x14ac:dyDescent="0.2">
      <c r="A328" s="168" t="s">
        <v>950</v>
      </c>
      <c r="B328" s="208" t="str">
        <f>VLOOKUP(A328,Adr!A:B,2,FALSE)</f>
        <v>Slovenský tenisový zväz</v>
      </c>
      <c r="C328" s="199" t="s">
        <v>1578</v>
      </c>
      <c r="D328" s="193">
        <v>1188</v>
      </c>
      <c r="E328" s="175">
        <v>0</v>
      </c>
      <c r="F328" s="184" t="s">
        <v>388</v>
      </c>
      <c r="G328" s="187" t="s">
        <v>360</v>
      </c>
      <c r="H328" s="187" t="s">
        <v>1216</v>
      </c>
      <c r="I328" s="194" t="str">
        <f t="shared" si="28"/>
        <v>30811384f</v>
      </c>
      <c r="J328" s="169" t="str">
        <f t="shared" si="29"/>
        <v>30811384026 03</v>
      </c>
      <c r="K328" s="5"/>
      <c r="L328" s="169" t="str">
        <f t="shared" si="30"/>
        <v>30811384026 03B</v>
      </c>
      <c r="M328" s="5" t="str">
        <f t="shared" si="31"/>
        <v>Slovenský tenisový zväzfBodmena trénerovi Juraj Dulík</v>
      </c>
      <c r="N328" s="3" t="str">
        <f t="shared" si="27"/>
        <v>30811384fB</v>
      </c>
    </row>
    <row r="329" spans="1:14" x14ac:dyDescent="0.2">
      <c r="A329" s="168" t="s">
        <v>950</v>
      </c>
      <c r="B329" s="208" t="str">
        <f>VLOOKUP(A329,Adr!A:B,2,FALSE)</f>
        <v>Slovenský tenisový zväz</v>
      </c>
      <c r="C329" s="198" t="s">
        <v>1579</v>
      </c>
      <c r="D329" s="188">
        <v>891</v>
      </c>
      <c r="E329" s="175">
        <v>0</v>
      </c>
      <c r="F329" s="168" t="s">
        <v>388</v>
      </c>
      <c r="G329" s="171" t="s">
        <v>360</v>
      </c>
      <c r="H329" s="171" t="s">
        <v>1216</v>
      </c>
      <c r="I329" s="194" t="str">
        <f t="shared" si="28"/>
        <v>30811384f</v>
      </c>
      <c r="J329" s="169" t="str">
        <f t="shared" si="29"/>
        <v>30811384026 03</v>
      </c>
      <c r="K329" s="5"/>
      <c r="L329" s="169" t="str">
        <f t="shared" si="30"/>
        <v>30811384026 03B</v>
      </c>
      <c r="M329" s="5" t="str">
        <f t="shared" si="31"/>
        <v>Slovenský tenisový zväzfBodmena trénerovi Marek Hrehorčík</v>
      </c>
      <c r="N329" s="3" t="str">
        <f t="shared" si="27"/>
        <v>30811384fB</v>
      </c>
    </row>
    <row r="330" spans="1:14" x14ac:dyDescent="0.2">
      <c r="A330" s="168" t="s">
        <v>950</v>
      </c>
      <c r="B330" s="208" t="str">
        <f>VLOOKUP(A330,Adr!A:B,2,FALSE)</f>
        <v>Slovenský tenisový zväz</v>
      </c>
      <c r="C330" s="198" t="s">
        <v>1580</v>
      </c>
      <c r="D330" s="189">
        <v>3565</v>
      </c>
      <c r="E330" s="175">
        <v>0</v>
      </c>
      <c r="F330" s="184" t="s">
        <v>388</v>
      </c>
      <c r="G330" s="187" t="s">
        <v>360</v>
      </c>
      <c r="H330" s="187" t="s">
        <v>1216</v>
      </c>
      <c r="I330" s="194" t="str">
        <f t="shared" si="28"/>
        <v>30811384f</v>
      </c>
      <c r="J330" s="169" t="str">
        <f t="shared" si="29"/>
        <v>30811384026 03</v>
      </c>
      <c r="K330" s="5"/>
      <c r="L330" s="169" t="str">
        <f t="shared" si="30"/>
        <v>30811384026 03B</v>
      </c>
      <c r="M330" s="5" t="str">
        <f t="shared" si="31"/>
        <v>Slovenský tenisový zväzfBodmena trénerovi Martin Záthurecký</v>
      </c>
      <c r="N330" s="3" t="str">
        <f t="shared" si="27"/>
        <v>30811384fB</v>
      </c>
    </row>
    <row r="331" spans="1:14" x14ac:dyDescent="0.2">
      <c r="A331" s="168" t="s">
        <v>950</v>
      </c>
      <c r="B331" s="208" t="str">
        <f>VLOOKUP(A331,Adr!A:B,2,FALSE)</f>
        <v>Slovenský tenisový zväz</v>
      </c>
      <c r="C331" s="198" t="s">
        <v>1581</v>
      </c>
      <c r="D331" s="189">
        <v>1188</v>
      </c>
      <c r="E331" s="175">
        <v>0</v>
      </c>
      <c r="F331" s="184" t="s">
        <v>388</v>
      </c>
      <c r="G331" s="187" t="s">
        <v>360</v>
      </c>
      <c r="H331" s="187" t="s">
        <v>1216</v>
      </c>
      <c r="I331" s="194" t="str">
        <f t="shared" si="28"/>
        <v>30811384f</v>
      </c>
      <c r="J331" s="169" t="str">
        <f t="shared" si="29"/>
        <v>30811384026 03</v>
      </c>
      <c r="K331" s="5"/>
      <c r="L331" s="169" t="str">
        <f t="shared" si="30"/>
        <v>30811384026 03B</v>
      </c>
      <c r="M331" s="5" t="str">
        <f t="shared" si="31"/>
        <v>Slovenský tenisový zväzfBodmena trénerovi Michal Lukačovič</v>
      </c>
      <c r="N331" s="3" t="str">
        <f t="shared" si="27"/>
        <v>30811384fB</v>
      </c>
    </row>
    <row r="332" spans="1:14" x14ac:dyDescent="0.2">
      <c r="A332" s="168" t="s">
        <v>950</v>
      </c>
      <c r="B332" s="208" t="str">
        <f>VLOOKUP(A332,Adr!A:B,2,FALSE)</f>
        <v>Slovenský tenisový zväz</v>
      </c>
      <c r="C332" s="198" t="s">
        <v>1582</v>
      </c>
      <c r="D332" s="189">
        <v>1188</v>
      </c>
      <c r="E332" s="175">
        <v>0</v>
      </c>
      <c r="F332" s="184" t="s">
        <v>388</v>
      </c>
      <c r="G332" s="187" t="s">
        <v>360</v>
      </c>
      <c r="H332" s="187" t="s">
        <v>1216</v>
      </c>
      <c r="I332" s="194" t="str">
        <f t="shared" si="28"/>
        <v>30811384f</v>
      </c>
      <c r="J332" s="169" t="str">
        <f t="shared" si="29"/>
        <v>30811384026 03</v>
      </c>
      <c r="K332" s="5"/>
      <c r="L332" s="169" t="str">
        <f t="shared" si="30"/>
        <v>30811384026 03B</v>
      </c>
      <c r="M332" s="5" t="str">
        <f t="shared" si="31"/>
        <v>Slovenský tenisový zväzfBodmena trénerovi Petr Lajkep</v>
      </c>
      <c r="N332" s="3" t="str">
        <f t="shared" si="27"/>
        <v>30811384fB</v>
      </c>
    </row>
    <row r="333" spans="1:14" x14ac:dyDescent="0.2">
      <c r="A333" s="184" t="s">
        <v>950</v>
      </c>
      <c r="B333" s="208" t="str">
        <f>VLOOKUP(A333,Adr!A:B,2,FALSE)</f>
        <v>Slovenský tenisový zväz</v>
      </c>
      <c r="C333" s="198" t="s">
        <v>1583</v>
      </c>
      <c r="D333" s="189">
        <v>891</v>
      </c>
      <c r="E333" s="235">
        <v>0</v>
      </c>
      <c r="F333" s="184" t="s">
        <v>388</v>
      </c>
      <c r="G333" s="187" t="s">
        <v>360</v>
      </c>
      <c r="H333" s="187" t="s">
        <v>1216</v>
      </c>
      <c r="I333" s="194" t="str">
        <f t="shared" si="28"/>
        <v>30811384f</v>
      </c>
      <c r="J333" s="169" t="str">
        <f t="shared" si="29"/>
        <v>30811384026 03</v>
      </c>
      <c r="K333" s="5"/>
      <c r="L333" s="169" t="str">
        <f t="shared" si="30"/>
        <v>30811384026 03B</v>
      </c>
      <c r="M333" s="5" t="str">
        <f t="shared" si="31"/>
        <v>Slovenský tenisový zväzfBodmena trénerovi Richard Medyla</v>
      </c>
      <c r="N333" s="3" t="str">
        <f t="shared" si="27"/>
        <v>30811384fB</v>
      </c>
    </row>
    <row r="334" spans="1:14" x14ac:dyDescent="0.2">
      <c r="A334" s="168" t="s">
        <v>950</v>
      </c>
      <c r="B334" s="208" t="str">
        <f>VLOOKUP(A334,Adr!A:B,2,FALSE)</f>
        <v>Slovenský tenisový zväz</v>
      </c>
      <c r="C334" s="199" t="s">
        <v>1584</v>
      </c>
      <c r="D334" s="193">
        <v>2673</v>
      </c>
      <c r="E334" s="175">
        <v>0</v>
      </c>
      <c r="F334" s="184" t="s">
        <v>388</v>
      </c>
      <c r="G334" s="187" t="s">
        <v>360</v>
      </c>
      <c r="H334" s="187" t="s">
        <v>1216</v>
      </c>
      <c r="I334" s="194" t="str">
        <f t="shared" si="28"/>
        <v>30811384f</v>
      </c>
      <c r="J334" s="169" t="str">
        <f t="shared" si="29"/>
        <v>30811384026 03</v>
      </c>
      <c r="K334" s="5"/>
      <c r="L334" s="169" t="str">
        <f t="shared" si="30"/>
        <v>30811384026 03B</v>
      </c>
      <c r="M334" s="5" t="str">
        <f t="shared" si="31"/>
        <v>Slovenský tenisový zväzfBodmena trénerovi Róbert Gašparetz</v>
      </c>
      <c r="N334" s="3" t="str">
        <f t="shared" si="27"/>
        <v>30811384fB</v>
      </c>
    </row>
    <row r="335" spans="1:14" x14ac:dyDescent="0.2">
      <c r="A335" s="204" t="s">
        <v>957</v>
      </c>
      <c r="B335" s="208" t="str">
        <f>VLOOKUP(A335,Adr!A:B,2,FALSE)</f>
        <v>Slovenský veslársky zväz</v>
      </c>
      <c r="C335" s="198" t="s">
        <v>1585</v>
      </c>
      <c r="D335" s="189">
        <v>150058</v>
      </c>
      <c r="E335" s="235">
        <v>0</v>
      </c>
      <c r="F335" s="168" t="s">
        <v>378</v>
      </c>
      <c r="G335" s="174" t="s">
        <v>358</v>
      </c>
      <c r="H335" s="171" t="s">
        <v>1216</v>
      </c>
      <c r="I335" s="194" t="str">
        <f t="shared" si="28"/>
        <v>00688304a</v>
      </c>
      <c r="J335" s="169" t="str">
        <f t="shared" si="29"/>
        <v>00688304026 02</v>
      </c>
      <c r="K335" s="5" t="s">
        <v>1586</v>
      </c>
      <c r="L335" s="169" t="str">
        <f t="shared" si="30"/>
        <v>00688304026 02B</v>
      </c>
      <c r="M335" s="5" t="str">
        <f t="shared" si="31"/>
        <v>Slovenský veslársky zväzaBveslovanie - bežné transfery</v>
      </c>
    </row>
    <row r="336" spans="1:14" x14ac:dyDescent="0.2">
      <c r="A336" s="204" t="s">
        <v>957</v>
      </c>
      <c r="B336" s="208" t="str">
        <f>VLOOKUP(A336,Adr!A:B,2,FALSE)</f>
        <v>Slovenský veslársky zväz</v>
      </c>
      <c r="C336" s="198" t="s">
        <v>1587</v>
      </c>
      <c r="D336" s="189">
        <v>15600</v>
      </c>
      <c r="E336" s="175">
        <v>0</v>
      </c>
      <c r="F336" s="168" t="s">
        <v>378</v>
      </c>
      <c r="G336" s="174" t="s">
        <v>358</v>
      </c>
      <c r="H336" s="171" t="s">
        <v>1232</v>
      </c>
      <c r="I336" s="194" t="str">
        <f t="shared" si="28"/>
        <v>00688304a</v>
      </c>
      <c r="J336" s="169" t="str">
        <f t="shared" si="29"/>
        <v>00688304026 02</v>
      </c>
      <c r="K336" s="5" t="s">
        <v>1586</v>
      </c>
      <c r="L336" s="169" t="str">
        <f t="shared" si="30"/>
        <v>00688304026 02K</v>
      </c>
      <c r="M336" s="5" t="str">
        <f t="shared" si="31"/>
        <v>Slovenský veslársky zväzaKveslovanie - kapitálové transfery</v>
      </c>
      <c r="N336" s="3" t="str">
        <f>+I336&amp;H336</f>
        <v>00688304aK</v>
      </c>
    </row>
    <row r="337" spans="1:14" ht="20.399999999999999" x14ac:dyDescent="0.2">
      <c r="A337" s="204" t="s">
        <v>957</v>
      </c>
      <c r="B337" s="208" t="str">
        <f>VLOOKUP(A337,Adr!A:B,2,FALSE)</f>
        <v>Slovenský veslársky zväz</v>
      </c>
      <c r="C337" s="198" t="s">
        <v>1274</v>
      </c>
      <c r="D337" s="189">
        <v>7354</v>
      </c>
      <c r="E337" s="235">
        <v>0</v>
      </c>
      <c r="F337" s="168" t="s">
        <v>382</v>
      </c>
      <c r="G337" s="174" t="s">
        <v>360</v>
      </c>
      <c r="H337" s="171" t="s">
        <v>1216</v>
      </c>
      <c r="I337" s="194" t="str">
        <f t="shared" si="28"/>
        <v>00688304c</v>
      </c>
      <c r="J337" s="169" t="str">
        <f t="shared" si="29"/>
        <v>00688304026 03</v>
      </c>
      <c r="K337" s="5"/>
      <c r="L337" s="169" t="str">
        <f t="shared" si="30"/>
        <v>00688304026 03B</v>
      </c>
      <c r="M337" s="5" t="str">
        <f t="shared" si="31"/>
        <v>Slovenský veslársky zväzcBzabezpečenie a rozvoj zdravotne postihnutých športovcov (SPV)</v>
      </c>
    </row>
    <row r="338" spans="1:14" x14ac:dyDescent="0.2">
      <c r="A338" s="168" t="s">
        <v>957</v>
      </c>
      <c r="B338" s="208" t="str">
        <f>VLOOKUP(A338,Adr!A:B,2,FALSE)</f>
        <v>Slovenský veslársky zväz</v>
      </c>
      <c r="C338" s="198" t="s">
        <v>1588</v>
      </c>
      <c r="D338" s="188">
        <v>27600</v>
      </c>
      <c r="E338" s="235">
        <v>0</v>
      </c>
      <c r="F338" s="168" t="s">
        <v>384</v>
      </c>
      <c r="G338" s="174" t="s">
        <v>360</v>
      </c>
      <c r="H338" s="171" t="s">
        <v>1216</v>
      </c>
      <c r="I338" s="194" t="str">
        <f t="shared" si="28"/>
        <v>00688304d</v>
      </c>
      <c r="J338" s="169" t="str">
        <f t="shared" si="29"/>
        <v>00688304026 03</v>
      </c>
      <c r="K338" s="5"/>
      <c r="L338" s="169" t="str">
        <f t="shared" si="30"/>
        <v>00688304026 03B</v>
      </c>
      <c r="M338" s="5" t="str">
        <f t="shared" si="31"/>
        <v>Slovenský veslársky zväzdBStrečanský Peter</v>
      </c>
      <c r="N338" s="3" t="str">
        <f t="shared" ref="N338:N370" si="32">+I338&amp;H338</f>
        <v>00688304dB</v>
      </c>
    </row>
    <row r="339" spans="1:14" x14ac:dyDescent="0.2">
      <c r="A339" s="168" t="s">
        <v>957</v>
      </c>
      <c r="B339" s="208" t="str">
        <f>VLOOKUP(A339,Adr!A:B,2,FALSE)</f>
        <v>Slovenský veslársky zväz</v>
      </c>
      <c r="C339" s="198" t="s">
        <v>1589</v>
      </c>
      <c r="D339" s="188">
        <v>453</v>
      </c>
      <c r="E339" s="175">
        <v>0</v>
      </c>
      <c r="F339" s="168" t="s">
        <v>388</v>
      </c>
      <c r="G339" s="171" t="s">
        <v>360</v>
      </c>
      <c r="H339" s="171" t="s">
        <v>1216</v>
      </c>
      <c r="I339" s="194" t="str">
        <f t="shared" si="28"/>
        <v>00688304f</v>
      </c>
      <c r="J339" s="169" t="str">
        <f t="shared" si="29"/>
        <v>00688304026 03</v>
      </c>
      <c r="K339" s="5"/>
      <c r="L339" s="169" t="str">
        <f t="shared" si="30"/>
        <v>00688304026 03B</v>
      </c>
      <c r="M339" s="5" t="str">
        <f t="shared" si="31"/>
        <v>Slovenský veslársky zväzfBodmena trénerovi Peter Strečanský</v>
      </c>
      <c r="N339" s="3" t="str">
        <f t="shared" si="32"/>
        <v>00688304fB</v>
      </c>
    </row>
    <row r="340" spans="1:14" x14ac:dyDescent="0.2">
      <c r="A340" s="184" t="s">
        <v>965</v>
      </c>
      <c r="B340" s="208" t="str">
        <f>VLOOKUP(A340,Adr!A:B,2,FALSE)</f>
        <v>SLOVENSKÝ ZÁPASNÍCKY ZVÄZ</v>
      </c>
      <c r="C340" s="198" t="s">
        <v>1590</v>
      </c>
      <c r="D340" s="189">
        <v>437876</v>
      </c>
      <c r="E340" s="235">
        <v>0</v>
      </c>
      <c r="F340" s="168" t="s">
        <v>378</v>
      </c>
      <c r="G340" s="174" t="s">
        <v>358</v>
      </c>
      <c r="H340" s="171" t="s">
        <v>1216</v>
      </c>
      <c r="I340" s="194" t="str">
        <f t="shared" si="28"/>
        <v>31791981a</v>
      </c>
      <c r="J340" s="169" t="str">
        <f t="shared" si="29"/>
        <v>31791981026 02</v>
      </c>
      <c r="K340" s="5" t="s">
        <v>1591</v>
      </c>
      <c r="L340" s="169" t="str">
        <f t="shared" si="30"/>
        <v>31791981026 02B</v>
      </c>
      <c r="M340" s="5" t="str">
        <f t="shared" si="31"/>
        <v>SLOVENSKÝ ZÁPASNÍCKY ZVÄZaBzápasenie - bežné transfery</v>
      </c>
      <c r="N340" s="3" t="str">
        <f t="shared" si="32"/>
        <v>31791981aB</v>
      </c>
    </row>
    <row r="341" spans="1:14" x14ac:dyDescent="0.2">
      <c r="A341" s="168" t="s">
        <v>965</v>
      </c>
      <c r="B341" s="208" t="str">
        <f>VLOOKUP(A341,Adr!A:B,2,FALSE)</f>
        <v>SLOVENSKÝ ZÁPASNÍCKY ZVÄZ</v>
      </c>
      <c r="C341" s="198" t="s">
        <v>1592</v>
      </c>
      <c r="D341" s="188">
        <v>6200</v>
      </c>
      <c r="E341" s="235">
        <v>0</v>
      </c>
      <c r="F341" s="168" t="s">
        <v>384</v>
      </c>
      <c r="G341" s="171" t="s">
        <v>360</v>
      </c>
      <c r="H341" s="171" t="s">
        <v>1216</v>
      </c>
      <c r="I341" s="194" t="str">
        <f t="shared" si="28"/>
        <v>31791981d</v>
      </c>
      <c r="J341" s="169" t="str">
        <f t="shared" si="29"/>
        <v>31791981026 03</v>
      </c>
      <c r="K341" s="5"/>
      <c r="L341" s="169" t="str">
        <f t="shared" si="30"/>
        <v>31791981026 03B</v>
      </c>
      <c r="M341" s="5" t="str">
        <f t="shared" si="31"/>
        <v>SLOVENSKÝ ZÁPASNÍCKY ZVÄZdBFöldešiová Viktória</v>
      </c>
      <c r="N341" s="3" t="str">
        <f t="shared" si="32"/>
        <v>31791981dB</v>
      </c>
    </row>
    <row r="342" spans="1:14" x14ac:dyDescent="0.2">
      <c r="A342" s="168" t="s">
        <v>965</v>
      </c>
      <c r="B342" s="208" t="str">
        <f>VLOOKUP(A342,Adr!A:B,2,FALSE)</f>
        <v>SLOVENSKÝ ZÁPASNÍCKY ZVÄZ</v>
      </c>
      <c r="C342" s="198" t="s">
        <v>1593</v>
      </c>
      <c r="D342" s="188">
        <v>30000</v>
      </c>
      <c r="E342" s="235">
        <v>0</v>
      </c>
      <c r="F342" s="168" t="s">
        <v>384</v>
      </c>
      <c r="G342" s="174" t="s">
        <v>360</v>
      </c>
      <c r="H342" s="171" t="s">
        <v>1216</v>
      </c>
      <c r="I342" s="194" t="str">
        <f t="shared" si="28"/>
        <v>31791981d</v>
      </c>
      <c r="J342" s="169" t="str">
        <f t="shared" si="29"/>
        <v>31791981026 03</v>
      </c>
      <c r="K342" s="5"/>
      <c r="L342" s="169" t="str">
        <f t="shared" si="30"/>
        <v>31791981026 03B</v>
      </c>
      <c r="M342" s="5" t="str">
        <f t="shared" si="31"/>
        <v>SLOVENSKÝ ZÁPASNÍCKY ZVÄZdBGulaev Akhsarbek</v>
      </c>
      <c r="N342" s="3" t="str">
        <f t="shared" si="32"/>
        <v>31791981dB</v>
      </c>
    </row>
    <row r="343" spans="1:14" x14ac:dyDescent="0.2">
      <c r="A343" s="168" t="s">
        <v>965</v>
      </c>
      <c r="B343" s="208" t="str">
        <f>VLOOKUP(A343,Adr!A:B,2,FALSE)</f>
        <v>SLOVENSKÝ ZÁPASNÍCKY ZVÄZ</v>
      </c>
      <c r="C343" s="198" t="s">
        <v>1594</v>
      </c>
      <c r="D343" s="189">
        <v>6200</v>
      </c>
      <c r="E343" s="235">
        <v>0</v>
      </c>
      <c r="F343" s="168" t="s">
        <v>384</v>
      </c>
      <c r="G343" s="174" t="s">
        <v>360</v>
      </c>
      <c r="H343" s="171" t="s">
        <v>1216</v>
      </c>
      <c r="I343" s="194" t="str">
        <f t="shared" si="28"/>
        <v>31791981d</v>
      </c>
      <c r="J343" s="169" t="str">
        <f t="shared" si="29"/>
        <v>31791981026 03</v>
      </c>
      <c r="K343" s="5"/>
      <c r="L343" s="169" t="str">
        <f t="shared" si="30"/>
        <v>31791981026 03B</v>
      </c>
      <c r="M343" s="5" t="str">
        <f t="shared" si="31"/>
        <v>SLOVENSKÝ ZÁPASNÍCKY ZVÄZdBHegedus Réka</v>
      </c>
      <c r="N343" s="3" t="str">
        <f t="shared" si="32"/>
        <v>31791981dB</v>
      </c>
    </row>
    <row r="344" spans="1:14" x14ac:dyDescent="0.2">
      <c r="A344" s="168" t="s">
        <v>965</v>
      </c>
      <c r="B344" s="208" t="str">
        <f>VLOOKUP(A344,Adr!A:B,2,FALSE)</f>
        <v>SLOVENSKÝ ZÁPASNÍCKY ZVÄZ</v>
      </c>
      <c r="C344" s="198" t="s">
        <v>1595</v>
      </c>
      <c r="D344" s="189">
        <v>7500</v>
      </c>
      <c r="E344" s="235">
        <v>0</v>
      </c>
      <c r="F344" s="168" t="s">
        <v>384</v>
      </c>
      <c r="G344" s="174" t="s">
        <v>360</v>
      </c>
      <c r="H344" s="171" t="s">
        <v>1216</v>
      </c>
      <c r="I344" s="194" t="str">
        <f t="shared" si="28"/>
        <v>31791981d</v>
      </c>
      <c r="J344" s="169" t="str">
        <f t="shared" si="29"/>
        <v>31791981026 03</v>
      </c>
      <c r="K344" s="5"/>
      <c r="L344" s="169" t="str">
        <f t="shared" si="30"/>
        <v>31791981026 03B</v>
      </c>
      <c r="M344" s="5" t="str">
        <f t="shared" si="31"/>
        <v>SLOVENSKÝ ZÁPASNÍCKY ZVÄZdBJakšík Adam</v>
      </c>
      <c r="N344" s="3" t="str">
        <f t="shared" si="32"/>
        <v>31791981dB</v>
      </c>
    </row>
    <row r="345" spans="1:14" x14ac:dyDescent="0.2">
      <c r="A345" s="204" t="s">
        <v>965</v>
      </c>
      <c r="B345" s="208" t="str">
        <f>VLOOKUP(A345,Adr!A:B,2,FALSE)</f>
        <v>SLOVENSKÝ ZÁPASNÍCKY ZVÄZ</v>
      </c>
      <c r="C345" s="198" t="s">
        <v>1596</v>
      </c>
      <c r="D345" s="189">
        <v>57600</v>
      </c>
      <c r="E345" s="235">
        <v>0</v>
      </c>
      <c r="F345" s="168" t="s">
        <v>384</v>
      </c>
      <c r="G345" s="174" t="s">
        <v>360</v>
      </c>
      <c r="H345" s="171" t="s">
        <v>1216</v>
      </c>
      <c r="I345" s="194" t="str">
        <f t="shared" si="28"/>
        <v>31791981d</v>
      </c>
      <c r="J345" s="169" t="str">
        <f t="shared" si="29"/>
        <v>31791981026 03</v>
      </c>
      <c r="K345" s="5"/>
      <c r="L345" s="169" t="str">
        <f t="shared" si="30"/>
        <v>31791981026 03B</v>
      </c>
      <c r="M345" s="5" t="str">
        <f t="shared" si="31"/>
        <v>SLOVENSKÝ ZÁPASNÍCKY ZVÄZdBMakoev Boris</v>
      </c>
      <c r="N345" s="3" t="str">
        <f t="shared" si="32"/>
        <v>31791981dB</v>
      </c>
    </row>
    <row r="346" spans="1:14" x14ac:dyDescent="0.2">
      <c r="A346" s="168" t="s">
        <v>965</v>
      </c>
      <c r="B346" s="208" t="str">
        <f>VLOOKUP(A346,Adr!A:B,2,FALSE)</f>
        <v>SLOVENSKÝ ZÁPASNÍCKY ZVÄZ</v>
      </c>
      <c r="C346" s="198" t="s">
        <v>1597</v>
      </c>
      <c r="D346" s="188">
        <v>7500</v>
      </c>
      <c r="E346" s="235">
        <v>0</v>
      </c>
      <c r="F346" s="168" t="s">
        <v>384</v>
      </c>
      <c r="G346" s="171" t="s">
        <v>360</v>
      </c>
      <c r="H346" s="171" t="s">
        <v>1216</v>
      </c>
      <c r="I346" s="194" t="str">
        <f t="shared" si="28"/>
        <v>31791981d</v>
      </c>
      <c r="J346" s="169" t="str">
        <f t="shared" si="29"/>
        <v>31791981026 03</v>
      </c>
      <c r="K346" s="5"/>
      <c r="L346" s="169" t="str">
        <f t="shared" si="30"/>
        <v>31791981026 03B</v>
      </c>
      <c r="M346" s="5" t="str">
        <f t="shared" si="31"/>
        <v>SLOVENSKÝ ZÁPASNÍCKY ZVÄZdBMikécz Robin</v>
      </c>
      <c r="N346" s="3" t="str">
        <f t="shared" si="32"/>
        <v>31791981dB</v>
      </c>
    </row>
    <row r="347" spans="1:14" x14ac:dyDescent="0.2">
      <c r="A347" s="204" t="s">
        <v>965</v>
      </c>
      <c r="B347" s="208" t="str">
        <f>VLOOKUP(A347,Adr!A:B,2,FALSE)</f>
        <v>SLOVENSKÝ ZÁPASNÍCKY ZVÄZ</v>
      </c>
      <c r="C347" s="198" t="s">
        <v>1598</v>
      </c>
      <c r="D347" s="189">
        <v>10000</v>
      </c>
      <c r="E347" s="175">
        <v>0</v>
      </c>
      <c r="F347" s="168" t="s">
        <v>384</v>
      </c>
      <c r="G347" s="171" t="s">
        <v>360</v>
      </c>
      <c r="H347" s="171" t="s">
        <v>1216</v>
      </c>
      <c r="I347" s="194" t="str">
        <f t="shared" si="28"/>
        <v>31791981d</v>
      </c>
      <c r="J347" s="169" t="str">
        <f t="shared" si="29"/>
        <v>31791981026 03</v>
      </c>
      <c r="K347" s="5"/>
      <c r="L347" s="169" t="str">
        <f t="shared" si="30"/>
        <v>31791981026 03B</v>
      </c>
      <c r="M347" s="5" t="str">
        <f t="shared" si="31"/>
        <v>SLOVENSKÝ ZÁPASNÍCKY ZVÄZdBMolnár Zsuzsanna</v>
      </c>
      <c r="N347" s="3" t="str">
        <f t="shared" si="32"/>
        <v>31791981dB</v>
      </c>
    </row>
    <row r="348" spans="1:14" x14ac:dyDescent="0.2">
      <c r="A348" s="204" t="s">
        <v>965</v>
      </c>
      <c r="B348" s="208" t="str">
        <f>VLOOKUP(A348,Adr!A:B,2,FALSE)</f>
        <v>SLOVENSKÝ ZÁPASNÍCKY ZVÄZ</v>
      </c>
      <c r="C348" s="198" t="s">
        <v>1599</v>
      </c>
      <c r="D348" s="189">
        <v>57100</v>
      </c>
      <c r="E348" s="175">
        <v>0</v>
      </c>
      <c r="F348" s="168" t="s">
        <v>384</v>
      </c>
      <c r="G348" s="171" t="s">
        <v>360</v>
      </c>
      <c r="H348" s="171" t="s">
        <v>1216</v>
      </c>
      <c r="I348" s="194" t="str">
        <f t="shared" si="28"/>
        <v>31791981d</v>
      </c>
      <c r="J348" s="169" t="str">
        <f t="shared" si="29"/>
        <v>31791981026 03</v>
      </c>
      <c r="K348" s="5"/>
      <c r="L348" s="169" t="str">
        <f t="shared" si="30"/>
        <v>31791981026 03B</v>
      </c>
      <c r="M348" s="5" t="str">
        <f t="shared" si="31"/>
        <v>SLOVENSKÝ ZÁPASNÍCKY ZVÄZdBSalkazanov Tajmuraz</v>
      </c>
      <c r="N348" s="3" t="str">
        <f t="shared" si="32"/>
        <v>31791981dB</v>
      </c>
    </row>
    <row r="349" spans="1:14" x14ac:dyDescent="0.2">
      <c r="A349" s="204" t="s">
        <v>965</v>
      </c>
      <c r="B349" s="208" t="str">
        <f>VLOOKUP(A349,Adr!A:B,2,FALSE)</f>
        <v>SLOVENSKÝ ZÁPASNÍCKY ZVÄZ</v>
      </c>
      <c r="C349" s="198" t="s">
        <v>1600</v>
      </c>
      <c r="D349" s="189">
        <v>10000</v>
      </c>
      <c r="E349" s="175">
        <v>0</v>
      </c>
      <c r="F349" s="168" t="s">
        <v>384</v>
      </c>
      <c r="G349" s="171" t="s">
        <v>360</v>
      </c>
      <c r="H349" s="171" t="s">
        <v>1216</v>
      </c>
      <c r="I349" s="194" t="str">
        <f t="shared" si="28"/>
        <v>31791981d</v>
      </c>
      <c r="J349" s="169" t="str">
        <f t="shared" si="29"/>
        <v>31791981026 03</v>
      </c>
      <c r="K349" s="5"/>
      <c r="L349" s="169" t="str">
        <f t="shared" si="30"/>
        <v>31791981026 03B</v>
      </c>
      <c r="M349" s="5" t="str">
        <f t="shared" si="31"/>
        <v>SLOVENSKÝ ZÁPASNÍCKY ZVÄZdBSýkora Jakub</v>
      </c>
      <c r="N349" s="3" t="str">
        <f t="shared" si="32"/>
        <v>31791981dB</v>
      </c>
    </row>
    <row r="350" spans="1:14" x14ac:dyDescent="0.2">
      <c r="A350" s="204" t="s">
        <v>972</v>
      </c>
      <c r="B350" s="208" t="str">
        <f>VLOOKUP(A350,Adr!A:B,2,FALSE)</f>
        <v>Slovenský zväz bedmintonu</v>
      </c>
      <c r="C350" s="198" t="s">
        <v>1601</v>
      </c>
      <c r="D350" s="189">
        <v>282135</v>
      </c>
      <c r="E350" s="175">
        <v>0</v>
      </c>
      <c r="F350" s="168" t="s">
        <v>378</v>
      </c>
      <c r="G350" s="171" t="s">
        <v>358</v>
      </c>
      <c r="H350" s="171" t="s">
        <v>1216</v>
      </c>
      <c r="I350" s="194" t="str">
        <f t="shared" si="28"/>
        <v>30811546a</v>
      </c>
      <c r="J350" s="169" t="str">
        <f t="shared" si="29"/>
        <v>30811546026 02</v>
      </c>
      <c r="K350" s="5" t="s">
        <v>1602</v>
      </c>
      <c r="L350" s="169" t="str">
        <f t="shared" si="30"/>
        <v>30811546026 02B</v>
      </c>
      <c r="M350" s="5" t="str">
        <f t="shared" si="31"/>
        <v>Slovenský zväz bedmintonuaBbedminton - bežné transfery</v>
      </c>
      <c r="N350" s="3" t="str">
        <f t="shared" si="32"/>
        <v>30811546aB</v>
      </c>
    </row>
    <row r="351" spans="1:14" ht="30.6" x14ac:dyDescent="0.2">
      <c r="A351" s="168" t="s">
        <v>972</v>
      </c>
      <c r="B351" s="208" t="str">
        <f>VLOOKUP(A351,Adr!A:B,2,FALSE)</f>
        <v>Slovenský zväz bedmintonu</v>
      </c>
      <c r="C351" s="198" t="s">
        <v>1603</v>
      </c>
      <c r="D351" s="188">
        <v>15100</v>
      </c>
      <c r="E351" s="175">
        <v>0</v>
      </c>
      <c r="F351" s="168" t="s">
        <v>396</v>
      </c>
      <c r="G351" s="171" t="s">
        <v>356</v>
      </c>
      <c r="H351" s="171" t="s">
        <v>1216</v>
      </c>
      <c r="I351" s="194" t="str">
        <f t="shared" si="28"/>
        <v>30811546j</v>
      </c>
      <c r="J351" s="169" t="str">
        <f t="shared" si="29"/>
        <v>30811546026 01</v>
      </c>
      <c r="K351" s="5"/>
      <c r="L351" s="169" t="str">
        <f t="shared" si="30"/>
        <v>30811546026 01B</v>
      </c>
      <c r="M351" s="5" t="str">
        <f t="shared" si="31"/>
        <v>Slovenský zväz bedmintonujBZabezpečenie školských športových súťaží 2023 v súťažiach kategórie "A" v bedmintone stredných škôl</v>
      </c>
      <c r="N351" s="3" t="str">
        <f t="shared" si="32"/>
        <v>30811546jB</v>
      </c>
    </row>
    <row r="352" spans="1:14" x14ac:dyDescent="0.2">
      <c r="A352" s="204" t="s">
        <v>980</v>
      </c>
      <c r="B352" s="208" t="str">
        <f>VLOOKUP(A352,Adr!A:B,2,FALSE)</f>
        <v>Slovenský zväz biatlonu</v>
      </c>
      <c r="C352" s="198" t="s">
        <v>1604</v>
      </c>
      <c r="D352" s="188">
        <v>640308</v>
      </c>
      <c r="E352" s="175">
        <v>0</v>
      </c>
      <c r="F352" s="168" t="s">
        <v>378</v>
      </c>
      <c r="G352" s="174" t="s">
        <v>358</v>
      </c>
      <c r="H352" s="171" t="s">
        <v>1216</v>
      </c>
      <c r="I352" s="194" t="str">
        <f t="shared" si="28"/>
        <v>35656743a</v>
      </c>
      <c r="J352" s="169" t="str">
        <f t="shared" si="29"/>
        <v>35656743026 02</v>
      </c>
      <c r="K352" s="5" t="s">
        <v>1605</v>
      </c>
      <c r="L352" s="169" t="str">
        <f t="shared" si="30"/>
        <v>35656743026 02B</v>
      </c>
      <c r="M352" s="5" t="str">
        <f t="shared" si="31"/>
        <v>Slovenský zväz biatlonuaBbiatlon - bežné transfery</v>
      </c>
      <c r="N352" s="3" t="str">
        <f t="shared" si="32"/>
        <v>35656743aB</v>
      </c>
    </row>
    <row r="353" spans="1:14" x14ac:dyDescent="0.2">
      <c r="A353" s="204" t="s">
        <v>980</v>
      </c>
      <c r="B353" s="208" t="str">
        <f>VLOOKUP(A353,Adr!A:B,2,FALSE)</f>
        <v>Slovenský zväz biatlonu</v>
      </c>
      <c r="C353" s="198" t="s">
        <v>1606</v>
      </c>
      <c r="D353" s="189">
        <v>83000</v>
      </c>
      <c r="E353" s="175">
        <v>0</v>
      </c>
      <c r="F353" s="168" t="s">
        <v>378</v>
      </c>
      <c r="G353" s="174" t="s">
        <v>358</v>
      </c>
      <c r="H353" s="171" t="s">
        <v>1232</v>
      </c>
      <c r="I353" s="194" t="str">
        <f t="shared" si="28"/>
        <v>35656743a</v>
      </c>
      <c r="J353" s="169" t="str">
        <f t="shared" si="29"/>
        <v>35656743026 02</v>
      </c>
      <c r="K353" s="5" t="s">
        <v>1605</v>
      </c>
      <c r="L353" s="169" t="str">
        <f t="shared" si="30"/>
        <v>35656743026 02K</v>
      </c>
      <c r="M353" s="5" t="str">
        <f t="shared" si="31"/>
        <v>Slovenský zväz biatlonuaKbiatlon - kapitálové transfery</v>
      </c>
      <c r="N353" s="3" t="str">
        <f t="shared" si="32"/>
        <v>35656743aK</v>
      </c>
    </row>
    <row r="354" spans="1:14" x14ac:dyDescent="0.2">
      <c r="A354" s="168" t="s">
        <v>980</v>
      </c>
      <c r="B354" s="208" t="str">
        <f>VLOOKUP(A354,Adr!A:B,2,FALSE)</f>
        <v>Slovenský zväz biatlonu</v>
      </c>
      <c r="C354" s="198" t="s">
        <v>1607</v>
      </c>
      <c r="D354" s="188">
        <v>7964</v>
      </c>
      <c r="E354" s="235">
        <v>0</v>
      </c>
      <c r="F354" s="168" t="s">
        <v>384</v>
      </c>
      <c r="G354" s="174" t="s">
        <v>360</v>
      </c>
      <c r="H354" s="171" t="s">
        <v>1216</v>
      </c>
      <c r="I354" s="194" t="str">
        <f t="shared" si="28"/>
        <v>35656743d</v>
      </c>
      <c r="J354" s="169" t="str">
        <f t="shared" si="29"/>
        <v>35656743026 03</v>
      </c>
      <c r="K354" s="5"/>
      <c r="L354" s="169" t="str">
        <f t="shared" si="30"/>
        <v>35656743026 03B</v>
      </c>
      <c r="M354" s="5" t="str">
        <f t="shared" si="31"/>
        <v>Slovenský zväz biatlonudBBátovská Fialková Paulína</v>
      </c>
      <c r="N354" s="3" t="str">
        <f t="shared" si="32"/>
        <v>35656743dB</v>
      </c>
    </row>
    <row r="355" spans="1:14" x14ac:dyDescent="0.2">
      <c r="A355" s="168" t="s">
        <v>980</v>
      </c>
      <c r="B355" s="208" t="str">
        <f>VLOOKUP(A355,Adr!A:B,2,FALSE)</f>
        <v>Slovenský zväz biatlonu</v>
      </c>
      <c r="C355" s="198" t="s">
        <v>1608</v>
      </c>
      <c r="D355" s="189">
        <v>42000</v>
      </c>
      <c r="E355" s="235">
        <v>0</v>
      </c>
      <c r="F355" s="168" t="s">
        <v>384</v>
      </c>
      <c r="G355" s="171" t="s">
        <v>360</v>
      </c>
      <c r="H355" s="171" t="s">
        <v>1216</v>
      </c>
      <c r="I355" s="194" t="str">
        <f t="shared" si="28"/>
        <v>35656743d</v>
      </c>
      <c r="J355" s="169" t="str">
        <f t="shared" si="29"/>
        <v>35656743026 03</v>
      </c>
      <c r="K355" s="5"/>
      <c r="L355" s="169" t="str">
        <f t="shared" si="30"/>
        <v>35656743026 03B</v>
      </c>
      <c r="M355" s="5" t="str">
        <f t="shared" si="31"/>
        <v>Slovenský zväz biatlonudBBorguľa Jakub</v>
      </c>
      <c r="N355" s="3" t="str">
        <f t="shared" si="32"/>
        <v>35656743dB</v>
      </c>
    </row>
    <row r="356" spans="1:14" x14ac:dyDescent="0.2">
      <c r="A356" s="204" t="s">
        <v>980</v>
      </c>
      <c r="B356" s="208" t="str">
        <f>VLOOKUP(A356,Adr!A:B,2,FALSE)</f>
        <v>Slovenský zväz biatlonu</v>
      </c>
      <c r="C356" s="192" t="s">
        <v>1609</v>
      </c>
      <c r="D356" s="174">
        <v>10000</v>
      </c>
      <c r="E356" s="235">
        <v>0</v>
      </c>
      <c r="F356" s="168" t="s">
        <v>384</v>
      </c>
      <c r="G356" s="174" t="s">
        <v>360</v>
      </c>
      <c r="H356" s="171" t="s">
        <v>1216</v>
      </c>
      <c r="I356" s="194" t="str">
        <f t="shared" si="28"/>
        <v>35656743d</v>
      </c>
      <c r="J356" s="169" t="str">
        <f t="shared" si="29"/>
        <v>35656743026 03</v>
      </c>
      <c r="K356" s="5"/>
      <c r="L356" s="169" t="str">
        <f t="shared" si="30"/>
        <v>35656743026 03B</v>
      </c>
      <c r="M356" s="5" t="str">
        <f t="shared" si="31"/>
        <v>Slovenský zväz biatlonudBdvojica-mix (juniori)</v>
      </c>
      <c r="N356" s="3" t="str">
        <f t="shared" si="32"/>
        <v>35656743dB</v>
      </c>
    </row>
    <row r="357" spans="1:14" x14ac:dyDescent="0.2">
      <c r="A357" s="180" t="s">
        <v>980</v>
      </c>
      <c r="B357" s="208" t="str">
        <f>VLOOKUP(A357,Adr!A:B,2,FALSE)</f>
        <v>Slovenský zväz biatlonu</v>
      </c>
      <c r="C357" s="198" t="s">
        <v>1610</v>
      </c>
      <c r="D357" s="189">
        <v>35000</v>
      </c>
      <c r="E357" s="235">
        <v>0</v>
      </c>
      <c r="F357" s="168" t="s">
        <v>384</v>
      </c>
      <c r="G357" s="174" t="s">
        <v>360</v>
      </c>
      <c r="H357" s="171" t="s">
        <v>1216</v>
      </c>
      <c r="I357" s="194" t="str">
        <f t="shared" si="28"/>
        <v>35656743d</v>
      </c>
      <c r="J357" s="169" t="str">
        <f t="shared" si="29"/>
        <v>35656743026 03</v>
      </c>
      <c r="K357" s="5"/>
      <c r="L357" s="169" t="str">
        <f t="shared" si="30"/>
        <v>35656743026 03B</v>
      </c>
      <c r="M357" s="5" t="str">
        <f t="shared" si="31"/>
        <v>Slovenský zväz biatlonudBHorvátová Henrieta</v>
      </c>
      <c r="N357" s="3" t="str">
        <f t="shared" si="32"/>
        <v>35656743dB</v>
      </c>
    </row>
    <row r="358" spans="1:14" x14ac:dyDescent="0.2">
      <c r="A358" s="204" t="s">
        <v>980</v>
      </c>
      <c r="B358" s="208" t="str">
        <f>VLOOKUP(A358,Adr!A:B,2,FALSE)</f>
        <v>Slovenský zväz biatlonu</v>
      </c>
      <c r="C358" s="198" t="s">
        <v>1611</v>
      </c>
      <c r="D358" s="189">
        <v>35000</v>
      </c>
      <c r="E358" s="175">
        <v>0</v>
      </c>
      <c r="F358" s="168" t="s">
        <v>384</v>
      </c>
      <c r="G358" s="174" t="s">
        <v>360</v>
      </c>
      <c r="H358" s="171" t="s">
        <v>1216</v>
      </c>
      <c r="I358" s="194" t="str">
        <f t="shared" si="28"/>
        <v>35656743d</v>
      </c>
      <c r="J358" s="169" t="str">
        <f t="shared" si="29"/>
        <v>35656743026 03</v>
      </c>
      <c r="K358" s="5"/>
      <c r="L358" s="169" t="str">
        <f t="shared" si="30"/>
        <v>35656743026 03B</v>
      </c>
      <c r="M358" s="5" t="str">
        <f t="shared" si="31"/>
        <v>Slovenský zväz biatlonudBKapustová Ema</v>
      </c>
      <c r="N358" s="3" t="str">
        <f t="shared" si="32"/>
        <v>35656743dB</v>
      </c>
    </row>
    <row r="359" spans="1:14" x14ac:dyDescent="0.2">
      <c r="A359" s="168" t="s">
        <v>980</v>
      </c>
      <c r="B359" s="208" t="str">
        <f>VLOOKUP(A359,Adr!A:B,2,FALSE)</f>
        <v>Slovenský zväz biatlonu</v>
      </c>
      <c r="C359" s="198" t="s">
        <v>1612</v>
      </c>
      <c r="D359" s="189">
        <v>10000</v>
      </c>
      <c r="E359" s="235">
        <v>0</v>
      </c>
      <c r="F359" s="168" t="s">
        <v>384</v>
      </c>
      <c r="G359" s="174" t="s">
        <v>360</v>
      </c>
      <c r="H359" s="171" t="s">
        <v>1216</v>
      </c>
      <c r="I359" s="194" t="str">
        <f t="shared" si="28"/>
        <v>35656743d</v>
      </c>
      <c r="J359" s="169" t="str">
        <f t="shared" si="29"/>
        <v>35656743026 03</v>
      </c>
      <c r="K359" s="5"/>
      <c r="L359" s="169" t="str">
        <f t="shared" si="30"/>
        <v>35656743026 03B</v>
      </c>
      <c r="M359" s="5" t="str">
        <f t="shared" si="31"/>
        <v>Slovenský zväz biatlonudBRemeňová Mária</v>
      </c>
      <c r="N359" s="3" t="str">
        <f t="shared" si="32"/>
        <v>35656743dB</v>
      </c>
    </row>
    <row r="360" spans="1:14" x14ac:dyDescent="0.2">
      <c r="A360" s="168" t="s">
        <v>980</v>
      </c>
      <c r="B360" s="208" t="str">
        <f>VLOOKUP(A360,Adr!A:B,2,FALSE)</f>
        <v>Slovenský zväz biatlonu</v>
      </c>
      <c r="C360" s="198" t="s">
        <v>1613</v>
      </c>
      <c r="D360" s="189">
        <v>10000</v>
      </c>
      <c r="E360" s="235">
        <v>0</v>
      </c>
      <c r="F360" s="168" t="s">
        <v>384</v>
      </c>
      <c r="G360" s="171" t="s">
        <v>360</v>
      </c>
      <c r="H360" s="171" t="s">
        <v>1216</v>
      </c>
      <c r="I360" s="194" t="str">
        <f t="shared" si="28"/>
        <v>35656743d</v>
      </c>
      <c r="J360" s="169" t="str">
        <f t="shared" si="29"/>
        <v>35656743026 03</v>
      </c>
      <c r="K360" s="5"/>
      <c r="L360" s="169" t="str">
        <f t="shared" si="30"/>
        <v>35656743026 03B</v>
      </c>
      <c r="M360" s="5" t="str">
        <f t="shared" si="31"/>
        <v>Slovenský zväz biatlonudBRemeňová Zuzana</v>
      </c>
      <c r="N360" s="3" t="str">
        <f t="shared" si="32"/>
        <v>35656743dB</v>
      </c>
    </row>
    <row r="361" spans="1:14" x14ac:dyDescent="0.2">
      <c r="A361" s="180" t="s">
        <v>980</v>
      </c>
      <c r="B361" s="208" t="str">
        <f>VLOOKUP(A361,Adr!A:B,2,FALSE)</f>
        <v>Slovenský zväz biatlonu</v>
      </c>
      <c r="C361" s="198" t="s">
        <v>1614</v>
      </c>
      <c r="D361" s="189">
        <v>5000</v>
      </c>
      <c r="E361" s="235">
        <v>0</v>
      </c>
      <c r="F361" s="168" t="s">
        <v>384</v>
      </c>
      <c r="G361" s="174" t="s">
        <v>360</v>
      </c>
      <c r="H361" s="171" t="s">
        <v>1216</v>
      </c>
      <c r="I361" s="194" t="str">
        <f t="shared" si="28"/>
        <v>35656743d</v>
      </c>
      <c r="J361" s="169" t="str">
        <f t="shared" si="29"/>
        <v>35656743026 03</v>
      </c>
      <c r="K361" s="5"/>
      <c r="L361" s="169" t="str">
        <f t="shared" si="30"/>
        <v>35656743026 03B</v>
      </c>
      <c r="M361" s="5" t="str">
        <f t="shared" si="31"/>
        <v>Slovenský zväz biatlonudBSklenárik Tomáš</v>
      </c>
      <c r="N361" s="3" t="str">
        <f t="shared" si="32"/>
        <v>35656743dB</v>
      </c>
    </row>
    <row r="362" spans="1:14" x14ac:dyDescent="0.2">
      <c r="A362" s="204" t="s">
        <v>980</v>
      </c>
      <c r="B362" s="208" t="str">
        <f>VLOOKUP(A362,Adr!A:B,2,FALSE)</f>
        <v>Slovenský zväz biatlonu</v>
      </c>
      <c r="C362" s="192" t="s">
        <v>1615</v>
      </c>
      <c r="D362" s="174">
        <v>12500</v>
      </c>
      <c r="E362" s="175">
        <v>0</v>
      </c>
      <c r="F362" s="168" t="s">
        <v>384</v>
      </c>
      <c r="G362" s="174" t="s">
        <v>360</v>
      </c>
      <c r="H362" s="171" t="s">
        <v>1216</v>
      </c>
      <c r="I362" s="194" t="str">
        <f t="shared" si="28"/>
        <v>35656743d</v>
      </c>
      <c r="J362" s="169" t="str">
        <f t="shared" si="29"/>
        <v>35656743026 03</v>
      </c>
      <c r="K362" s="5"/>
      <c r="L362" s="169" t="str">
        <f t="shared" si="30"/>
        <v>35656743026 03B</v>
      </c>
      <c r="M362" s="5" t="str">
        <f t="shared" si="31"/>
        <v>Slovenský zväz biatlonudBštafeta - biatlon - juniori</v>
      </c>
      <c r="N362" s="3" t="str">
        <f t="shared" si="32"/>
        <v>35656743dB</v>
      </c>
    </row>
    <row r="363" spans="1:14" x14ac:dyDescent="0.2">
      <c r="A363" s="168" t="s">
        <v>980</v>
      </c>
      <c r="B363" s="208" t="str">
        <f>VLOOKUP(A363,Adr!A:B,2,FALSE)</f>
        <v>Slovenský zväz biatlonu</v>
      </c>
      <c r="C363" s="198" t="s">
        <v>1616</v>
      </c>
      <c r="D363" s="188">
        <v>12500</v>
      </c>
      <c r="E363" s="235">
        <v>0</v>
      </c>
      <c r="F363" s="168" t="s">
        <v>384</v>
      </c>
      <c r="G363" s="174" t="s">
        <v>360</v>
      </c>
      <c r="H363" s="171" t="s">
        <v>1216</v>
      </c>
      <c r="I363" s="194" t="str">
        <f t="shared" si="28"/>
        <v>35656743d</v>
      </c>
      <c r="J363" s="169" t="str">
        <f t="shared" si="29"/>
        <v>35656743026 03</v>
      </c>
      <c r="K363" s="5"/>
      <c r="L363" s="169" t="str">
        <f t="shared" si="30"/>
        <v>35656743026 03B</v>
      </c>
      <c r="M363" s="5" t="str">
        <f t="shared" si="31"/>
        <v>Slovenský zväz biatlonudBštafeta - biatlon - juniorky</v>
      </c>
      <c r="N363" s="3" t="str">
        <f t="shared" si="32"/>
        <v>35656743dB</v>
      </c>
    </row>
    <row r="364" spans="1:14" x14ac:dyDescent="0.2">
      <c r="A364" s="168" t="s">
        <v>980</v>
      </c>
      <c r="B364" s="208" t="str">
        <f>VLOOKUP(A364,Adr!A:B,2,FALSE)</f>
        <v>Slovenský zväz biatlonu</v>
      </c>
      <c r="C364" s="198" t="s">
        <v>1617</v>
      </c>
      <c r="D364" s="189">
        <v>10000</v>
      </c>
      <c r="E364" s="235">
        <v>0</v>
      </c>
      <c r="F364" s="168" t="s">
        <v>384</v>
      </c>
      <c r="G364" s="174" t="s">
        <v>360</v>
      </c>
      <c r="H364" s="171" t="s">
        <v>1216</v>
      </c>
      <c r="I364" s="194" t="str">
        <f t="shared" si="28"/>
        <v>35656743d</v>
      </c>
      <c r="J364" s="169" t="str">
        <f t="shared" si="29"/>
        <v>35656743026 03</v>
      </c>
      <c r="K364" s="5"/>
      <c r="L364" s="169" t="str">
        <f t="shared" si="30"/>
        <v>35656743026 03B</v>
      </c>
      <c r="M364" s="5" t="str">
        <f t="shared" si="31"/>
        <v>Slovenský zväz biatlonudBštafeta - biatlon - kadetky</v>
      </c>
      <c r="N364" s="3" t="str">
        <f t="shared" si="32"/>
        <v>35656743dB</v>
      </c>
    </row>
    <row r="365" spans="1:14" x14ac:dyDescent="0.2">
      <c r="A365" s="168" t="s">
        <v>980</v>
      </c>
      <c r="B365" s="208" t="str">
        <f>VLOOKUP(A365,Adr!A:B,2,FALSE)</f>
        <v>Slovenský zväz biatlonu</v>
      </c>
      <c r="C365" s="198" t="s">
        <v>1618</v>
      </c>
      <c r="D365" s="188">
        <v>100000</v>
      </c>
      <c r="E365" s="175">
        <v>0</v>
      </c>
      <c r="F365" s="168" t="s">
        <v>386</v>
      </c>
      <c r="G365" s="171" t="s">
        <v>360</v>
      </c>
      <c r="H365" s="171" t="s">
        <v>1216</v>
      </c>
      <c r="I365" s="194" t="str">
        <f t="shared" si="28"/>
        <v>35656743e</v>
      </c>
      <c r="J365" s="169" t="str">
        <f t="shared" si="29"/>
        <v>35656743026 03</v>
      </c>
      <c r="K365" s="5"/>
      <c r="L365" s="169" t="str">
        <f t="shared" si="30"/>
        <v>35656743026 03B</v>
      </c>
      <c r="M365" s="5" t="str">
        <f t="shared" si="31"/>
        <v>Slovenský zväz biatlonueBMajstrovstvá Európy v biatlone 2024 Osrblie</v>
      </c>
      <c r="N365" s="3" t="str">
        <f t="shared" si="32"/>
        <v>35656743eB</v>
      </c>
    </row>
    <row r="366" spans="1:14" x14ac:dyDescent="0.2">
      <c r="A366" s="184" t="s">
        <v>980</v>
      </c>
      <c r="B366" s="208" t="str">
        <f>VLOOKUP(A366,Adr!A:B,2,FALSE)</f>
        <v>Slovenský zväz biatlonu</v>
      </c>
      <c r="C366" s="192" t="s">
        <v>1619</v>
      </c>
      <c r="D366" s="174">
        <v>75000</v>
      </c>
      <c r="E366" s="175">
        <v>0</v>
      </c>
      <c r="F366" s="168" t="s">
        <v>386</v>
      </c>
      <c r="G366" s="174" t="s">
        <v>360</v>
      </c>
      <c r="H366" s="171" t="s">
        <v>1216</v>
      </c>
      <c r="I366" s="194" t="str">
        <f t="shared" si="28"/>
        <v>35656743e</v>
      </c>
      <c r="J366" s="169" t="str">
        <f t="shared" si="29"/>
        <v>35656743026 03</v>
      </c>
      <c r="K366" s="5"/>
      <c r="L366" s="169" t="str">
        <f t="shared" si="30"/>
        <v>35656743026 03B</v>
      </c>
      <c r="M366" s="5" t="str">
        <f t="shared" si="31"/>
        <v>Slovenský zväz biatlonueBMajstrovstvá sveta v letnom biatlone</v>
      </c>
      <c r="N366" s="3" t="str">
        <f t="shared" si="32"/>
        <v>35656743eB</v>
      </c>
    </row>
    <row r="367" spans="1:14" x14ac:dyDescent="0.2">
      <c r="A367" s="168" t="s">
        <v>980</v>
      </c>
      <c r="B367" s="208" t="str">
        <f>VLOOKUP(A367,Adr!A:B,2,FALSE)</f>
        <v>Slovenský zväz biatlonu</v>
      </c>
      <c r="C367" s="198" t="s">
        <v>1620</v>
      </c>
      <c r="D367" s="188">
        <v>940</v>
      </c>
      <c r="E367" s="175">
        <v>0</v>
      </c>
      <c r="F367" s="168" t="s">
        <v>388</v>
      </c>
      <c r="G367" s="171" t="s">
        <v>360</v>
      </c>
      <c r="H367" s="171" t="s">
        <v>1216</v>
      </c>
      <c r="I367" s="194" t="str">
        <f t="shared" si="28"/>
        <v>35656743f</v>
      </c>
      <c r="J367" s="169" t="str">
        <f t="shared" si="29"/>
        <v>35656743026 03</v>
      </c>
      <c r="K367" s="5"/>
      <c r="L367" s="169" t="str">
        <f t="shared" si="30"/>
        <v>35656743026 03B</v>
      </c>
      <c r="M367" s="5" t="str">
        <f t="shared" si="31"/>
        <v>Slovenský zväz biatlonufBodmena trénerke Jana Daubnerová</v>
      </c>
      <c r="N367" s="3" t="str">
        <f t="shared" si="32"/>
        <v>35656743fB</v>
      </c>
    </row>
    <row r="368" spans="1:14" x14ac:dyDescent="0.2">
      <c r="A368" s="204" t="s">
        <v>989</v>
      </c>
      <c r="B368" s="208" t="str">
        <f>VLOOKUP(A368,Adr!A:B,2,FALSE)</f>
        <v>Slovenský zväz bobistov</v>
      </c>
      <c r="C368" s="198" t="s">
        <v>1621</v>
      </c>
      <c r="D368" s="189">
        <v>112827</v>
      </c>
      <c r="E368" s="175">
        <v>0</v>
      </c>
      <c r="F368" s="168" t="s">
        <v>378</v>
      </c>
      <c r="G368" s="174" t="s">
        <v>358</v>
      </c>
      <c r="H368" s="171" t="s">
        <v>1216</v>
      </c>
      <c r="I368" s="194" t="str">
        <f t="shared" si="28"/>
        <v>36067580a</v>
      </c>
      <c r="J368" s="169" t="str">
        <f t="shared" si="29"/>
        <v>36067580026 02</v>
      </c>
      <c r="K368" s="5" t="s">
        <v>1622</v>
      </c>
      <c r="L368" s="169" t="str">
        <f t="shared" si="30"/>
        <v>36067580026 02B</v>
      </c>
      <c r="M368" s="5" t="str">
        <f t="shared" si="31"/>
        <v>Slovenský zväz bobistovaBboby a skeleton - bežné transfery</v>
      </c>
      <c r="N368" s="3" t="str">
        <f t="shared" si="32"/>
        <v>36067580aB</v>
      </c>
    </row>
    <row r="369" spans="1:14" x14ac:dyDescent="0.2">
      <c r="A369" s="204" t="s">
        <v>997</v>
      </c>
      <c r="B369" s="208" t="str">
        <f>VLOOKUP(A369,Adr!A:B,2,FALSE)</f>
        <v>Slovenský zväz cyklistiky</v>
      </c>
      <c r="C369" s="198" t="s">
        <v>1623</v>
      </c>
      <c r="D369" s="189">
        <v>2534177</v>
      </c>
      <c r="E369" s="235">
        <v>0</v>
      </c>
      <c r="F369" s="168" t="s">
        <v>378</v>
      </c>
      <c r="G369" s="174" t="s">
        <v>358</v>
      </c>
      <c r="H369" s="171" t="s">
        <v>1216</v>
      </c>
      <c r="I369" s="194" t="str">
        <f t="shared" si="28"/>
        <v>00684112a</v>
      </c>
      <c r="J369" s="169" t="str">
        <f t="shared" si="29"/>
        <v>00684112026 02</v>
      </c>
      <c r="K369" s="5" t="s">
        <v>1624</v>
      </c>
      <c r="L369" s="169" t="str">
        <f t="shared" si="30"/>
        <v>00684112026 02B</v>
      </c>
      <c r="M369" s="5" t="str">
        <f t="shared" si="31"/>
        <v>Slovenský zväz cyklistikyaBcyklistika - bežné transfery</v>
      </c>
      <c r="N369" s="3" t="str">
        <f t="shared" si="32"/>
        <v>00684112aB</v>
      </c>
    </row>
    <row r="370" spans="1:14" x14ac:dyDescent="0.2">
      <c r="A370" s="168" t="s">
        <v>997</v>
      </c>
      <c r="B370" s="208" t="str">
        <f>VLOOKUP(A370,Adr!A:B,2,FALSE)</f>
        <v>Slovenský zväz cyklistiky</v>
      </c>
      <c r="C370" s="198" t="s">
        <v>1625</v>
      </c>
      <c r="D370" s="189">
        <v>130000</v>
      </c>
      <c r="E370" s="235">
        <v>0</v>
      </c>
      <c r="F370" s="168" t="s">
        <v>378</v>
      </c>
      <c r="G370" s="171" t="s">
        <v>358</v>
      </c>
      <c r="H370" s="171" t="s">
        <v>1232</v>
      </c>
      <c r="I370" s="194" t="str">
        <f t="shared" si="28"/>
        <v>00684112a</v>
      </c>
      <c r="J370" s="169" t="str">
        <f t="shared" si="29"/>
        <v>00684112026 02</v>
      </c>
      <c r="K370" s="5" t="s">
        <v>1624</v>
      </c>
      <c r="L370" s="169" t="str">
        <f t="shared" si="30"/>
        <v>00684112026 02K</v>
      </c>
      <c r="M370" s="5" t="str">
        <f t="shared" si="31"/>
        <v>Slovenský zväz cyklistikyaKcyklistika - kapitálové transfery</v>
      </c>
      <c r="N370" s="3" t="str">
        <f t="shared" si="32"/>
        <v>00684112aK</v>
      </c>
    </row>
    <row r="371" spans="1:14" ht="20.399999999999999" x14ac:dyDescent="0.2">
      <c r="A371" s="204" t="s">
        <v>997</v>
      </c>
      <c r="B371" s="208" t="str">
        <f>VLOOKUP(A371,Adr!A:B,2,FALSE)</f>
        <v>Slovenský zväz cyklistiky</v>
      </c>
      <c r="C371" s="198" t="s">
        <v>1274</v>
      </c>
      <c r="D371" s="189">
        <v>64956</v>
      </c>
      <c r="E371" s="235">
        <v>0</v>
      </c>
      <c r="F371" s="168" t="s">
        <v>382</v>
      </c>
      <c r="G371" s="174" t="s">
        <v>360</v>
      </c>
      <c r="H371" s="171" t="s">
        <v>1216</v>
      </c>
      <c r="I371" s="194" t="str">
        <f t="shared" si="28"/>
        <v>00684112c</v>
      </c>
      <c r="J371" s="169" t="str">
        <f t="shared" si="29"/>
        <v>00684112026 03</v>
      </c>
      <c r="K371" s="5"/>
      <c r="L371" s="169" t="str">
        <f t="shared" si="30"/>
        <v>00684112026 03B</v>
      </c>
      <c r="M371" s="5" t="str">
        <f t="shared" si="31"/>
        <v>Slovenský zväz cyklistikycBzabezpečenie a rozvoj zdravotne postihnutých športovcov (SPV)</v>
      </c>
    </row>
    <row r="372" spans="1:14" x14ac:dyDescent="0.2">
      <c r="A372" s="184" t="s">
        <v>997</v>
      </c>
      <c r="B372" s="208" t="str">
        <f>VLOOKUP(A372,Adr!A:B,2,FALSE)</f>
        <v>Slovenský zväz cyklistiky</v>
      </c>
      <c r="C372" s="198" t="s">
        <v>1626</v>
      </c>
      <c r="D372" s="189">
        <v>20000</v>
      </c>
      <c r="E372" s="235">
        <v>0</v>
      </c>
      <c r="F372" s="168" t="s">
        <v>384</v>
      </c>
      <c r="G372" s="174" t="s">
        <v>360</v>
      </c>
      <c r="H372" s="171" t="s">
        <v>1216</v>
      </c>
      <c r="I372" s="194" t="str">
        <f t="shared" si="28"/>
        <v>00684112d</v>
      </c>
      <c r="J372" s="169" t="str">
        <f t="shared" si="29"/>
        <v>00684112026 03</v>
      </c>
      <c r="K372" s="5"/>
      <c r="L372" s="169" t="str">
        <f t="shared" si="30"/>
        <v>00684112026 03B</v>
      </c>
      <c r="M372" s="5" t="str">
        <f t="shared" si="31"/>
        <v>Slovenský zväz cyklistikydBBačíková Alžbeta</v>
      </c>
      <c r="N372" s="3" t="str">
        <f t="shared" ref="N372:N403" si="33">+I372&amp;H372</f>
        <v>00684112dB</v>
      </c>
    </row>
    <row r="373" spans="1:14" x14ac:dyDescent="0.2">
      <c r="A373" s="204" t="s">
        <v>997</v>
      </c>
      <c r="B373" s="208" t="str">
        <f>VLOOKUP(A373,Adr!A:B,2,FALSE)</f>
        <v>Slovenský zväz cyklistiky</v>
      </c>
      <c r="C373" s="192" t="s">
        <v>1627</v>
      </c>
      <c r="D373" s="174">
        <v>7500</v>
      </c>
      <c r="E373" s="235">
        <v>0</v>
      </c>
      <c r="F373" s="168" t="s">
        <v>384</v>
      </c>
      <c r="G373" s="171" t="s">
        <v>360</v>
      </c>
      <c r="H373" s="171" t="s">
        <v>1216</v>
      </c>
      <c r="I373" s="194" t="str">
        <f t="shared" si="28"/>
        <v>00684112d</v>
      </c>
      <c r="J373" s="169" t="str">
        <f t="shared" si="29"/>
        <v>00684112026 03</v>
      </c>
      <c r="K373" s="5"/>
      <c r="L373" s="169" t="str">
        <f t="shared" si="30"/>
        <v>00684112026 03B</v>
      </c>
      <c r="M373" s="5" t="str">
        <f t="shared" si="31"/>
        <v>Slovenský zväz cyklistikydBBaránek Rastislav</v>
      </c>
      <c r="N373" s="3" t="str">
        <f t="shared" si="33"/>
        <v>00684112dB</v>
      </c>
    </row>
    <row r="374" spans="1:14" x14ac:dyDescent="0.2">
      <c r="A374" s="204" t="s">
        <v>997</v>
      </c>
      <c r="B374" s="208" t="str">
        <f>VLOOKUP(A374,Adr!A:B,2,FALSE)</f>
        <v>Slovenský zväz cyklistiky</v>
      </c>
      <c r="C374" s="198" t="s">
        <v>1628</v>
      </c>
      <c r="D374" s="189">
        <v>15000</v>
      </c>
      <c r="E374" s="235">
        <v>0</v>
      </c>
      <c r="F374" s="168" t="s">
        <v>384</v>
      </c>
      <c r="G374" s="174" t="s">
        <v>360</v>
      </c>
      <c r="H374" s="171" t="s">
        <v>1216</v>
      </c>
      <c r="I374" s="194" t="str">
        <f t="shared" si="28"/>
        <v>00684112d</v>
      </c>
      <c r="J374" s="169" t="str">
        <f t="shared" si="29"/>
        <v>00684112026 03</v>
      </c>
      <c r="K374" s="5"/>
      <c r="L374" s="169" t="str">
        <f t="shared" si="30"/>
        <v>00684112026 03B</v>
      </c>
      <c r="M374" s="5" t="str">
        <f t="shared" si="31"/>
        <v>Slovenský zväz cyklistikydBHudec Miloš</v>
      </c>
      <c r="N374" s="3" t="str">
        <f t="shared" si="33"/>
        <v>00684112dB</v>
      </c>
    </row>
    <row r="375" spans="1:14" x14ac:dyDescent="0.2">
      <c r="A375" s="204" t="s">
        <v>997</v>
      </c>
      <c r="B375" s="208" t="str">
        <f>VLOOKUP(A375,Adr!A:B,2,FALSE)</f>
        <v>Slovenský zväz cyklistiky</v>
      </c>
      <c r="C375" s="198" t="s">
        <v>1629</v>
      </c>
      <c r="D375" s="189">
        <v>10000</v>
      </c>
      <c r="E375" s="175">
        <v>0</v>
      </c>
      <c r="F375" s="168" t="s">
        <v>384</v>
      </c>
      <c r="G375" s="171" t="s">
        <v>360</v>
      </c>
      <c r="H375" s="171" t="s">
        <v>1216</v>
      </c>
      <c r="I375" s="194" t="str">
        <f t="shared" si="28"/>
        <v>00684112d</v>
      </c>
      <c r="J375" s="169" t="str">
        <f t="shared" si="29"/>
        <v>00684112026 03</v>
      </c>
      <c r="K375" s="5"/>
      <c r="L375" s="169" t="str">
        <f t="shared" si="30"/>
        <v>00684112026 03B</v>
      </c>
      <c r="M375" s="5" t="str">
        <f t="shared" si="31"/>
        <v>Slovenský zväz cyklistikydBJenčušová Nora</v>
      </c>
      <c r="N375" s="3" t="str">
        <f t="shared" si="33"/>
        <v>00684112dB</v>
      </c>
    </row>
    <row r="376" spans="1:14" x14ac:dyDescent="0.2">
      <c r="A376" s="168" t="s">
        <v>997</v>
      </c>
      <c r="B376" s="208" t="str">
        <f>VLOOKUP(A376,Adr!A:B,2,FALSE)</f>
        <v>Slovenský zväz cyklistiky</v>
      </c>
      <c r="C376" s="192" t="s">
        <v>1630</v>
      </c>
      <c r="D376" s="174">
        <v>7500</v>
      </c>
      <c r="E376" s="175">
        <v>0</v>
      </c>
      <c r="F376" s="168" t="s">
        <v>384</v>
      </c>
      <c r="G376" s="171" t="s">
        <v>360</v>
      </c>
      <c r="H376" s="171" t="s">
        <v>1216</v>
      </c>
      <c r="I376" s="194" t="str">
        <f t="shared" si="28"/>
        <v>00684112d</v>
      </c>
      <c r="J376" s="169" t="str">
        <f t="shared" si="29"/>
        <v>00684112026 03</v>
      </c>
      <c r="K376" s="5"/>
      <c r="L376" s="169" t="str">
        <f t="shared" si="30"/>
        <v>00684112026 03B</v>
      </c>
      <c r="M376" s="5" t="str">
        <f t="shared" si="31"/>
        <v>Slovenský zväz cyklistikydBJurík Martin</v>
      </c>
      <c r="N376" s="3" t="str">
        <f t="shared" si="33"/>
        <v>00684112dB</v>
      </c>
    </row>
    <row r="377" spans="1:14" x14ac:dyDescent="0.2">
      <c r="A377" s="204" t="s">
        <v>997</v>
      </c>
      <c r="B377" s="208" t="str">
        <f>VLOOKUP(A377,Adr!A:B,2,FALSE)</f>
        <v>Slovenský zväz cyklistiky</v>
      </c>
      <c r="C377" s="198" t="s">
        <v>1631</v>
      </c>
      <c r="D377" s="188">
        <v>15000</v>
      </c>
      <c r="E377" s="175">
        <v>0</v>
      </c>
      <c r="F377" s="168" t="s">
        <v>384</v>
      </c>
      <c r="G377" s="171" t="s">
        <v>360</v>
      </c>
      <c r="H377" s="171" t="s">
        <v>1216</v>
      </c>
      <c r="I377" s="194" t="str">
        <f t="shared" si="28"/>
        <v>00684112d</v>
      </c>
      <c r="J377" s="169" t="str">
        <f t="shared" si="29"/>
        <v>00684112026 03</v>
      </c>
      <c r="K377" s="5"/>
      <c r="L377" s="169" t="str">
        <f t="shared" si="30"/>
        <v>00684112026 03B</v>
      </c>
      <c r="M377" s="5" t="str">
        <f t="shared" si="31"/>
        <v>Slovenský zväz cyklistikydBKukľa Daniel</v>
      </c>
      <c r="N377" s="3" t="str">
        <f t="shared" si="33"/>
        <v>00684112dB</v>
      </c>
    </row>
    <row r="378" spans="1:14" x14ac:dyDescent="0.2">
      <c r="A378" s="204" t="s">
        <v>997</v>
      </c>
      <c r="B378" s="208" t="str">
        <f>VLOOKUP(A378,Adr!A:B,2,FALSE)</f>
        <v>Slovenský zväz cyklistiky</v>
      </c>
      <c r="C378" s="192" t="s">
        <v>1632</v>
      </c>
      <c r="D378" s="174">
        <v>59020</v>
      </c>
      <c r="E378" s="175">
        <v>0</v>
      </c>
      <c r="F378" s="168" t="s">
        <v>384</v>
      </c>
      <c r="G378" s="171" t="s">
        <v>360</v>
      </c>
      <c r="H378" s="171" t="s">
        <v>1216</v>
      </c>
      <c r="I378" s="194" t="str">
        <f t="shared" si="28"/>
        <v>00684112d</v>
      </c>
      <c r="J378" s="169" t="str">
        <f t="shared" si="29"/>
        <v>00684112026 03</v>
      </c>
      <c r="K378" s="5"/>
      <c r="L378" s="169" t="str">
        <f t="shared" si="30"/>
        <v>00684112026 03B</v>
      </c>
      <c r="M378" s="5" t="str">
        <f t="shared" si="31"/>
        <v>Slovenský zväz cyklistikydBKuril Patrik</v>
      </c>
      <c r="N378" s="3" t="str">
        <f t="shared" si="33"/>
        <v>00684112dB</v>
      </c>
    </row>
    <row r="379" spans="1:14" x14ac:dyDescent="0.2">
      <c r="A379" s="168" t="s">
        <v>997</v>
      </c>
      <c r="B379" s="208" t="str">
        <f>VLOOKUP(A379,Adr!A:B,2,FALSE)</f>
        <v>Slovenský zväz cyklistiky</v>
      </c>
      <c r="C379" s="198" t="s">
        <v>1633</v>
      </c>
      <c r="D379" s="189">
        <v>3380</v>
      </c>
      <c r="E379" s="175">
        <v>0</v>
      </c>
      <c r="F379" s="168" t="s">
        <v>384</v>
      </c>
      <c r="G379" s="171" t="s">
        <v>360</v>
      </c>
      <c r="H379" s="171" t="s">
        <v>1232</v>
      </c>
      <c r="I379" s="194" t="str">
        <f t="shared" si="28"/>
        <v>00684112d</v>
      </c>
      <c r="J379" s="169" t="str">
        <f t="shared" si="29"/>
        <v>00684112026 03</v>
      </c>
      <c r="K379" s="5"/>
      <c r="L379" s="169" t="str">
        <f t="shared" si="30"/>
        <v>00684112026 03K</v>
      </c>
      <c r="M379" s="5" t="str">
        <f t="shared" si="31"/>
        <v>Slovenský zväz cyklistikydKKuril Patrik - kapitálové výdavky</v>
      </c>
      <c r="N379" s="3" t="str">
        <f t="shared" si="33"/>
        <v>00684112dK</v>
      </c>
    </row>
    <row r="380" spans="1:14" x14ac:dyDescent="0.2">
      <c r="A380" s="204" t="s">
        <v>997</v>
      </c>
      <c r="B380" s="208" t="str">
        <f>VLOOKUP(A380,Adr!A:B,2,FALSE)</f>
        <v>Slovenský zväz cyklistiky</v>
      </c>
      <c r="C380" s="198" t="s">
        <v>1634</v>
      </c>
      <c r="D380" s="188">
        <v>12500</v>
      </c>
      <c r="E380" s="175">
        <v>0</v>
      </c>
      <c r="F380" s="168" t="s">
        <v>384</v>
      </c>
      <c r="G380" s="171" t="s">
        <v>360</v>
      </c>
      <c r="H380" s="171" t="s">
        <v>1216</v>
      </c>
      <c r="I380" s="194" t="str">
        <f t="shared" si="28"/>
        <v>00684112d</v>
      </c>
      <c r="J380" s="169" t="str">
        <f t="shared" si="29"/>
        <v>00684112026 03</v>
      </c>
      <c r="K380" s="5"/>
      <c r="L380" s="169" t="str">
        <f t="shared" si="30"/>
        <v>00684112026 03B</v>
      </c>
      <c r="M380" s="5" t="str">
        <f t="shared" si="31"/>
        <v>Slovenský zväz cyklistikydBManiková Dominika</v>
      </c>
      <c r="N380" s="3" t="str">
        <f t="shared" si="33"/>
        <v>00684112dB</v>
      </c>
    </row>
    <row r="381" spans="1:14" x14ac:dyDescent="0.2">
      <c r="A381" s="168" t="s">
        <v>997</v>
      </c>
      <c r="B381" s="208" t="str">
        <f>VLOOKUP(A381,Adr!A:B,2,FALSE)</f>
        <v>Slovenský zväz cyklistiky</v>
      </c>
      <c r="C381" s="198" t="s">
        <v>1635</v>
      </c>
      <c r="D381" s="189">
        <v>79700</v>
      </c>
      <c r="E381" s="175">
        <v>0</v>
      </c>
      <c r="F381" s="168" t="s">
        <v>384</v>
      </c>
      <c r="G381" s="171" t="s">
        <v>360</v>
      </c>
      <c r="H381" s="171" t="s">
        <v>1216</v>
      </c>
      <c r="I381" s="194" t="str">
        <f t="shared" si="28"/>
        <v>00684112d</v>
      </c>
      <c r="J381" s="169" t="str">
        <f t="shared" si="29"/>
        <v>00684112026 03</v>
      </c>
      <c r="K381" s="5"/>
      <c r="L381" s="169" t="str">
        <f t="shared" si="30"/>
        <v>00684112026 03B</v>
      </c>
      <c r="M381" s="5" t="str">
        <f t="shared" si="31"/>
        <v>Slovenský zväz cyklistikydBMetelka Jozef</v>
      </c>
      <c r="N381" s="3" t="str">
        <f t="shared" si="33"/>
        <v>00684112dB</v>
      </c>
    </row>
    <row r="382" spans="1:14" x14ac:dyDescent="0.2">
      <c r="A382" s="200" t="s">
        <v>997</v>
      </c>
      <c r="B382" s="208" t="str">
        <f>VLOOKUP(A382,Adr!A:B,2,FALSE)</f>
        <v>Slovenský zväz cyklistiky</v>
      </c>
      <c r="C382" s="192" t="s">
        <v>1636</v>
      </c>
      <c r="D382" s="174">
        <v>30000</v>
      </c>
      <c r="E382" s="235">
        <v>0</v>
      </c>
      <c r="F382" s="168" t="s">
        <v>384</v>
      </c>
      <c r="G382" s="174" t="s">
        <v>360</v>
      </c>
      <c r="H382" s="171" t="s">
        <v>1216</v>
      </c>
      <c r="I382" s="194" t="str">
        <f t="shared" si="28"/>
        <v>00684112d</v>
      </c>
      <c r="J382" s="169" t="str">
        <f t="shared" si="29"/>
        <v>00684112026 03</v>
      </c>
      <c r="K382" s="5"/>
      <c r="L382" s="169" t="str">
        <f t="shared" si="30"/>
        <v>00684112026 03B</v>
      </c>
      <c r="M382" s="5" t="str">
        <f t="shared" si="31"/>
        <v>Slovenský zväz cyklistikydBOroszová Anna</v>
      </c>
      <c r="N382" s="3" t="str">
        <f t="shared" si="33"/>
        <v>00684112dB</v>
      </c>
    </row>
    <row r="383" spans="1:14" x14ac:dyDescent="0.2">
      <c r="A383" s="204" t="s">
        <v>997</v>
      </c>
      <c r="B383" s="208" t="str">
        <f>VLOOKUP(A383,Adr!A:B,2,FALSE)</f>
        <v>Slovenský zväz cyklistiky</v>
      </c>
      <c r="C383" s="198" t="s">
        <v>1637</v>
      </c>
      <c r="D383" s="188">
        <v>20000</v>
      </c>
      <c r="E383" s="175">
        <v>0</v>
      </c>
      <c r="F383" s="168" t="s">
        <v>384</v>
      </c>
      <c r="G383" s="171" t="s">
        <v>360</v>
      </c>
      <c r="H383" s="171" t="s">
        <v>1216</v>
      </c>
      <c r="I383" s="194" t="str">
        <f t="shared" si="28"/>
        <v>00684112d</v>
      </c>
      <c r="J383" s="169" t="str">
        <f t="shared" si="29"/>
        <v>00684112026 03</v>
      </c>
      <c r="K383" s="5"/>
      <c r="L383" s="169" t="str">
        <f t="shared" si="30"/>
        <v>00684112026 03B</v>
      </c>
      <c r="M383" s="5" t="str">
        <f t="shared" si="31"/>
        <v>Slovenský zväz cyklistikydBSagan Peter</v>
      </c>
      <c r="N383" s="3" t="str">
        <f t="shared" si="33"/>
        <v>00684112dB</v>
      </c>
    </row>
    <row r="384" spans="1:14" x14ac:dyDescent="0.2">
      <c r="A384" s="184" t="s">
        <v>997</v>
      </c>
      <c r="B384" s="208" t="str">
        <f>VLOOKUP(A384,Adr!A:B,2,FALSE)</f>
        <v>Slovenský zväz cyklistiky</v>
      </c>
      <c r="C384" s="198" t="s">
        <v>1638</v>
      </c>
      <c r="D384" s="189">
        <v>20000</v>
      </c>
      <c r="E384" s="235">
        <v>0</v>
      </c>
      <c r="F384" s="168" t="s">
        <v>384</v>
      </c>
      <c r="G384" s="174" t="s">
        <v>360</v>
      </c>
      <c r="H384" s="171" t="s">
        <v>1216</v>
      </c>
      <c r="I384" s="194" t="str">
        <f t="shared" si="28"/>
        <v>00684112d</v>
      </c>
      <c r="J384" s="169" t="str">
        <f t="shared" si="29"/>
        <v>00684112026 03</v>
      </c>
      <c r="K384" s="5"/>
      <c r="L384" s="169" t="str">
        <f t="shared" si="30"/>
        <v>00684112026 03B</v>
      </c>
      <c r="M384" s="5" t="str">
        <f t="shared" si="31"/>
        <v>Slovenský zväz cyklistikydBStrečko Ondrej</v>
      </c>
      <c r="N384" s="3" t="str">
        <f t="shared" si="33"/>
        <v>00684112dB</v>
      </c>
    </row>
    <row r="385" spans="1:14" x14ac:dyDescent="0.2">
      <c r="A385" s="184" t="s">
        <v>997</v>
      </c>
      <c r="B385" s="208" t="str">
        <f>VLOOKUP(A385,Adr!A:B,2,FALSE)</f>
        <v>Slovenský zväz cyklistiky</v>
      </c>
      <c r="C385" s="198" t="s">
        <v>1639</v>
      </c>
      <c r="D385" s="189">
        <v>15000</v>
      </c>
      <c r="E385" s="235">
        <v>0</v>
      </c>
      <c r="F385" s="168" t="s">
        <v>384</v>
      </c>
      <c r="G385" s="174" t="s">
        <v>360</v>
      </c>
      <c r="H385" s="171" t="s">
        <v>1216</v>
      </c>
      <c r="I385" s="194" t="str">
        <f t="shared" si="28"/>
        <v>00684112d</v>
      </c>
      <c r="J385" s="169" t="str">
        <f t="shared" si="29"/>
        <v>00684112026 03</v>
      </c>
      <c r="K385" s="5"/>
      <c r="L385" s="169" t="str">
        <f t="shared" si="30"/>
        <v>00684112026 03B</v>
      </c>
      <c r="M385" s="5" t="str">
        <f t="shared" si="31"/>
        <v>Slovenský zväz cyklistikydBSvrček Martin</v>
      </c>
      <c r="N385" s="3" t="str">
        <f t="shared" si="33"/>
        <v>00684112dB</v>
      </c>
    </row>
    <row r="386" spans="1:14" x14ac:dyDescent="0.2">
      <c r="A386" s="184" t="s">
        <v>997</v>
      </c>
      <c r="B386" s="208" t="str">
        <f>VLOOKUP(A386,Adr!A:B,2,FALSE)</f>
        <v>Slovenský zväz cyklistiky</v>
      </c>
      <c r="C386" s="198" t="s">
        <v>1640</v>
      </c>
      <c r="D386" s="189">
        <v>90000</v>
      </c>
      <c r="E386" s="235">
        <v>0</v>
      </c>
      <c r="F386" s="168" t="s">
        <v>386</v>
      </c>
      <c r="G386" s="174" t="s">
        <v>360</v>
      </c>
      <c r="H386" s="171" t="s">
        <v>1216</v>
      </c>
      <c r="I386" s="194" t="str">
        <f t="shared" ref="I386:I449" si="34">A386&amp;F386</f>
        <v>00684112e</v>
      </c>
      <c r="J386" s="169" t="str">
        <f t="shared" ref="J386:J449" si="35">A386&amp;G386</f>
        <v>00684112026 03</v>
      </c>
      <c r="K386" s="5"/>
      <c r="L386" s="169" t="str">
        <f t="shared" ref="L386:L449" si="36">A386&amp;G386&amp;H386</f>
        <v>00684112026 03B</v>
      </c>
      <c r="M386" s="5" t="str">
        <f t="shared" ref="M386:M449" si="37">B386&amp;F386&amp;H386&amp;C386</f>
        <v>Slovenský zväz cyklistikyeBMedzinárodné cyklistické preteky Okolo Slovenska</v>
      </c>
      <c r="N386" s="3" t="str">
        <f t="shared" si="33"/>
        <v>00684112eB</v>
      </c>
    </row>
    <row r="387" spans="1:14" x14ac:dyDescent="0.2">
      <c r="A387" s="168" t="s">
        <v>1005</v>
      </c>
      <c r="B387" s="208" t="str">
        <f>VLOOKUP(A387,Adr!A:B,2,FALSE)</f>
        <v>Slovenský zväz dráhového golfu</v>
      </c>
      <c r="C387" s="198" t="s">
        <v>1641</v>
      </c>
      <c r="D387" s="189">
        <v>43525</v>
      </c>
      <c r="E387" s="175">
        <v>0</v>
      </c>
      <c r="F387" s="168" t="s">
        <v>378</v>
      </c>
      <c r="G387" s="174" t="s">
        <v>358</v>
      </c>
      <c r="H387" s="171" t="s">
        <v>1216</v>
      </c>
      <c r="I387" s="194" t="str">
        <f t="shared" si="34"/>
        <v>31806431a</v>
      </c>
      <c r="J387" s="169" t="str">
        <f t="shared" si="35"/>
        <v>31806431026 02</v>
      </c>
      <c r="K387" s="5" t="s">
        <v>1642</v>
      </c>
      <c r="L387" s="169" t="str">
        <f t="shared" si="36"/>
        <v>31806431026 02B</v>
      </c>
      <c r="M387" s="5" t="str">
        <f t="shared" si="37"/>
        <v>Slovenský zväz dráhového golfuaBdráhový golf - bežné transfery</v>
      </c>
      <c r="N387" s="3" t="str">
        <f t="shared" si="33"/>
        <v>31806431aB</v>
      </c>
    </row>
    <row r="388" spans="1:14" x14ac:dyDescent="0.2">
      <c r="A388" s="168" t="s">
        <v>1011</v>
      </c>
      <c r="B388" s="208" t="str">
        <f>VLOOKUP(A388,Adr!A:B,2,FALSE)</f>
        <v>Slovenský zväz florbalu</v>
      </c>
      <c r="C388" s="198" t="s">
        <v>1643</v>
      </c>
      <c r="D388" s="188">
        <v>841417</v>
      </c>
      <c r="E388" s="235">
        <v>0</v>
      </c>
      <c r="F388" s="168" t="s">
        <v>378</v>
      </c>
      <c r="G388" s="171" t="s">
        <v>358</v>
      </c>
      <c r="H388" s="171" t="s">
        <v>1216</v>
      </c>
      <c r="I388" s="194" t="str">
        <f t="shared" si="34"/>
        <v>31795421a</v>
      </c>
      <c r="J388" s="169" t="str">
        <f t="shared" si="35"/>
        <v>31795421026 02</v>
      </c>
      <c r="K388" s="5" t="s">
        <v>1644</v>
      </c>
      <c r="L388" s="169" t="str">
        <f t="shared" si="36"/>
        <v>31795421026 02B</v>
      </c>
      <c r="M388" s="5" t="str">
        <f t="shared" si="37"/>
        <v>Slovenský zväz florbaluaBflorbal - bežné transfery</v>
      </c>
      <c r="N388" s="3" t="str">
        <f t="shared" si="33"/>
        <v>31795421aB</v>
      </c>
    </row>
    <row r="389" spans="1:14" ht="30.6" x14ac:dyDescent="0.2">
      <c r="A389" s="168" t="s">
        <v>1011</v>
      </c>
      <c r="B389" s="208" t="str">
        <f>VLOOKUP(A389,Adr!A:B,2,FALSE)</f>
        <v>Slovenský zväz florbalu</v>
      </c>
      <c r="C389" s="198" t="s">
        <v>1645</v>
      </c>
      <c r="D389" s="188">
        <v>29500</v>
      </c>
      <c r="E389" s="235">
        <v>0</v>
      </c>
      <c r="F389" s="168" t="s">
        <v>396</v>
      </c>
      <c r="G389" s="171" t="s">
        <v>356</v>
      </c>
      <c r="H389" s="171" t="s">
        <v>1216</v>
      </c>
      <c r="I389" s="194" t="str">
        <f t="shared" si="34"/>
        <v>31795421j</v>
      </c>
      <c r="J389" s="169" t="str">
        <f t="shared" si="35"/>
        <v>31795421026 01</v>
      </c>
      <c r="K389" s="5"/>
      <c r="L389" s="169" t="str">
        <f t="shared" si="36"/>
        <v>31795421026 01B</v>
      </c>
      <c r="M389" s="5" t="str">
        <f t="shared" si="37"/>
        <v>Slovenský zväz florbalujBZabezpečenie finále školských športových súťaží (Trenčín 2023) v súťažiach kategórie "A" vo florbale základných škôl</v>
      </c>
      <c r="N389" s="3" t="str">
        <f t="shared" si="33"/>
        <v>31795421jB</v>
      </c>
    </row>
    <row r="390" spans="1:14" ht="20.399999999999999" x14ac:dyDescent="0.2">
      <c r="A390" s="184" t="s">
        <v>1011</v>
      </c>
      <c r="B390" s="208" t="str">
        <f>VLOOKUP(A390,Adr!A:B,2,FALSE)</f>
        <v>Slovenský zväz florbalu</v>
      </c>
      <c r="C390" s="198" t="s">
        <v>1646</v>
      </c>
      <c r="D390" s="189">
        <v>30500</v>
      </c>
      <c r="E390" s="175">
        <v>0</v>
      </c>
      <c r="F390" s="168" t="s">
        <v>396</v>
      </c>
      <c r="G390" s="174" t="s">
        <v>356</v>
      </c>
      <c r="H390" s="171" t="s">
        <v>1216</v>
      </c>
      <c r="I390" s="194" t="str">
        <f t="shared" si="34"/>
        <v>31795421j</v>
      </c>
      <c r="J390" s="169" t="str">
        <f t="shared" si="35"/>
        <v>31795421026 01</v>
      </c>
      <c r="K390" s="5"/>
      <c r="L390" s="169" t="str">
        <f t="shared" si="36"/>
        <v>31795421026 01B</v>
      </c>
      <c r="M390" s="5" t="str">
        <f t="shared" si="37"/>
        <v>Slovenský zväz florbalujBZabezpečenie školských športových súťaží 2023 v súťažiach kategórie "A" vo florbale  stredných škôl</v>
      </c>
      <c r="N390" s="3" t="str">
        <f t="shared" si="33"/>
        <v>31795421jB</v>
      </c>
    </row>
    <row r="391" spans="1:14" x14ac:dyDescent="0.2">
      <c r="A391" s="168" t="s">
        <v>1017</v>
      </c>
      <c r="B391" s="208" t="str">
        <f>VLOOKUP(A391,Adr!A:B,2,FALSE)</f>
        <v>Slovenský zväz hádzanej</v>
      </c>
      <c r="C391" s="198" t="s">
        <v>1647</v>
      </c>
      <c r="D391" s="188">
        <v>2383941</v>
      </c>
      <c r="E391" s="235">
        <v>0</v>
      </c>
      <c r="F391" s="168" t="s">
        <v>378</v>
      </c>
      <c r="G391" s="171" t="s">
        <v>358</v>
      </c>
      <c r="H391" s="171" t="s">
        <v>1216</v>
      </c>
      <c r="I391" s="194" t="str">
        <f t="shared" si="34"/>
        <v>30774772a</v>
      </c>
      <c r="J391" s="169" t="str">
        <f t="shared" si="35"/>
        <v>30774772026 02</v>
      </c>
      <c r="K391" s="5" t="s">
        <v>1648</v>
      </c>
      <c r="L391" s="169" t="str">
        <f t="shared" si="36"/>
        <v>30774772026 02B</v>
      </c>
      <c r="M391" s="5" t="str">
        <f t="shared" si="37"/>
        <v>Slovenský zväz hádzanejaBhádzaná - bežné transfery</v>
      </c>
      <c r="N391" s="3" t="str">
        <f t="shared" si="33"/>
        <v>30774772aB</v>
      </c>
    </row>
    <row r="392" spans="1:14" ht="20.399999999999999" x14ac:dyDescent="0.2">
      <c r="A392" s="204" t="s">
        <v>1017</v>
      </c>
      <c r="B392" s="208" t="str">
        <f>VLOOKUP(A392,Adr!A:B,2,FALSE)</f>
        <v>Slovenský zväz hádzanej</v>
      </c>
      <c r="C392" s="198" t="s">
        <v>1649</v>
      </c>
      <c r="D392" s="189">
        <v>29300</v>
      </c>
      <c r="E392" s="175">
        <v>0</v>
      </c>
      <c r="F392" s="168" t="s">
        <v>396</v>
      </c>
      <c r="G392" s="171" t="s">
        <v>356</v>
      </c>
      <c r="H392" s="171" t="s">
        <v>1216</v>
      </c>
      <c r="I392" s="194" t="str">
        <f t="shared" si="34"/>
        <v>30774772j</v>
      </c>
      <c r="J392" s="169" t="str">
        <f t="shared" si="35"/>
        <v>30774772026 01</v>
      </c>
      <c r="K392" s="5"/>
      <c r="L392" s="169" t="str">
        <f t="shared" si="36"/>
        <v>30774772026 01B</v>
      </c>
      <c r="M392" s="5" t="str">
        <f t="shared" si="37"/>
        <v>Slovenský zväz hádzanejjBZabezpečenie školských športových súťaží 2023 v súťažiach kategórie "A" v hádzanej  stredných škôl</v>
      </c>
      <c r="N392" s="3" t="str">
        <f t="shared" si="33"/>
        <v>30774772jB</v>
      </c>
    </row>
    <row r="393" spans="1:14" x14ac:dyDescent="0.2">
      <c r="A393" s="168" t="s">
        <v>1023</v>
      </c>
      <c r="B393" s="208" t="str">
        <f>VLOOKUP(A393,Adr!A:B,2,FALSE)</f>
        <v>Slovenský zväz jachtingu</v>
      </c>
      <c r="C393" s="198" t="s">
        <v>1650</v>
      </c>
      <c r="D393" s="188">
        <v>116049</v>
      </c>
      <c r="E393" s="175">
        <v>0</v>
      </c>
      <c r="F393" s="168" t="s">
        <v>378</v>
      </c>
      <c r="G393" s="171" t="s">
        <v>358</v>
      </c>
      <c r="H393" s="171" t="s">
        <v>1216</v>
      </c>
      <c r="I393" s="194" t="str">
        <f t="shared" si="34"/>
        <v>30793211a</v>
      </c>
      <c r="J393" s="169" t="str">
        <f t="shared" si="35"/>
        <v>30793211026 02</v>
      </c>
      <c r="K393" s="5" t="s">
        <v>1651</v>
      </c>
      <c r="L393" s="169" t="str">
        <f t="shared" si="36"/>
        <v>30793211026 02B</v>
      </c>
      <c r="M393" s="5" t="str">
        <f t="shared" si="37"/>
        <v>Slovenský zväz jachtinguaBjachting - bežné transfery</v>
      </c>
      <c r="N393" s="3" t="str">
        <f t="shared" si="33"/>
        <v>30793211aB</v>
      </c>
    </row>
    <row r="394" spans="1:14" x14ac:dyDescent="0.2">
      <c r="A394" s="168" t="s">
        <v>1023</v>
      </c>
      <c r="B394" s="208" t="str">
        <f>VLOOKUP(A394,Adr!A:B,2,FALSE)</f>
        <v>Slovenský zväz jachtingu</v>
      </c>
      <c r="C394" s="198" t="s">
        <v>1652</v>
      </c>
      <c r="D394" s="188">
        <v>10000</v>
      </c>
      <c r="E394" s="235">
        <v>0</v>
      </c>
      <c r="F394" s="168" t="s">
        <v>384</v>
      </c>
      <c r="G394" s="174" t="s">
        <v>360</v>
      </c>
      <c r="H394" s="171" t="s">
        <v>1216</v>
      </c>
      <c r="I394" s="194" t="str">
        <f t="shared" si="34"/>
        <v>30793211d</v>
      </c>
      <c r="J394" s="169" t="str">
        <f t="shared" si="35"/>
        <v>30793211026 03</v>
      </c>
      <c r="K394" s="5"/>
      <c r="L394" s="169" t="str">
        <f t="shared" si="36"/>
        <v>30793211026 03B</v>
      </c>
      <c r="M394" s="5" t="str">
        <f t="shared" si="37"/>
        <v>Slovenský zväz jachtingudBPollák Patrik</v>
      </c>
      <c r="N394" s="3" t="str">
        <f t="shared" si="33"/>
        <v>30793211dB</v>
      </c>
    </row>
    <row r="395" spans="1:14" x14ac:dyDescent="0.2">
      <c r="A395" s="168" t="s">
        <v>1023</v>
      </c>
      <c r="B395" s="208" t="str">
        <f>VLOOKUP(A395,Adr!A:B,2,FALSE)</f>
        <v>Slovenský zväz jachtingu</v>
      </c>
      <c r="C395" s="198" t="s">
        <v>1653</v>
      </c>
      <c r="D395" s="188">
        <v>2500</v>
      </c>
      <c r="E395" s="235">
        <v>0</v>
      </c>
      <c r="F395" s="168" t="s">
        <v>384</v>
      </c>
      <c r="G395" s="174" t="s">
        <v>360</v>
      </c>
      <c r="H395" s="171" t="s">
        <v>1232</v>
      </c>
      <c r="I395" s="194" t="str">
        <f t="shared" si="34"/>
        <v>30793211d</v>
      </c>
      <c r="J395" s="169" t="str">
        <f t="shared" si="35"/>
        <v>30793211026 03</v>
      </c>
      <c r="K395" s="5"/>
      <c r="L395" s="169" t="str">
        <f t="shared" si="36"/>
        <v>30793211026 03K</v>
      </c>
      <c r="M395" s="5" t="str">
        <f t="shared" si="37"/>
        <v>Slovenský zväz jachtingudKPollák Patrik - kapitálové výdavky</v>
      </c>
      <c r="N395" s="3" t="str">
        <f t="shared" si="33"/>
        <v>30793211dK</v>
      </c>
    </row>
    <row r="396" spans="1:14" x14ac:dyDescent="0.2">
      <c r="A396" s="204" t="s">
        <v>1029</v>
      </c>
      <c r="B396" s="208" t="str">
        <f>VLOOKUP(A396,Adr!A:B,2,FALSE)</f>
        <v>Slovenský zväz Judo</v>
      </c>
      <c r="C396" s="192" t="s">
        <v>1654</v>
      </c>
      <c r="D396" s="174">
        <v>294424</v>
      </c>
      <c r="E396" s="175">
        <v>0</v>
      </c>
      <c r="F396" s="168" t="s">
        <v>378</v>
      </c>
      <c r="G396" s="171" t="s">
        <v>358</v>
      </c>
      <c r="H396" s="171" t="s">
        <v>1216</v>
      </c>
      <c r="I396" s="194" t="str">
        <f t="shared" si="34"/>
        <v>17308518a</v>
      </c>
      <c r="J396" s="169" t="str">
        <f t="shared" si="35"/>
        <v>17308518026 02</v>
      </c>
      <c r="K396" s="5" t="s">
        <v>1655</v>
      </c>
      <c r="L396" s="169" t="str">
        <f t="shared" si="36"/>
        <v>17308518026 02B</v>
      </c>
      <c r="M396" s="5" t="str">
        <f t="shared" si="37"/>
        <v>Slovenský zväz JudoaBjudo - bežné transfery</v>
      </c>
      <c r="N396" s="3" t="str">
        <f t="shared" si="33"/>
        <v>17308518aB</v>
      </c>
    </row>
    <row r="397" spans="1:14" x14ac:dyDescent="0.2">
      <c r="A397" s="204" t="s">
        <v>1029</v>
      </c>
      <c r="B397" s="208" t="str">
        <f>VLOOKUP(A397,Adr!A:B,2,FALSE)</f>
        <v>Slovenský zväz Judo</v>
      </c>
      <c r="C397" s="198" t="s">
        <v>1656</v>
      </c>
      <c r="D397" s="189">
        <v>12500</v>
      </c>
      <c r="E397" s="175">
        <v>0</v>
      </c>
      <c r="F397" s="168" t="s">
        <v>384</v>
      </c>
      <c r="G397" s="174" t="s">
        <v>360</v>
      </c>
      <c r="H397" s="171" t="s">
        <v>1216</v>
      </c>
      <c r="I397" s="194" t="str">
        <f t="shared" si="34"/>
        <v>17308518d</v>
      </c>
      <c r="J397" s="169" t="str">
        <f t="shared" si="35"/>
        <v>17308518026 03</v>
      </c>
      <c r="K397" s="5"/>
      <c r="L397" s="169" t="str">
        <f t="shared" si="36"/>
        <v>17308518026 03B</v>
      </c>
      <c r="M397" s="5" t="str">
        <f t="shared" si="37"/>
        <v>Slovenský zväz JudodBÁdam Viktor</v>
      </c>
      <c r="N397" s="3" t="str">
        <f t="shared" si="33"/>
        <v>17308518dB</v>
      </c>
    </row>
    <row r="398" spans="1:14" x14ac:dyDescent="0.2">
      <c r="A398" s="168" t="s">
        <v>1029</v>
      </c>
      <c r="B398" s="208" t="str">
        <f>VLOOKUP(A398,Adr!A:B,2,FALSE)</f>
        <v>Slovenský zväz Judo</v>
      </c>
      <c r="C398" s="198" t="s">
        <v>1657</v>
      </c>
      <c r="D398" s="188">
        <v>10000</v>
      </c>
      <c r="E398" s="175">
        <v>0</v>
      </c>
      <c r="F398" s="168" t="s">
        <v>384</v>
      </c>
      <c r="G398" s="171" t="s">
        <v>360</v>
      </c>
      <c r="H398" s="171" t="s">
        <v>1216</v>
      </c>
      <c r="I398" s="194" t="str">
        <f t="shared" si="34"/>
        <v>17308518d</v>
      </c>
      <c r="J398" s="169" t="str">
        <f t="shared" si="35"/>
        <v>17308518026 03</v>
      </c>
      <c r="K398" s="5"/>
      <c r="L398" s="169" t="str">
        <f t="shared" si="36"/>
        <v>17308518026 03B</v>
      </c>
      <c r="M398" s="5" t="str">
        <f t="shared" si="37"/>
        <v>Slovenský zväz JudodBFízeľ Márius</v>
      </c>
      <c r="N398" s="3" t="str">
        <f t="shared" si="33"/>
        <v>17308518dB</v>
      </c>
    </row>
    <row r="399" spans="1:14" x14ac:dyDescent="0.2">
      <c r="A399" s="168" t="s">
        <v>1029</v>
      </c>
      <c r="B399" s="208" t="str">
        <f>VLOOKUP(A399,Adr!A:B,2,FALSE)</f>
        <v>Slovenský zväz Judo</v>
      </c>
      <c r="C399" s="198" t="s">
        <v>1658</v>
      </c>
      <c r="D399" s="188">
        <v>33800</v>
      </c>
      <c r="E399" s="235">
        <v>0</v>
      </c>
      <c r="F399" s="168" t="s">
        <v>384</v>
      </c>
      <c r="G399" s="171" t="s">
        <v>360</v>
      </c>
      <c r="H399" s="171" t="s">
        <v>1216</v>
      </c>
      <c r="I399" s="194" t="str">
        <f t="shared" si="34"/>
        <v>17308518d</v>
      </c>
      <c r="J399" s="169" t="str">
        <f t="shared" si="35"/>
        <v>17308518026 03</v>
      </c>
      <c r="K399" s="5"/>
      <c r="L399" s="169" t="str">
        <f t="shared" si="36"/>
        <v>17308518026 03B</v>
      </c>
      <c r="M399" s="5" t="str">
        <f t="shared" si="37"/>
        <v>Slovenský zväz JudodBMaťašeje Benjamín</v>
      </c>
      <c r="N399" s="3" t="str">
        <f t="shared" si="33"/>
        <v>17308518dB</v>
      </c>
    </row>
    <row r="400" spans="1:14" x14ac:dyDescent="0.2">
      <c r="A400" s="204" t="s">
        <v>1029</v>
      </c>
      <c r="B400" s="208" t="str">
        <f>VLOOKUP(A400,Adr!A:B,2,FALSE)</f>
        <v>Slovenský zväz Judo</v>
      </c>
      <c r="C400" s="192" t="s">
        <v>1659</v>
      </c>
      <c r="D400" s="174">
        <v>8700</v>
      </c>
      <c r="E400" s="175">
        <v>0</v>
      </c>
      <c r="F400" s="168" t="s">
        <v>384</v>
      </c>
      <c r="G400" s="171" t="s">
        <v>360</v>
      </c>
      <c r="H400" s="171" t="s">
        <v>1216</v>
      </c>
      <c r="I400" s="194" t="str">
        <f t="shared" si="34"/>
        <v>17308518d</v>
      </c>
      <c r="J400" s="169" t="str">
        <f t="shared" si="35"/>
        <v>17308518026 03</v>
      </c>
      <c r="K400" s="5"/>
      <c r="L400" s="169" t="str">
        <f t="shared" si="36"/>
        <v>17308518026 03B</v>
      </c>
      <c r="M400" s="5" t="str">
        <f t="shared" si="37"/>
        <v>Slovenský zväz JudodBTománková Lenka</v>
      </c>
      <c r="N400" s="3" t="str">
        <f t="shared" si="33"/>
        <v>17308518dB</v>
      </c>
    </row>
    <row r="401" spans="1:14" x14ac:dyDescent="0.2">
      <c r="A401" s="200" t="s">
        <v>1029</v>
      </c>
      <c r="B401" s="208" t="str">
        <f>VLOOKUP(A401,Adr!A:B,2,FALSE)</f>
        <v>Slovenský zväz Judo</v>
      </c>
      <c r="C401" s="192" t="s">
        <v>1660</v>
      </c>
      <c r="D401" s="174">
        <v>8700</v>
      </c>
      <c r="E401" s="235">
        <v>0</v>
      </c>
      <c r="F401" s="168" t="s">
        <v>384</v>
      </c>
      <c r="G401" s="174" t="s">
        <v>360</v>
      </c>
      <c r="H401" s="171" t="s">
        <v>1216</v>
      </c>
      <c r="I401" s="194" t="str">
        <f t="shared" si="34"/>
        <v>17308518d</v>
      </c>
      <c r="J401" s="169" t="str">
        <f t="shared" si="35"/>
        <v>17308518026 03</v>
      </c>
      <c r="K401" s="5"/>
      <c r="L401" s="169" t="str">
        <f t="shared" si="36"/>
        <v>17308518026 03B</v>
      </c>
      <c r="M401" s="5" t="str">
        <f t="shared" si="37"/>
        <v>Slovenský zväz JudodBTománková Patrícia</v>
      </c>
      <c r="N401" s="3" t="str">
        <f t="shared" si="33"/>
        <v>17308518dB</v>
      </c>
    </row>
    <row r="402" spans="1:14" x14ac:dyDescent="0.2">
      <c r="A402" s="168" t="s">
        <v>1029</v>
      </c>
      <c r="B402" s="208" t="str">
        <f>VLOOKUP(A402,Adr!A:B,2,FALSE)</f>
        <v>Slovenský zväz Judo</v>
      </c>
      <c r="C402" s="198" t="s">
        <v>1661</v>
      </c>
      <c r="D402" s="188">
        <v>511</v>
      </c>
      <c r="E402" s="175">
        <v>0</v>
      </c>
      <c r="F402" s="168" t="s">
        <v>388</v>
      </c>
      <c r="G402" s="171" t="s">
        <v>360</v>
      </c>
      <c r="H402" s="171" t="s">
        <v>1216</v>
      </c>
      <c r="I402" s="194" t="str">
        <f t="shared" si="34"/>
        <v>17308518f</v>
      </c>
      <c r="J402" s="169" t="str">
        <f t="shared" si="35"/>
        <v>17308518026 03</v>
      </c>
      <c r="K402" s="5"/>
      <c r="L402" s="169" t="str">
        <f t="shared" si="36"/>
        <v>17308518026 03B</v>
      </c>
      <c r="M402" s="5" t="str">
        <f t="shared" si="37"/>
        <v>Slovenský zväz JudofBodmena trénerovi Ján Gregor</v>
      </c>
      <c r="N402" s="3" t="str">
        <f t="shared" si="33"/>
        <v>17308518fB</v>
      </c>
    </row>
    <row r="403" spans="1:14" x14ac:dyDescent="0.2">
      <c r="A403" s="168" t="s">
        <v>1029</v>
      </c>
      <c r="B403" s="208" t="str">
        <f>VLOOKUP(A403,Adr!A:B,2,FALSE)</f>
        <v>Slovenský zväz Judo</v>
      </c>
      <c r="C403" s="198" t="s">
        <v>1662</v>
      </c>
      <c r="D403" s="188">
        <v>511</v>
      </c>
      <c r="E403" s="175">
        <v>0</v>
      </c>
      <c r="F403" s="168" t="s">
        <v>388</v>
      </c>
      <c r="G403" s="171" t="s">
        <v>360</v>
      </c>
      <c r="H403" s="171" t="s">
        <v>1216</v>
      </c>
      <c r="I403" s="194" t="str">
        <f t="shared" si="34"/>
        <v>17308518f</v>
      </c>
      <c r="J403" s="169" t="str">
        <f t="shared" si="35"/>
        <v>17308518026 03</v>
      </c>
      <c r="K403" s="5"/>
      <c r="L403" s="169" t="str">
        <f t="shared" si="36"/>
        <v>17308518026 03B</v>
      </c>
      <c r="M403" s="5" t="str">
        <f t="shared" si="37"/>
        <v>Slovenský zväz JudofBodmena trénerovi Jozef Tománek</v>
      </c>
      <c r="N403" s="3" t="str">
        <f t="shared" si="33"/>
        <v>17308518fB</v>
      </c>
    </row>
    <row r="404" spans="1:14" x14ac:dyDescent="0.2">
      <c r="A404" s="168" t="s">
        <v>1036</v>
      </c>
      <c r="B404" s="208" t="str">
        <f>VLOOKUP(A404,Adr!A:B,2,FALSE)</f>
        <v>Slovenský Zväz Karate</v>
      </c>
      <c r="C404" s="198" t="s">
        <v>1663</v>
      </c>
      <c r="D404" s="188">
        <v>925463</v>
      </c>
      <c r="E404" s="235">
        <v>0</v>
      </c>
      <c r="F404" s="168" t="s">
        <v>378</v>
      </c>
      <c r="G404" s="171" t="s">
        <v>358</v>
      </c>
      <c r="H404" s="171" t="s">
        <v>1216</v>
      </c>
      <c r="I404" s="194" t="str">
        <f t="shared" si="34"/>
        <v>30811571a</v>
      </c>
      <c r="J404" s="169" t="str">
        <f t="shared" si="35"/>
        <v>30811571026 02</v>
      </c>
      <c r="K404" s="5" t="s">
        <v>1664</v>
      </c>
      <c r="L404" s="169" t="str">
        <f t="shared" si="36"/>
        <v>30811571026 02B</v>
      </c>
      <c r="M404" s="5" t="str">
        <f t="shared" si="37"/>
        <v>Slovenský Zväz KarateaBkarate - bežné transfery</v>
      </c>
      <c r="N404" s="3" t="str">
        <f t="shared" ref="N404:N435" si="38">+I404&amp;H404</f>
        <v>30811571aB</v>
      </c>
    </row>
    <row r="405" spans="1:14" ht="20.399999999999999" x14ac:dyDescent="0.2">
      <c r="A405" s="204" t="s">
        <v>1036</v>
      </c>
      <c r="B405" s="208" t="str">
        <f>VLOOKUP(A405,Adr!A:B,2,FALSE)</f>
        <v>Slovenský Zväz Karate</v>
      </c>
      <c r="C405" s="198" t="s">
        <v>1274</v>
      </c>
      <c r="D405" s="189">
        <v>9805</v>
      </c>
      <c r="E405" s="175">
        <v>0</v>
      </c>
      <c r="F405" s="168" t="s">
        <v>382</v>
      </c>
      <c r="G405" s="171" t="s">
        <v>360</v>
      </c>
      <c r="H405" s="171" t="s">
        <v>1216</v>
      </c>
      <c r="I405" s="194" t="str">
        <f t="shared" si="34"/>
        <v>30811571c</v>
      </c>
      <c r="J405" s="169" t="str">
        <f t="shared" si="35"/>
        <v>30811571026 03</v>
      </c>
      <c r="K405" s="5"/>
      <c r="L405" s="169" t="str">
        <f t="shared" si="36"/>
        <v>30811571026 03B</v>
      </c>
      <c r="M405" s="5" t="str">
        <f t="shared" si="37"/>
        <v>Slovenský Zväz KaratecBzabezpečenie a rozvoj zdravotne postihnutých športovcov (SPV)</v>
      </c>
      <c r="N405" s="3" t="str">
        <f t="shared" si="38"/>
        <v>30811571cB</v>
      </c>
    </row>
    <row r="406" spans="1:14" x14ac:dyDescent="0.2">
      <c r="A406" s="200" t="s">
        <v>1036</v>
      </c>
      <c r="B406" s="208" t="str">
        <f>VLOOKUP(A406,Adr!A:B,2,FALSE)</f>
        <v>Slovenský Zväz Karate</v>
      </c>
      <c r="C406" s="192" t="s">
        <v>1665</v>
      </c>
      <c r="D406" s="174">
        <v>5000</v>
      </c>
      <c r="E406" s="235">
        <v>0</v>
      </c>
      <c r="F406" s="168" t="s">
        <v>384</v>
      </c>
      <c r="G406" s="174" t="s">
        <v>360</v>
      </c>
      <c r="H406" s="171" t="s">
        <v>1216</v>
      </c>
      <c r="I406" s="194" t="str">
        <f t="shared" si="34"/>
        <v>30811571d</v>
      </c>
      <c r="J406" s="169" t="str">
        <f t="shared" si="35"/>
        <v>30811571026 03</v>
      </c>
      <c r="K406" s="5"/>
      <c r="L406" s="169" t="str">
        <f t="shared" si="36"/>
        <v>30811571026 03B</v>
      </c>
      <c r="M406" s="5" t="str">
        <f t="shared" si="37"/>
        <v>Slovenský Zväz KaratedBGyurík Adi</v>
      </c>
      <c r="N406" s="3" t="str">
        <f t="shared" si="38"/>
        <v>30811571dB</v>
      </c>
    </row>
    <row r="407" spans="1:14" x14ac:dyDescent="0.2">
      <c r="A407" s="168" t="s">
        <v>1036</v>
      </c>
      <c r="B407" s="208" t="str">
        <f>VLOOKUP(A407,Adr!A:B,2,FALSE)</f>
        <v>Slovenský Zväz Karate</v>
      </c>
      <c r="C407" s="198" t="s">
        <v>1666</v>
      </c>
      <c r="D407" s="188">
        <v>5000</v>
      </c>
      <c r="E407" s="175">
        <v>0</v>
      </c>
      <c r="F407" s="168" t="s">
        <v>384</v>
      </c>
      <c r="G407" s="171" t="s">
        <v>360</v>
      </c>
      <c r="H407" s="171" t="s">
        <v>1216</v>
      </c>
      <c r="I407" s="194" t="str">
        <f t="shared" si="34"/>
        <v>30811571d</v>
      </c>
      <c r="J407" s="169" t="str">
        <f t="shared" si="35"/>
        <v>30811571026 03</v>
      </c>
      <c r="K407" s="5"/>
      <c r="L407" s="169" t="str">
        <f t="shared" si="36"/>
        <v>30811571026 03B</v>
      </c>
      <c r="M407" s="5" t="str">
        <f t="shared" si="37"/>
        <v>Slovenský Zväz KaratedBKopúňová Miroslava</v>
      </c>
      <c r="N407" s="3" t="str">
        <f t="shared" si="38"/>
        <v>30811571dB</v>
      </c>
    </row>
    <row r="408" spans="1:14" x14ac:dyDescent="0.2">
      <c r="A408" s="168" t="s">
        <v>1036</v>
      </c>
      <c r="B408" s="208" t="str">
        <f>VLOOKUP(A408,Adr!A:B,2,FALSE)</f>
        <v>Slovenský Zväz Karate</v>
      </c>
      <c r="C408" s="198" t="s">
        <v>1667</v>
      </c>
      <c r="D408" s="188">
        <v>5000</v>
      </c>
      <c r="E408" s="235">
        <v>0</v>
      </c>
      <c r="F408" s="168" t="s">
        <v>384</v>
      </c>
      <c r="G408" s="174" t="s">
        <v>360</v>
      </c>
      <c r="H408" s="171" t="s">
        <v>1216</v>
      </c>
      <c r="I408" s="194" t="str">
        <f t="shared" si="34"/>
        <v>30811571d</v>
      </c>
      <c r="J408" s="169" t="str">
        <f t="shared" si="35"/>
        <v>30811571026 03</v>
      </c>
      <c r="K408" s="5"/>
      <c r="L408" s="169" t="str">
        <f t="shared" si="36"/>
        <v>30811571026 03B</v>
      </c>
      <c r="M408" s="5" t="str">
        <f t="shared" si="37"/>
        <v>Slovenský Zväz KaratedBKvasnicová Nina</v>
      </c>
      <c r="N408" s="3" t="str">
        <f t="shared" si="38"/>
        <v>30811571dB</v>
      </c>
    </row>
    <row r="409" spans="1:14" x14ac:dyDescent="0.2">
      <c r="A409" s="168" t="s">
        <v>1036</v>
      </c>
      <c r="B409" s="208" t="str">
        <f>VLOOKUP(A409,Adr!A:B,2,FALSE)</f>
        <v>Slovenský Zväz Karate</v>
      </c>
      <c r="C409" s="198" t="s">
        <v>1668</v>
      </c>
      <c r="D409" s="188">
        <v>15000</v>
      </c>
      <c r="E409" s="235">
        <v>0</v>
      </c>
      <c r="F409" s="168" t="s">
        <v>384</v>
      </c>
      <c r="G409" s="171" t="s">
        <v>360</v>
      </c>
      <c r="H409" s="171" t="s">
        <v>1216</v>
      </c>
      <c r="I409" s="194" t="str">
        <f t="shared" si="34"/>
        <v>30811571d</v>
      </c>
      <c r="J409" s="169" t="str">
        <f t="shared" si="35"/>
        <v>30811571026 03</v>
      </c>
      <c r="K409" s="5"/>
      <c r="L409" s="169" t="str">
        <f t="shared" si="36"/>
        <v>30811571026 03B</v>
      </c>
      <c r="M409" s="5" t="str">
        <f t="shared" si="37"/>
        <v>Slovenský Zväz KaratedBSuchánková Ingrida</v>
      </c>
      <c r="N409" s="3" t="str">
        <f t="shared" si="38"/>
        <v>30811571dB</v>
      </c>
    </row>
    <row r="410" spans="1:14" x14ac:dyDescent="0.2">
      <c r="A410" s="168" t="s">
        <v>1036</v>
      </c>
      <c r="B410" s="208" t="str">
        <f>VLOOKUP(A410,Adr!A:B,2,FALSE)</f>
        <v>Slovenský Zväz Karate</v>
      </c>
      <c r="C410" s="198" t="s">
        <v>1669</v>
      </c>
      <c r="D410" s="188">
        <v>1092</v>
      </c>
      <c r="E410" s="175">
        <v>0</v>
      </c>
      <c r="F410" s="168" t="s">
        <v>388</v>
      </c>
      <c r="G410" s="171" t="s">
        <v>360</v>
      </c>
      <c r="H410" s="171" t="s">
        <v>1216</v>
      </c>
      <c r="I410" s="194" t="str">
        <f t="shared" si="34"/>
        <v>30811571f</v>
      </c>
      <c r="J410" s="169" t="str">
        <f t="shared" si="35"/>
        <v>30811571026 03</v>
      </c>
      <c r="K410" s="5"/>
      <c r="L410" s="169" t="str">
        <f t="shared" si="36"/>
        <v>30811571026 03B</v>
      </c>
      <c r="M410" s="5" t="str">
        <f t="shared" si="37"/>
        <v>Slovenský Zväz KaratefBodmena trénerke Monika Višňovská</v>
      </c>
      <c r="N410" s="3" t="str">
        <f t="shared" si="38"/>
        <v>30811571fB</v>
      </c>
    </row>
    <row r="411" spans="1:14" x14ac:dyDescent="0.2">
      <c r="A411" s="200" t="s">
        <v>1036</v>
      </c>
      <c r="B411" s="208" t="str">
        <f>VLOOKUP(A411,Adr!A:B,2,FALSE)</f>
        <v>Slovenský Zväz Karate</v>
      </c>
      <c r="C411" s="192" t="s">
        <v>1670</v>
      </c>
      <c r="D411" s="174">
        <v>1457</v>
      </c>
      <c r="E411" s="175">
        <v>0</v>
      </c>
      <c r="F411" s="168" t="s">
        <v>388</v>
      </c>
      <c r="G411" s="171" t="s">
        <v>360</v>
      </c>
      <c r="H411" s="171" t="s">
        <v>1216</v>
      </c>
      <c r="I411" s="194" t="str">
        <f t="shared" si="34"/>
        <v>30811571f</v>
      </c>
      <c r="J411" s="169" t="str">
        <f t="shared" si="35"/>
        <v>30811571026 03</v>
      </c>
      <c r="K411" s="5"/>
      <c r="L411" s="169" t="str">
        <f t="shared" si="36"/>
        <v>30811571026 03B</v>
      </c>
      <c r="M411" s="5" t="str">
        <f t="shared" si="37"/>
        <v>Slovenský Zväz KaratefBodmena trénerovi Daniel Kvasnica</v>
      </c>
      <c r="N411" s="3" t="str">
        <f t="shared" si="38"/>
        <v>30811571fB</v>
      </c>
    </row>
    <row r="412" spans="1:14" x14ac:dyDescent="0.2">
      <c r="A412" s="168" t="s">
        <v>1036</v>
      </c>
      <c r="B412" s="208" t="str">
        <f>VLOOKUP(A412,Adr!A:B,2,FALSE)</f>
        <v>Slovenský Zväz Karate</v>
      </c>
      <c r="C412" s="199" t="s">
        <v>1671</v>
      </c>
      <c r="D412" s="193">
        <v>1457</v>
      </c>
      <c r="E412" s="175">
        <v>0</v>
      </c>
      <c r="F412" s="168" t="s">
        <v>388</v>
      </c>
      <c r="G412" s="171" t="s">
        <v>360</v>
      </c>
      <c r="H412" s="171" t="s">
        <v>1216</v>
      </c>
      <c r="I412" s="194" t="str">
        <f t="shared" si="34"/>
        <v>30811571f</v>
      </c>
      <c r="J412" s="169" t="str">
        <f t="shared" si="35"/>
        <v>30811571026 03</v>
      </c>
      <c r="K412" s="5"/>
      <c r="L412" s="169" t="str">
        <f t="shared" si="36"/>
        <v>30811571026 03B</v>
      </c>
      <c r="M412" s="5" t="str">
        <f t="shared" si="37"/>
        <v>Slovenský Zväz KaratefBodmena trénerovi Klaudio Farmadín</v>
      </c>
      <c r="N412" s="3" t="str">
        <f t="shared" si="38"/>
        <v>30811571fB</v>
      </c>
    </row>
    <row r="413" spans="1:14" x14ac:dyDescent="0.2">
      <c r="A413" s="168" t="s">
        <v>1036</v>
      </c>
      <c r="B413" s="208" t="str">
        <f>VLOOKUP(A413,Adr!A:B,2,FALSE)</f>
        <v>Slovenský Zväz Karate</v>
      </c>
      <c r="C413" s="198" t="s">
        <v>1672</v>
      </c>
      <c r="D413" s="188">
        <v>1092</v>
      </c>
      <c r="E413" s="175">
        <v>0</v>
      </c>
      <c r="F413" s="168" t="s">
        <v>388</v>
      </c>
      <c r="G413" s="171" t="s">
        <v>360</v>
      </c>
      <c r="H413" s="171" t="s">
        <v>1216</v>
      </c>
      <c r="I413" s="194" t="str">
        <f t="shared" si="34"/>
        <v>30811571f</v>
      </c>
      <c r="J413" s="169" t="str">
        <f t="shared" si="35"/>
        <v>30811571026 03</v>
      </c>
      <c r="K413" s="5"/>
      <c r="L413" s="169" t="str">
        <f t="shared" si="36"/>
        <v>30811571026 03B</v>
      </c>
      <c r="M413" s="5" t="str">
        <f t="shared" si="37"/>
        <v>Slovenský Zväz KaratefBodmena trénerovi Miroslav Ďuďák</v>
      </c>
      <c r="N413" s="3" t="str">
        <f t="shared" si="38"/>
        <v>30811571fB</v>
      </c>
    </row>
    <row r="414" spans="1:14" x14ac:dyDescent="0.2">
      <c r="A414" s="168" t="s">
        <v>1036</v>
      </c>
      <c r="B414" s="208" t="str">
        <f>VLOOKUP(A414,Adr!A:B,2,FALSE)</f>
        <v>Slovenský Zväz Karate</v>
      </c>
      <c r="C414" s="198" t="s">
        <v>1673</v>
      </c>
      <c r="D414" s="188">
        <v>1092</v>
      </c>
      <c r="E414" s="175">
        <v>0</v>
      </c>
      <c r="F414" s="168" t="s">
        <v>388</v>
      </c>
      <c r="G414" s="171" t="s">
        <v>360</v>
      </c>
      <c r="H414" s="171" t="s">
        <v>1216</v>
      </c>
      <c r="I414" s="194" t="str">
        <f t="shared" si="34"/>
        <v>30811571f</v>
      </c>
      <c r="J414" s="169" t="str">
        <f t="shared" si="35"/>
        <v>30811571026 03</v>
      </c>
      <c r="K414" s="5"/>
      <c r="L414" s="169" t="str">
        <f t="shared" si="36"/>
        <v>30811571026 03B</v>
      </c>
      <c r="M414" s="5" t="str">
        <f t="shared" si="37"/>
        <v>Slovenský Zväz KaratefBodmena trénerovi Peter Baďura</v>
      </c>
      <c r="N414" s="3" t="str">
        <f t="shared" si="38"/>
        <v>30811571fB</v>
      </c>
    </row>
    <row r="415" spans="1:14" x14ac:dyDescent="0.2">
      <c r="A415" s="168" t="s">
        <v>1042</v>
      </c>
      <c r="B415" s="208" t="str">
        <f>VLOOKUP(A415,Adr!A:B,2,FALSE)</f>
        <v>Slovenský zväz kickboxu</v>
      </c>
      <c r="C415" s="198" t="s">
        <v>1674</v>
      </c>
      <c r="D415" s="188">
        <v>196124</v>
      </c>
      <c r="E415" s="175">
        <v>0</v>
      </c>
      <c r="F415" s="168" t="s">
        <v>378</v>
      </c>
      <c r="G415" s="171" t="s">
        <v>358</v>
      </c>
      <c r="H415" s="171" t="s">
        <v>1216</v>
      </c>
      <c r="I415" s="194" t="str">
        <f t="shared" si="34"/>
        <v>31119247a</v>
      </c>
      <c r="J415" s="169" t="str">
        <f t="shared" si="35"/>
        <v>31119247026 02</v>
      </c>
      <c r="K415" s="5" t="s">
        <v>1675</v>
      </c>
      <c r="L415" s="169" t="str">
        <f t="shared" si="36"/>
        <v>31119247026 02B</v>
      </c>
      <c r="M415" s="5" t="str">
        <f t="shared" si="37"/>
        <v>Slovenský zväz kickboxuaBkickbox - bežné transfery</v>
      </c>
      <c r="N415" s="3" t="str">
        <f t="shared" si="38"/>
        <v>31119247aB</v>
      </c>
    </row>
    <row r="416" spans="1:14" x14ac:dyDescent="0.2">
      <c r="A416" s="184" t="s">
        <v>1042</v>
      </c>
      <c r="B416" s="208" t="str">
        <f>VLOOKUP(A416,Adr!A:B,2,FALSE)</f>
        <v>Slovenský zväz kickboxu</v>
      </c>
      <c r="C416" s="198" t="s">
        <v>1676</v>
      </c>
      <c r="D416" s="189">
        <v>15000</v>
      </c>
      <c r="E416" s="235">
        <v>0</v>
      </c>
      <c r="F416" s="168" t="s">
        <v>384</v>
      </c>
      <c r="G416" s="171" t="s">
        <v>360</v>
      </c>
      <c r="H416" s="171" t="s">
        <v>1216</v>
      </c>
      <c r="I416" s="194" t="str">
        <f t="shared" si="34"/>
        <v>31119247d</v>
      </c>
      <c r="J416" s="169" t="str">
        <f t="shared" si="35"/>
        <v>31119247026 03</v>
      </c>
      <c r="K416" s="5"/>
      <c r="L416" s="169" t="str">
        <f t="shared" si="36"/>
        <v>31119247026 03B</v>
      </c>
      <c r="M416" s="5" t="str">
        <f t="shared" si="37"/>
        <v>Slovenský zväz kickboxudBFilipová Alexandra</v>
      </c>
      <c r="N416" s="3" t="str">
        <f t="shared" si="38"/>
        <v>31119247dB</v>
      </c>
    </row>
    <row r="417" spans="1:14" x14ac:dyDescent="0.2">
      <c r="A417" s="184" t="s">
        <v>1042</v>
      </c>
      <c r="B417" s="208" t="str">
        <f>VLOOKUP(A417,Adr!A:B,2,FALSE)</f>
        <v>Slovenský zväz kickboxu</v>
      </c>
      <c r="C417" s="198" t="s">
        <v>1677</v>
      </c>
      <c r="D417" s="189">
        <v>20000</v>
      </c>
      <c r="E417" s="175">
        <v>0</v>
      </c>
      <c r="F417" s="168" t="s">
        <v>384</v>
      </c>
      <c r="G417" s="171" t="s">
        <v>360</v>
      </c>
      <c r="H417" s="171" t="s">
        <v>1216</v>
      </c>
      <c r="I417" s="194" t="str">
        <f t="shared" si="34"/>
        <v>31119247d</v>
      </c>
      <c r="J417" s="169" t="str">
        <f t="shared" si="35"/>
        <v>31119247026 03</v>
      </c>
      <c r="K417" s="5"/>
      <c r="L417" s="169" t="str">
        <f t="shared" si="36"/>
        <v>31119247026 03B</v>
      </c>
      <c r="M417" s="5" t="str">
        <f t="shared" si="37"/>
        <v>Slovenský zväz kickboxudBKarlík Marek</v>
      </c>
      <c r="N417" s="3" t="str">
        <f t="shared" si="38"/>
        <v>31119247dB</v>
      </c>
    </row>
    <row r="418" spans="1:14" x14ac:dyDescent="0.2">
      <c r="A418" s="168" t="s">
        <v>1048</v>
      </c>
      <c r="B418" s="208" t="str">
        <f>VLOOKUP(A418,Adr!A:B,2,FALSE)</f>
        <v>Slovenský zväz ľadového hokeja</v>
      </c>
      <c r="C418" s="198" t="s">
        <v>1678</v>
      </c>
      <c r="D418" s="188">
        <v>10397778</v>
      </c>
      <c r="E418" s="235">
        <v>0</v>
      </c>
      <c r="F418" s="168" t="s">
        <v>378</v>
      </c>
      <c r="G418" s="174" t="s">
        <v>358</v>
      </c>
      <c r="H418" s="171" t="s">
        <v>1216</v>
      </c>
      <c r="I418" s="194" t="str">
        <f t="shared" si="34"/>
        <v>30845386a</v>
      </c>
      <c r="J418" s="169" t="str">
        <f t="shared" si="35"/>
        <v>30845386026 02</v>
      </c>
      <c r="K418" s="5" t="s">
        <v>1679</v>
      </c>
      <c r="L418" s="169" t="str">
        <f t="shared" si="36"/>
        <v>30845386026 02B</v>
      </c>
      <c r="M418" s="5" t="str">
        <f t="shared" si="37"/>
        <v>Slovenský zväz ľadového hokejaaBľadový hokej - bežné transfery</v>
      </c>
      <c r="N418" s="3" t="str">
        <f t="shared" si="38"/>
        <v>30845386aB</v>
      </c>
    </row>
    <row r="419" spans="1:14" x14ac:dyDescent="0.2">
      <c r="A419" s="168" t="s">
        <v>1048</v>
      </c>
      <c r="B419" s="208" t="str">
        <f>VLOOKUP(A419,Adr!A:B,2,FALSE)</f>
        <v>Slovenský zväz ľadového hokeja</v>
      </c>
      <c r="C419" s="198" t="s">
        <v>1680</v>
      </c>
      <c r="D419" s="189">
        <v>100000</v>
      </c>
      <c r="E419" s="175">
        <v>0</v>
      </c>
      <c r="F419" s="184" t="s">
        <v>378</v>
      </c>
      <c r="G419" s="171" t="s">
        <v>358</v>
      </c>
      <c r="H419" s="171" t="s">
        <v>1232</v>
      </c>
      <c r="I419" s="194" t="str">
        <f t="shared" si="34"/>
        <v>30845386a</v>
      </c>
      <c r="J419" s="169" t="str">
        <f t="shared" si="35"/>
        <v>30845386026 02</v>
      </c>
      <c r="K419" s="5" t="s">
        <v>1679</v>
      </c>
      <c r="L419" s="169" t="str">
        <f t="shared" si="36"/>
        <v>30845386026 02K</v>
      </c>
      <c r="M419" s="5" t="str">
        <f t="shared" si="37"/>
        <v>Slovenský zväz ľadového hokejaaKľadový hokej - kapitálové transfery</v>
      </c>
      <c r="N419" s="3" t="str">
        <f t="shared" si="38"/>
        <v>30845386aK</v>
      </c>
    </row>
    <row r="420" spans="1:14" ht="20.399999999999999" x14ac:dyDescent="0.2">
      <c r="A420" s="184" t="s">
        <v>1055</v>
      </c>
      <c r="B420" s="208" t="str">
        <f>VLOOKUP(A420,Adr!A:B,2,FALSE)</f>
        <v>Slovenský zväz malého futbalu</v>
      </c>
      <c r="C420" s="198" t="s">
        <v>391</v>
      </c>
      <c r="D420" s="189">
        <v>250000</v>
      </c>
      <c r="E420" s="235">
        <v>0</v>
      </c>
      <c r="F420" s="168" t="s">
        <v>390</v>
      </c>
      <c r="G420" s="174" t="s">
        <v>360</v>
      </c>
      <c r="H420" s="171" t="s">
        <v>1216</v>
      </c>
      <c r="I420" s="194" t="str">
        <f t="shared" si="34"/>
        <v>30865930g</v>
      </c>
      <c r="J420" s="169" t="str">
        <f t="shared" si="35"/>
        <v>30865930026 03</v>
      </c>
      <c r="K420" s="5"/>
      <c r="L420" s="169" t="str">
        <f t="shared" si="36"/>
        <v>30865930026 03B</v>
      </c>
      <c r="M420" s="5" t="str">
        <f t="shared" si="37"/>
        <v>Slovenský zväz malého futbalugBrozvoj športov, ktoré nie sú uznanými podľa zákona č. 440/2015 Z. z.</v>
      </c>
      <c r="N420" s="3" t="str">
        <f t="shared" si="38"/>
        <v>30865930gB</v>
      </c>
    </row>
    <row r="421" spans="1:14" x14ac:dyDescent="0.2">
      <c r="A421" s="204" t="s">
        <v>1063</v>
      </c>
      <c r="B421" s="208" t="str">
        <f>VLOOKUP(A421,Adr!A:B,2,FALSE)</f>
        <v>Slovenský zväz moderného päťboja</v>
      </c>
      <c r="C421" s="198" t="s">
        <v>1681</v>
      </c>
      <c r="D421" s="189">
        <v>140228</v>
      </c>
      <c r="E421" s="175">
        <v>0</v>
      </c>
      <c r="F421" s="184" t="s">
        <v>378</v>
      </c>
      <c r="G421" s="171" t="s">
        <v>358</v>
      </c>
      <c r="H421" s="171" t="s">
        <v>1216</v>
      </c>
      <c r="I421" s="194" t="str">
        <f t="shared" si="34"/>
        <v>30788714a</v>
      </c>
      <c r="J421" s="169" t="str">
        <f t="shared" si="35"/>
        <v>30788714026 02</v>
      </c>
      <c r="K421" s="5" t="s">
        <v>1682</v>
      </c>
      <c r="L421" s="169" t="str">
        <f t="shared" si="36"/>
        <v>30788714026 02B</v>
      </c>
      <c r="M421" s="5" t="str">
        <f t="shared" si="37"/>
        <v>Slovenský zväz moderného päťbojaaBmoderný päťboj - bežné transfery</v>
      </c>
      <c r="N421" s="3" t="str">
        <f t="shared" si="38"/>
        <v>30788714aB</v>
      </c>
    </row>
    <row r="422" spans="1:14" x14ac:dyDescent="0.2">
      <c r="A422" s="180" t="s">
        <v>1069</v>
      </c>
      <c r="B422" s="208" t="str">
        <f>VLOOKUP(A422,Adr!A:B,2,FALSE)</f>
        <v>Slovenský zväz orientačných športov</v>
      </c>
      <c r="C422" s="198" t="s">
        <v>1683</v>
      </c>
      <c r="D422" s="188">
        <v>68744</v>
      </c>
      <c r="E422" s="175">
        <v>0</v>
      </c>
      <c r="F422" s="168" t="s">
        <v>378</v>
      </c>
      <c r="G422" s="171" t="s">
        <v>358</v>
      </c>
      <c r="H422" s="171" t="s">
        <v>1216</v>
      </c>
      <c r="I422" s="194" t="str">
        <f t="shared" si="34"/>
        <v>30806518a</v>
      </c>
      <c r="J422" s="169" t="str">
        <f t="shared" si="35"/>
        <v>30806518026 02</v>
      </c>
      <c r="K422" s="5" t="s">
        <v>1684</v>
      </c>
      <c r="L422" s="169" t="str">
        <f t="shared" si="36"/>
        <v>30806518026 02B</v>
      </c>
      <c r="M422" s="5" t="str">
        <f t="shared" si="37"/>
        <v>Slovenský zväz orientačných športovaBorientačné športy - bežné transfery</v>
      </c>
      <c r="N422" s="3" t="str">
        <f t="shared" si="38"/>
        <v>30806518aB</v>
      </c>
    </row>
    <row r="423" spans="1:14" x14ac:dyDescent="0.2">
      <c r="A423" s="204" t="s">
        <v>1075</v>
      </c>
      <c r="B423" s="208" t="str">
        <f>VLOOKUP(A423,Adr!A:B,2,FALSE)</f>
        <v>Slovenský zväz pozemného hokeja</v>
      </c>
      <c r="C423" s="198" t="s">
        <v>1685</v>
      </c>
      <c r="D423" s="189">
        <v>193059</v>
      </c>
      <c r="E423" s="235">
        <v>0</v>
      </c>
      <c r="F423" s="184" t="s">
        <v>378</v>
      </c>
      <c r="G423" s="171" t="s">
        <v>358</v>
      </c>
      <c r="H423" s="171" t="s">
        <v>1216</v>
      </c>
      <c r="I423" s="194" t="str">
        <f t="shared" si="34"/>
        <v>31751075a</v>
      </c>
      <c r="J423" s="169" t="str">
        <f t="shared" si="35"/>
        <v>31751075026 02</v>
      </c>
      <c r="K423" s="5" t="s">
        <v>1686</v>
      </c>
      <c r="L423" s="169" t="str">
        <f t="shared" si="36"/>
        <v>31751075026 02B</v>
      </c>
      <c r="M423" s="5" t="str">
        <f t="shared" si="37"/>
        <v>Slovenský zväz pozemného hokejaaBpozemný hokej - bežné transfery</v>
      </c>
      <c r="N423" s="3" t="str">
        <f t="shared" si="38"/>
        <v>31751075aB</v>
      </c>
    </row>
    <row r="424" spans="1:14" x14ac:dyDescent="0.2">
      <c r="A424" s="204" t="s">
        <v>1082</v>
      </c>
      <c r="B424" s="208" t="str">
        <f>VLOOKUP(A424,Adr!A:B,2,FALSE)</f>
        <v>Slovenský zväz psích záprahov</v>
      </c>
      <c r="C424" s="198" t="s">
        <v>1687</v>
      </c>
      <c r="D424" s="188">
        <v>49415</v>
      </c>
      <c r="E424" s="175">
        <v>0</v>
      </c>
      <c r="F424" s="168" t="s">
        <v>378</v>
      </c>
      <c r="G424" s="171" t="s">
        <v>358</v>
      </c>
      <c r="H424" s="171" t="s">
        <v>1216</v>
      </c>
      <c r="I424" s="194" t="str">
        <f t="shared" si="34"/>
        <v>37818058a</v>
      </c>
      <c r="J424" s="169" t="str">
        <f t="shared" si="35"/>
        <v>37818058026 02</v>
      </c>
      <c r="K424" s="5" t="s">
        <v>1688</v>
      </c>
      <c r="L424" s="169" t="str">
        <f t="shared" si="36"/>
        <v>37818058026 02B</v>
      </c>
      <c r="M424" s="5" t="str">
        <f t="shared" si="37"/>
        <v>Slovenský zväz psích záprahovaBpsie záprahy - bežné transfery</v>
      </c>
      <c r="N424" s="3" t="str">
        <f t="shared" si="38"/>
        <v>37818058aB</v>
      </c>
    </row>
    <row r="425" spans="1:14" x14ac:dyDescent="0.2">
      <c r="A425" s="168" t="s">
        <v>1082</v>
      </c>
      <c r="B425" s="208" t="str">
        <f>VLOOKUP(A425,Adr!A:B,2,FALSE)</f>
        <v>Slovenský zväz psích záprahov</v>
      </c>
      <c r="C425" s="198" t="s">
        <v>1689</v>
      </c>
      <c r="D425" s="188">
        <v>15000</v>
      </c>
      <c r="E425" s="175">
        <v>0</v>
      </c>
      <c r="F425" s="168" t="s">
        <v>384</v>
      </c>
      <c r="G425" s="171" t="s">
        <v>360</v>
      </c>
      <c r="H425" s="171" t="s">
        <v>1216</v>
      </c>
      <c r="I425" s="194" t="str">
        <f t="shared" si="34"/>
        <v>37818058d</v>
      </c>
      <c r="J425" s="169" t="str">
        <f t="shared" si="35"/>
        <v>37818058026 03</v>
      </c>
      <c r="K425" s="5"/>
      <c r="L425" s="169" t="str">
        <f t="shared" si="36"/>
        <v>37818058026 03B</v>
      </c>
      <c r="M425" s="5" t="str">
        <f t="shared" si="37"/>
        <v>Slovenský zväz psích záprahovdBBánoci Jaroslav</v>
      </c>
      <c r="N425" s="3" t="str">
        <f t="shared" si="38"/>
        <v>37818058dB</v>
      </c>
    </row>
    <row r="426" spans="1:14" x14ac:dyDescent="0.2">
      <c r="A426" s="168" t="s">
        <v>1082</v>
      </c>
      <c r="B426" s="208" t="str">
        <f>VLOOKUP(A426,Adr!A:B,2,FALSE)</f>
        <v>Slovenský zväz psích záprahov</v>
      </c>
      <c r="C426" s="198" t="s">
        <v>1690</v>
      </c>
      <c r="D426" s="188">
        <v>15000</v>
      </c>
      <c r="E426" s="175">
        <v>0</v>
      </c>
      <c r="F426" s="168" t="s">
        <v>384</v>
      </c>
      <c r="G426" s="171" t="s">
        <v>360</v>
      </c>
      <c r="H426" s="171" t="s">
        <v>1216</v>
      </c>
      <c r="I426" s="194" t="str">
        <f t="shared" si="34"/>
        <v>37818058d</v>
      </c>
      <c r="J426" s="169" t="str">
        <f t="shared" si="35"/>
        <v>37818058026 03</v>
      </c>
      <c r="K426" s="5"/>
      <c r="L426" s="169" t="str">
        <f t="shared" si="36"/>
        <v>37818058026 03B</v>
      </c>
      <c r="M426" s="5" t="str">
        <f t="shared" si="37"/>
        <v>Slovenský zväz psích záprahovdBDrábik Andrej</v>
      </c>
      <c r="N426" s="3" t="str">
        <f t="shared" si="38"/>
        <v>37818058dB</v>
      </c>
    </row>
    <row r="427" spans="1:14" x14ac:dyDescent="0.2">
      <c r="A427" s="204" t="s">
        <v>1082</v>
      </c>
      <c r="B427" s="208" t="str">
        <f>VLOOKUP(A427,Adr!A:B,2,FALSE)</f>
        <v>Slovenský zväz psích záprahov</v>
      </c>
      <c r="C427" s="198" t="s">
        <v>1691</v>
      </c>
      <c r="D427" s="188">
        <v>5000</v>
      </c>
      <c r="E427" s="175">
        <v>0</v>
      </c>
      <c r="F427" s="168" t="s">
        <v>384</v>
      </c>
      <c r="G427" s="171" t="s">
        <v>360</v>
      </c>
      <c r="H427" s="171" t="s">
        <v>1216</v>
      </c>
      <c r="I427" s="194" t="str">
        <f t="shared" si="34"/>
        <v>37818058d</v>
      </c>
      <c r="J427" s="169" t="str">
        <f t="shared" si="35"/>
        <v>37818058026 03</v>
      </c>
      <c r="K427" s="5"/>
      <c r="L427" s="169" t="str">
        <f t="shared" si="36"/>
        <v>37818058026 03B</v>
      </c>
      <c r="M427" s="5" t="str">
        <f t="shared" si="37"/>
        <v>Slovenský zväz psích záprahovdBDučák Marcel</v>
      </c>
      <c r="N427" s="3" t="str">
        <f t="shared" si="38"/>
        <v>37818058dB</v>
      </c>
    </row>
    <row r="428" spans="1:14" x14ac:dyDescent="0.2">
      <c r="A428" s="168" t="s">
        <v>1082</v>
      </c>
      <c r="B428" s="208" t="str">
        <f>VLOOKUP(A428,Adr!A:B,2,FALSE)</f>
        <v>Slovenský zväz psích záprahov</v>
      </c>
      <c r="C428" s="198" t="s">
        <v>1692</v>
      </c>
      <c r="D428" s="188">
        <v>5000</v>
      </c>
      <c r="E428" s="175">
        <v>0</v>
      </c>
      <c r="F428" s="168" t="s">
        <v>384</v>
      </c>
      <c r="G428" s="174" t="s">
        <v>360</v>
      </c>
      <c r="H428" s="171" t="s">
        <v>1216</v>
      </c>
      <c r="I428" s="194" t="str">
        <f t="shared" si="34"/>
        <v>37818058d</v>
      </c>
      <c r="J428" s="169" t="str">
        <f t="shared" si="35"/>
        <v>37818058026 03</v>
      </c>
      <c r="K428" s="5"/>
      <c r="L428" s="169" t="str">
        <f t="shared" si="36"/>
        <v>37818058026 03B</v>
      </c>
      <c r="M428" s="5" t="str">
        <f t="shared" si="37"/>
        <v>Slovenský zväz psích záprahovdBKotuliaková Mariana</v>
      </c>
      <c r="N428" s="3" t="str">
        <f t="shared" si="38"/>
        <v>37818058dB</v>
      </c>
    </row>
    <row r="429" spans="1:14" x14ac:dyDescent="0.2">
      <c r="A429" s="184" t="s">
        <v>1082</v>
      </c>
      <c r="B429" s="208" t="str">
        <f>VLOOKUP(A429,Adr!A:B,2,FALSE)</f>
        <v>Slovenský zväz psích záprahov</v>
      </c>
      <c r="C429" s="198" t="s">
        <v>1693</v>
      </c>
      <c r="D429" s="189">
        <v>5000</v>
      </c>
      <c r="E429" s="235">
        <v>0</v>
      </c>
      <c r="F429" s="168" t="s">
        <v>384</v>
      </c>
      <c r="G429" s="174" t="s">
        <v>360</v>
      </c>
      <c r="H429" s="171" t="s">
        <v>1216</v>
      </c>
      <c r="I429" s="194" t="str">
        <f t="shared" si="34"/>
        <v>37818058d</v>
      </c>
      <c r="J429" s="169" t="str">
        <f t="shared" si="35"/>
        <v>37818058026 03</v>
      </c>
      <c r="K429" s="5"/>
      <c r="L429" s="169" t="str">
        <f t="shared" si="36"/>
        <v>37818058026 03B</v>
      </c>
      <c r="M429" s="169" t="str">
        <f t="shared" si="37"/>
        <v>Slovenský zväz psích záprahovdBPelikánová Lucia</v>
      </c>
      <c r="N429" s="3" t="str">
        <f t="shared" si="38"/>
        <v>37818058dB</v>
      </c>
    </row>
    <row r="430" spans="1:14" x14ac:dyDescent="0.2">
      <c r="A430" s="204" t="s">
        <v>1082</v>
      </c>
      <c r="B430" s="208" t="str">
        <f>VLOOKUP(A430,Adr!A:B,2,FALSE)</f>
        <v>Slovenský zväz psích záprahov</v>
      </c>
      <c r="C430" s="198" t="s">
        <v>1694</v>
      </c>
      <c r="D430" s="189">
        <v>5000</v>
      </c>
      <c r="E430" s="175">
        <v>0</v>
      </c>
      <c r="F430" s="168" t="s">
        <v>384</v>
      </c>
      <c r="G430" s="171" t="s">
        <v>360</v>
      </c>
      <c r="H430" s="171" t="s">
        <v>1216</v>
      </c>
      <c r="I430" s="194" t="str">
        <f t="shared" si="34"/>
        <v>37818058d</v>
      </c>
      <c r="J430" s="169" t="str">
        <f t="shared" si="35"/>
        <v>37818058026 03</v>
      </c>
      <c r="K430" s="5"/>
      <c r="L430" s="169" t="str">
        <f t="shared" si="36"/>
        <v>37818058026 03B</v>
      </c>
      <c r="M430" s="5" t="str">
        <f t="shared" si="37"/>
        <v>Slovenský zväz psích záprahovdBReguli Jakub</v>
      </c>
      <c r="N430" s="3" t="str">
        <f t="shared" si="38"/>
        <v>37818058dB</v>
      </c>
    </row>
    <row r="431" spans="1:14" x14ac:dyDescent="0.2">
      <c r="A431" s="204" t="s">
        <v>1082</v>
      </c>
      <c r="B431" s="208" t="str">
        <f>VLOOKUP(A431,Adr!A:B,2,FALSE)</f>
        <v>Slovenský zväz psích záprahov</v>
      </c>
      <c r="C431" s="198" t="s">
        <v>1695</v>
      </c>
      <c r="D431" s="189">
        <v>5000</v>
      </c>
      <c r="E431" s="175">
        <v>0</v>
      </c>
      <c r="F431" s="168" t="s">
        <v>384</v>
      </c>
      <c r="G431" s="171" t="s">
        <v>360</v>
      </c>
      <c r="H431" s="171" t="s">
        <v>1216</v>
      </c>
      <c r="I431" s="194" t="str">
        <f t="shared" si="34"/>
        <v>37818058d</v>
      </c>
      <c r="J431" s="169" t="str">
        <f t="shared" si="35"/>
        <v>37818058026 03</v>
      </c>
      <c r="K431" s="5"/>
      <c r="L431" s="169" t="str">
        <f t="shared" si="36"/>
        <v>37818058026 03B</v>
      </c>
      <c r="M431" s="5" t="str">
        <f t="shared" si="37"/>
        <v>Slovenský zväz psích záprahovdBSedilek Branislav</v>
      </c>
      <c r="N431" s="3" t="str">
        <f t="shared" si="38"/>
        <v>37818058dB</v>
      </c>
    </row>
    <row r="432" spans="1:14" ht="20.399999999999999" x14ac:dyDescent="0.2">
      <c r="A432" s="168" t="s">
        <v>1090</v>
      </c>
      <c r="B432" s="208" t="str">
        <f>VLOOKUP(A432,Adr!A:B,2,FALSE)</f>
        <v>Slovenský zväz rádioamatérov</v>
      </c>
      <c r="C432" s="198" t="s">
        <v>1480</v>
      </c>
      <c r="D432" s="189">
        <v>29909</v>
      </c>
      <c r="E432" s="235">
        <v>0</v>
      </c>
      <c r="F432" s="168" t="s">
        <v>388</v>
      </c>
      <c r="G432" s="174" t="s">
        <v>360</v>
      </c>
      <c r="H432" s="171" t="s">
        <v>1216</v>
      </c>
      <c r="I432" s="194" t="str">
        <f t="shared" si="34"/>
        <v>00896896f</v>
      </c>
      <c r="J432" s="169" t="str">
        <f t="shared" si="35"/>
        <v>00896896026 03</v>
      </c>
      <c r="K432" s="5"/>
      <c r="L432" s="169" t="str">
        <f t="shared" si="36"/>
        <v>00896896026 03B</v>
      </c>
      <c r="M432" s="5" t="str">
        <f t="shared" si="37"/>
        <v>Slovenský zväz rádioamatérovfBPlnenie úloh verejného záujmu v športe - rozvoj športu</v>
      </c>
      <c r="N432" s="3" t="str">
        <f t="shared" si="38"/>
        <v>00896896fB</v>
      </c>
    </row>
    <row r="433" spans="1:14" x14ac:dyDescent="0.2">
      <c r="A433" s="168" t="s">
        <v>1098</v>
      </c>
      <c r="B433" s="208" t="str">
        <f>VLOOKUP(A433,Adr!A:B,2,FALSE)</f>
        <v>Slovenský zväz rybolovnej techniky</v>
      </c>
      <c r="C433" s="198" t="s">
        <v>1696</v>
      </c>
      <c r="D433" s="189">
        <v>76599</v>
      </c>
      <c r="E433" s="175">
        <v>0</v>
      </c>
      <c r="F433" s="168" t="s">
        <v>378</v>
      </c>
      <c r="G433" s="174" t="s">
        <v>358</v>
      </c>
      <c r="H433" s="171" t="s">
        <v>1216</v>
      </c>
      <c r="I433" s="194" t="str">
        <f t="shared" si="34"/>
        <v>31871526a</v>
      </c>
      <c r="J433" s="169" t="str">
        <f t="shared" si="35"/>
        <v>31871526026 02</v>
      </c>
      <c r="K433" s="5" t="s">
        <v>1697</v>
      </c>
      <c r="L433" s="169" t="str">
        <f t="shared" si="36"/>
        <v>31871526026 02B</v>
      </c>
      <c r="M433" s="5" t="str">
        <f t="shared" si="37"/>
        <v>Slovenský zväz rybolovnej technikyaBrybolovná technika - bežné transfery</v>
      </c>
      <c r="N433" s="3" t="str">
        <f t="shared" si="38"/>
        <v>31871526aB</v>
      </c>
    </row>
    <row r="434" spans="1:14" x14ac:dyDescent="0.2">
      <c r="A434" s="204" t="s">
        <v>1105</v>
      </c>
      <c r="B434" s="208" t="str">
        <f>VLOOKUP(A434,Adr!A:B,2,FALSE)</f>
        <v>Slovenský zväz sánkarov</v>
      </c>
      <c r="C434" s="198" t="s">
        <v>1698</v>
      </c>
      <c r="D434" s="189">
        <v>166823</v>
      </c>
      <c r="E434" s="175">
        <v>0</v>
      </c>
      <c r="F434" s="168" t="s">
        <v>378</v>
      </c>
      <c r="G434" s="171" t="s">
        <v>358</v>
      </c>
      <c r="H434" s="171" t="s">
        <v>1216</v>
      </c>
      <c r="I434" s="194" t="str">
        <f t="shared" si="34"/>
        <v>31989373a</v>
      </c>
      <c r="J434" s="169" t="str">
        <f t="shared" si="35"/>
        <v>31989373026 02</v>
      </c>
      <c r="K434" s="5" t="s">
        <v>1699</v>
      </c>
      <c r="L434" s="169" t="str">
        <f t="shared" si="36"/>
        <v>31989373026 02B</v>
      </c>
      <c r="M434" s="5" t="str">
        <f t="shared" si="37"/>
        <v>Slovenský zväz sánkarovaBsánkovanie - bežné transfery</v>
      </c>
      <c r="N434" s="3" t="str">
        <f t="shared" si="38"/>
        <v>31989373aB</v>
      </c>
    </row>
    <row r="435" spans="1:14" x14ac:dyDescent="0.2">
      <c r="A435" s="204" t="s">
        <v>1105</v>
      </c>
      <c r="B435" s="208" t="str">
        <f>VLOOKUP(A435,Adr!A:B,2,FALSE)</f>
        <v>Slovenský zväz sánkarov</v>
      </c>
      <c r="C435" s="198" t="s">
        <v>1700</v>
      </c>
      <c r="D435" s="189">
        <v>20000</v>
      </c>
      <c r="E435" s="235">
        <v>0</v>
      </c>
      <c r="F435" s="184" t="s">
        <v>384</v>
      </c>
      <c r="G435" s="171" t="s">
        <v>360</v>
      </c>
      <c r="H435" s="171" t="s">
        <v>1216</v>
      </c>
      <c r="I435" s="194" t="str">
        <f t="shared" si="34"/>
        <v>31989373d</v>
      </c>
      <c r="J435" s="169" t="str">
        <f t="shared" si="35"/>
        <v>31989373026 03</v>
      </c>
      <c r="K435" s="5"/>
      <c r="L435" s="169" t="str">
        <f t="shared" si="36"/>
        <v>31989373026 03B</v>
      </c>
      <c r="M435" s="5" t="str">
        <f t="shared" si="37"/>
        <v>Slovenský zväz sánkarovdBštafeta - sánkovanie</v>
      </c>
      <c r="N435" s="3" t="str">
        <f t="shared" si="38"/>
        <v>31989373dB</v>
      </c>
    </row>
    <row r="436" spans="1:14" x14ac:dyDescent="0.2">
      <c r="A436" s="168" t="s">
        <v>1113</v>
      </c>
      <c r="B436" s="208" t="str">
        <f>VLOOKUP(A436,Adr!A:B,2,FALSE)</f>
        <v>Slovenský zväz športového ju-jitsu</v>
      </c>
      <c r="C436" s="198" t="s">
        <v>1701</v>
      </c>
      <c r="D436" s="189">
        <v>32301</v>
      </c>
      <c r="E436" s="175">
        <v>0</v>
      </c>
      <c r="F436" s="168" t="s">
        <v>378</v>
      </c>
      <c r="G436" s="171" t="s">
        <v>358</v>
      </c>
      <c r="H436" s="171" t="s">
        <v>1216</v>
      </c>
      <c r="I436" s="194" t="str">
        <f t="shared" si="34"/>
        <v>42219922a</v>
      </c>
      <c r="J436" s="169" t="str">
        <f t="shared" si="35"/>
        <v>42219922026 02</v>
      </c>
      <c r="K436" s="5" t="s">
        <v>1702</v>
      </c>
      <c r="L436" s="169" t="str">
        <f t="shared" si="36"/>
        <v>42219922026 02B</v>
      </c>
      <c r="M436" s="5" t="str">
        <f t="shared" si="37"/>
        <v>Slovenský zväz športového ju-jitsuaBju-jitsu - bežné transfery</v>
      </c>
      <c r="N436" s="3" t="str">
        <f t="shared" ref="N436:N443" si="39">+I436&amp;H436</f>
        <v>42219922aB</v>
      </c>
    </row>
    <row r="437" spans="1:14" x14ac:dyDescent="0.2">
      <c r="A437" s="168" t="s">
        <v>1113</v>
      </c>
      <c r="B437" s="208" t="str">
        <f>VLOOKUP(A437,Adr!A:B,2,FALSE)</f>
        <v>Slovenský zväz športového ju-jitsu</v>
      </c>
      <c r="C437" s="198" t="s">
        <v>1703</v>
      </c>
      <c r="D437" s="188">
        <v>404</v>
      </c>
      <c r="E437" s="175">
        <v>0</v>
      </c>
      <c r="F437" s="168" t="s">
        <v>388</v>
      </c>
      <c r="G437" s="171" t="s">
        <v>360</v>
      </c>
      <c r="H437" s="171" t="s">
        <v>1216</v>
      </c>
      <c r="I437" s="194" t="str">
        <f t="shared" si="34"/>
        <v>42219922f</v>
      </c>
      <c r="J437" s="169" t="str">
        <f t="shared" si="35"/>
        <v>42219922026 03</v>
      </c>
      <c r="K437" s="5"/>
      <c r="L437" s="169" t="str">
        <f t="shared" si="36"/>
        <v>42219922026 03B</v>
      </c>
      <c r="M437" s="5" t="str">
        <f t="shared" si="37"/>
        <v>Slovenský zväz športového ju-jitsufBodmena trénerovi Miroslav Ševčík</v>
      </c>
      <c r="N437" s="3" t="str">
        <f t="shared" si="39"/>
        <v>42219922fB</v>
      </c>
    </row>
    <row r="438" spans="1:14" x14ac:dyDescent="0.2">
      <c r="A438" s="204" t="s">
        <v>1121</v>
      </c>
      <c r="B438" s="208" t="str">
        <f>VLOOKUP(A438,Adr!A:B,2,FALSE)</f>
        <v>Slovenský zväz športového rybolovu</v>
      </c>
      <c r="C438" s="198" t="s">
        <v>1704</v>
      </c>
      <c r="D438" s="189">
        <v>63940</v>
      </c>
      <c r="E438" s="175">
        <v>0</v>
      </c>
      <c r="F438" s="168" t="s">
        <v>378</v>
      </c>
      <c r="G438" s="174" t="s">
        <v>358</v>
      </c>
      <c r="H438" s="171" t="s">
        <v>1216</v>
      </c>
      <c r="I438" s="194" t="str">
        <f t="shared" si="34"/>
        <v>51118831a</v>
      </c>
      <c r="J438" s="169" t="str">
        <f t="shared" si="35"/>
        <v>51118831026 02</v>
      </c>
      <c r="K438" s="5" t="s">
        <v>1705</v>
      </c>
      <c r="L438" s="169" t="str">
        <f t="shared" si="36"/>
        <v>51118831026 02B</v>
      </c>
      <c r="M438" s="5" t="str">
        <f t="shared" si="37"/>
        <v>Slovenský zväz športového rybolovuaBšportové rybárstvo - bežné transfery</v>
      </c>
      <c r="N438" s="3" t="str">
        <f t="shared" si="39"/>
        <v>51118831aB</v>
      </c>
    </row>
    <row r="439" spans="1:14" ht="20.399999999999999" x14ac:dyDescent="0.2">
      <c r="A439" s="204" t="s">
        <v>1128</v>
      </c>
      <c r="B439" s="208" t="str">
        <f>VLOOKUP(A439,Adr!A:B,2,FALSE)</f>
        <v>Slovenský zväz Taekwon-Do ITF</v>
      </c>
      <c r="C439" s="198" t="s">
        <v>391</v>
      </c>
      <c r="D439" s="189">
        <v>61600</v>
      </c>
      <c r="E439" s="175">
        <v>0</v>
      </c>
      <c r="F439" s="168" t="s">
        <v>390</v>
      </c>
      <c r="G439" s="174" t="s">
        <v>360</v>
      </c>
      <c r="H439" s="171" t="s">
        <v>1216</v>
      </c>
      <c r="I439" s="194" t="str">
        <f t="shared" si="34"/>
        <v>37938941g</v>
      </c>
      <c r="J439" s="169" t="str">
        <f t="shared" si="35"/>
        <v>37938941026 03</v>
      </c>
      <c r="K439" s="5"/>
      <c r="L439" s="169" t="str">
        <f t="shared" si="36"/>
        <v>37938941026 03B</v>
      </c>
      <c r="M439" s="5" t="str">
        <f t="shared" si="37"/>
        <v>Slovenský zväz Taekwon-Do ITFgBrozvoj športov, ktoré nie sú uznanými podľa zákona č. 440/2015 Z. z.</v>
      </c>
      <c r="N439" s="3" t="str">
        <f t="shared" si="39"/>
        <v>37938941gB</v>
      </c>
    </row>
    <row r="440" spans="1:14" x14ac:dyDescent="0.2">
      <c r="A440" s="204" t="s">
        <v>1136</v>
      </c>
      <c r="B440" s="208" t="str">
        <f>VLOOKUP(A440,Adr!A:B,2,FALSE)</f>
        <v>Slovenský zväz tanečných športov</v>
      </c>
      <c r="C440" s="198" t="s">
        <v>1706</v>
      </c>
      <c r="D440" s="189">
        <v>473263</v>
      </c>
      <c r="E440" s="175">
        <v>0</v>
      </c>
      <c r="F440" s="168" t="s">
        <v>378</v>
      </c>
      <c r="G440" s="174" t="s">
        <v>358</v>
      </c>
      <c r="H440" s="171" t="s">
        <v>1216</v>
      </c>
      <c r="I440" s="194" t="str">
        <f t="shared" si="34"/>
        <v>00684767a</v>
      </c>
      <c r="J440" s="169" t="str">
        <f t="shared" si="35"/>
        <v>00684767026 02</v>
      </c>
      <c r="K440" s="5" t="s">
        <v>1707</v>
      </c>
      <c r="L440" s="169" t="str">
        <f t="shared" si="36"/>
        <v>00684767026 02B</v>
      </c>
      <c r="M440" s="5" t="str">
        <f t="shared" si="37"/>
        <v>Slovenský zväz tanečných športovaBtanečný šport - bežné transfery</v>
      </c>
      <c r="N440" s="3" t="str">
        <f t="shared" si="39"/>
        <v>00684767aB</v>
      </c>
    </row>
    <row r="441" spans="1:14" x14ac:dyDescent="0.2">
      <c r="A441" s="204" t="s">
        <v>1136</v>
      </c>
      <c r="B441" s="208" t="str">
        <f>VLOOKUP(A441,Adr!A:B,2,FALSE)</f>
        <v>Slovenský zväz tanečných športov</v>
      </c>
      <c r="C441" s="192" t="s">
        <v>1708</v>
      </c>
      <c r="D441" s="174">
        <v>35000</v>
      </c>
      <c r="E441" s="235">
        <v>0</v>
      </c>
      <c r="F441" s="168" t="s">
        <v>378</v>
      </c>
      <c r="G441" s="174" t="s">
        <v>358</v>
      </c>
      <c r="H441" s="171" t="s">
        <v>1232</v>
      </c>
      <c r="I441" s="194" t="str">
        <f t="shared" si="34"/>
        <v>00684767a</v>
      </c>
      <c r="J441" s="169" t="str">
        <f t="shared" si="35"/>
        <v>00684767026 02</v>
      </c>
      <c r="K441" s="5" t="s">
        <v>1707</v>
      </c>
      <c r="L441" s="169" t="str">
        <f t="shared" si="36"/>
        <v>00684767026 02K</v>
      </c>
      <c r="M441" s="5" t="str">
        <f t="shared" si="37"/>
        <v>Slovenský zväz tanečných športovaKtanečný šport - kapitálové transfery</v>
      </c>
      <c r="N441" s="3" t="str">
        <f t="shared" si="39"/>
        <v>00684767aK</v>
      </c>
    </row>
    <row r="442" spans="1:14" ht="20.399999999999999" x14ac:dyDescent="0.2">
      <c r="A442" s="207" t="s">
        <v>1136</v>
      </c>
      <c r="B442" s="208" t="str">
        <f>VLOOKUP(A442,Adr!A:B,2,FALSE)</f>
        <v>Slovenský zväz tanečných športov</v>
      </c>
      <c r="C442" s="198" t="s">
        <v>1274</v>
      </c>
      <c r="D442" s="188">
        <v>8579</v>
      </c>
      <c r="E442" s="175">
        <v>0</v>
      </c>
      <c r="F442" s="168" t="s">
        <v>382</v>
      </c>
      <c r="G442" s="174" t="s">
        <v>360</v>
      </c>
      <c r="H442" s="171" t="s">
        <v>1216</v>
      </c>
      <c r="I442" s="194" t="str">
        <f t="shared" si="34"/>
        <v>00684767c</v>
      </c>
      <c r="J442" s="169" t="str">
        <f t="shared" si="35"/>
        <v>00684767026 03</v>
      </c>
      <c r="K442" s="5"/>
      <c r="L442" s="169" t="str">
        <f t="shared" si="36"/>
        <v>00684767026 03B</v>
      </c>
      <c r="M442" s="5" t="str">
        <f t="shared" si="37"/>
        <v>Slovenský zväz tanečných športovcBzabezpečenie a rozvoj zdravotne postihnutých športovcov (SPV)</v>
      </c>
      <c r="N442" s="3" t="str">
        <f t="shared" si="39"/>
        <v>00684767cB</v>
      </c>
    </row>
    <row r="443" spans="1:14" x14ac:dyDescent="0.2">
      <c r="A443" s="204" t="s">
        <v>1136</v>
      </c>
      <c r="B443" s="208" t="str">
        <f>VLOOKUP(A443,Adr!A:B,2,FALSE)</f>
        <v>Slovenský zväz tanečných športov</v>
      </c>
      <c r="C443" s="198" t="s">
        <v>1709</v>
      </c>
      <c r="D443" s="188">
        <v>15000</v>
      </c>
      <c r="E443" s="175">
        <v>0</v>
      </c>
      <c r="F443" s="168" t="s">
        <v>384</v>
      </c>
      <c r="G443" s="171" t="s">
        <v>360</v>
      </c>
      <c r="H443" s="171" t="s">
        <v>1216</v>
      </c>
      <c r="I443" s="194" t="str">
        <f t="shared" si="34"/>
        <v>00684767d</v>
      </c>
      <c r="J443" s="169" t="str">
        <f t="shared" si="35"/>
        <v>00684767026 03</v>
      </c>
      <c r="K443" s="5"/>
      <c r="L443" s="169" t="str">
        <f t="shared" si="36"/>
        <v>00684767026 03B</v>
      </c>
      <c r="M443" s="5" t="str">
        <f t="shared" si="37"/>
        <v>Slovenský zväz tanečných športovdBPirhala "Twister" Oliver</v>
      </c>
      <c r="N443" s="3" t="str">
        <f t="shared" si="39"/>
        <v>00684767dB</v>
      </c>
    </row>
    <row r="444" spans="1:14" ht="20.399999999999999" x14ac:dyDescent="0.2">
      <c r="A444" s="207" t="s">
        <v>1142</v>
      </c>
      <c r="B444" s="208" t="str">
        <f>VLOOKUP(A444,Adr!A:B,2,FALSE)</f>
        <v>Slovenský zväz telesne postihnutých športovcov</v>
      </c>
      <c r="C444" s="198" t="s">
        <v>1710</v>
      </c>
      <c r="D444" s="189">
        <v>558320</v>
      </c>
      <c r="E444" s="235">
        <v>0</v>
      </c>
      <c r="F444" s="168" t="s">
        <v>382</v>
      </c>
      <c r="G444" s="174" t="s">
        <v>360</v>
      </c>
      <c r="H444" s="171" t="s">
        <v>1216</v>
      </c>
      <c r="I444" s="194" t="str">
        <f t="shared" si="34"/>
        <v>22665234c</v>
      </c>
      <c r="J444" s="169" t="str">
        <f t="shared" si="35"/>
        <v>22665234026 03</v>
      </c>
      <c r="K444" s="5"/>
      <c r="L444" s="169" t="str">
        <f t="shared" si="36"/>
        <v>22665234026 03B</v>
      </c>
      <c r="M444" s="5" t="str">
        <f t="shared" si="37"/>
        <v>Slovenský zväz telesne postihnutých športovcovcBčinnosť Slovenského zväzu telesne postihnutých športovcov</v>
      </c>
    </row>
    <row r="445" spans="1:14" x14ac:dyDescent="0.2">
      <c r="A445" s="204" t="s">
        <v>1142</v>
      </c>
      <c r="B445" s="208" t="str">
        <f>VLOOKUP(A445,Adr!A:B,2,FALSE)</f>
        <v>Slovenský zväz telesne postihnutých športovcov</v>
      </c>
      <c r="C445" s="192" t="s">
        <v>1711</v>
      </c>
      <c r="D445" s="174">
        <v>50000</v>
      </c>
      <c r="E445" s="175">
        <v>0</v>
      </c>
      <c r="F445" s="168" t="s">
        <v>384</v>
      </c>
      <c r="G445" s="171" t="s">
        <v>360</v>
      </c>
      <c r="H445" s="171" t="s">
        <v>1216</v>
      </c>
      <c r="I445" s="194" t="str">
        <f t="shared" si="34"/>
        <v>22665234d</v>
      </c>
      <c r="J445" s="169" t="str">
        <f t="shared" si="35"/>
        <v>22665234026 03</v>
      </c>
      <c r="K445" s="5"/>
      <c r="L445" s="169" t="str">
        <f t="shared" si="36"/>
        <v>22665234026 03B</v>
      </c>
      <c r="M445" s="5" t="str">
        <f t="shared" si="37"/>
        <v>Slovenský zväz telesne postihnutých športovcovdBAndrejčík Samuel</v>
      </c>
      <c r="N445" s="3" t="str">
        <f t="shared" ref="N445:N471" si="40">+I445&amp;H445</f>
        <v>22665234dB</v>
      </c>
    </row>
    <row r="446" spans="1:14" x14ac:dyDescent="0.2">
      <c r="A446" s="204" t="s">
        <v>1142</v>
      </c>
      <c r="B446" s="208" t="str">
        <f>VLOOKUP(A446,Adr!A:B,2,FALSE)</f>
        <v>Slovenský zväz telesne postihnutých športovcov</v>
      </c>
      <c r="C446" s="198" t="s">
        <v>1712</v>
      </c>
      <c r="D446" s="188">
        <v>42000</v>
      </c>
      <c r="E446" s="175">
        <v>0</v>
      </c>
      <c r="F446" s="168" t="s">
        <v>384</v>
      </c>
      <c r="G446" s="171" t="s">
        <v>360</v>
      </c>
      <c r="H446" s="171" t="s">
        <v>1216</v>
      </c>
      <c r="I446" s="194" t="str">
        <f t="shared" si="34"/>
        <v>22665234d</v>
      </c>
      <c r="J446" s="169" t="str">
        <f t="shared" si="35"/>
        <v>22665234026 03</v>
      </c>
      <c r="K446" s="5"/>
      <c r="L446" s="169" t="str">
        <f t="shared" si="36"/>
        <v>22665234026 03B</v>
      </c>
      <c r="M446" s="5" t="str">
        <f t="shared" si="37"/>
        <v>Slovenský zväz telesne postihnutých športovcovdBBalcová Michaela</v>
      </c>
      <c r="N446" s="3" t="str">
        <f t="shared" si="40"/>
        <v>22665234dB</v>
      </c>
    </row>
    <row r="447" spans="1:14" x14ac:dyDescent="0.2">
      <c r="A447" s="204" t="s">
        <v>1142</v>
      </c>
      <c r="B447" s="208" t="str">
        <f>VLOOKUP(A447,Adr!A:B,2,FALSE)</f>
        <v>Slovenský zväz telesne postihnutých športovcov</v>
      </c>
      <c r="C447" s="198" t="s">
        <v>1713</v>
      </c>
      <c r="D447" s="188">
        <v>15000</v>
      </c>
      <c r="E447" s="175">
        <v>0</v>
      </c>
      <c r="F447" s="168" t="s">
        <v>384</v>
      </c>
      <c r="G447" s="171" t="s">
        <v>360</v>
      </c>
      <c r="H447" s="171" t="s">
        <v>1216</v>
      </c>
      <c r="I447" s="194" t="str">
        <f t="shared" si="34"/>
        <v>22665234d</v>
      </c>
      <c r="J447" s="169" t="str">
        <f t="shared" si="35"/>
        <v>22665234026 03</v>
      </c>
      <c r="K447" s="5"/>
      <c r="L447" s="169" t="str">
        <f t="shared" si="36"/>
        <v>22665234026 03B</v>
      </c>
      <c r="M447" s="5" t="str">
        <f t="shared" si="37"/>
        <v>Slovenský zväz telesne postihnutých športovcovdBdružstvo - boccia (BC1-2)</v>
      </c>
      <c r="N447" s="3" t="str">
        <f t="shared" si="40"/>
        <v>22665234dB</v>
      </c>
    </row>
    <row r="448" spans="1:14" x14ac:dyDescent="0.2">
      <c r="A448" s="168" t="s">
        <v>1142</v>
      </c>
      <c r="B448" s="208" t="str">
        <f>VLOOKUP(A448,Adr!A:B,2,FALSE)</f>
        <v>Slovenský zväz telesne postihnutých športovcov</v>
      </c>
      <c r="C448" s="198" t="s">
        <v>1714</v>
      </c>
      <c r="D448" s="188">
        <v>50000</v>
      </c>
      <c r="E448" s="175">
        <v>0</v>
      </c>
      <c r="F448" s="168" t="s">
        <v>384</v>
      </c>
      <c r="G448" s="174" t="s">
        <v>360</v>
      </c>
      <c r="H448" s="171" t="s">
        <v>1216</v>
      </c>
      <c r="I448" s="194" t="str">
        <f t="shared" si="34"/>
        <v>22665234d</v>
      </c>
      <c r="J448" s="169" t="str">
        <f t="shared" si="35"/>
        <v>22665234026 03</v>
      </c>
      <c r="K448" s="5"/>
      <c r="L448" s="169" t="str">
        <f t="shared" si="36"/>
        <v>22665234026 03B</v>
      </c>
      <c r="M448" s="5" t="str">
        <f t="shared" si="37"/>
        <v>Slovenský zväz telesne postihnutých športovcovdBdružstvo - boccia (BC4)</v>
      </c>
      <c r="N448" s="3" t="str">
        <f t="shared" si="40"/>
        <v>22665234dB</v>
      </c>
    </row>
    <row r="449" spans="1:14" x14ac:dyDescent="0.2">
      <c r="A449" s="180" t="s">
        <v>1142</v>
      </c>
      <c r="B449" s="208" t="str">
        <f>VLOOKUP(A449,Adr!A:B,2,FALSE)</f>
        <v>Slovenský zväz telesne postihnutých športovcov</v>
      </c>
      <c r="C449" s="192" t="s">
        <v>1715</v>
      </c>
      <c r="D449" s="174">
        <v>20000</v>
      </c>
      <c r="E449" s="235">
        <v>0</v>
      </c>
      <c r="F449" s="168" t="s">
        <v>384</v>
      </c>
      <c r="G449" s="171" t="s">
        <v>360</v>
      </c>
      <c r="H449" s="171" t="s">
        <v>1216</v>
      </c>
      <c r="I449" s="194" t="str">
        <f t="shared" si="34"/>
        <v>22665234d</v>
      </c>
      <c r="J449" s="169" t="str">
        <f t="shared" si="35"/>
        <v>22665234026 03</v>
      </c>
      <c r="K449" s="5"/>
      <c r="L449" s="169" t="str">
        <f t="shared" si="36"/>
        <v>22665234026 03B</v>
      </c>
      <c r="M449" s="5" t="str">
        <f t="shared" si="37"/>
        <v>Slovenský zväz telesne postihnutých športovcovdBdvojica - curling na vozíku (telesne postihnutí)</v>
      </c>
      <c r="N449" s="3" t="str">
        <f t="shared" si="40"/>
        <v>22665234dB</v>
      </c>
    </row>
    <row r="450" spans="1:14" x14ac:dyDescent="0.2">
      <c r="A450" s="168" t="s">
        <v>1142</v>
      </c>
      <c r="B450" s="208" t="str">
        <f>VLOOKUP(A450,Adr!A:B,2,FALSE)</f>
        <v>Slovenský zväz telesne postihnutých športovcov</v>
      </c>
      <c r="C450" s="198" t="s">
        <v>1716</v>
      </c>
      <c r="D450" s="188">
        <v>20000</v>
      </c>
      <c r="E450" s="175">
        <v>0</v>
      </c>
      <c r="F450" s="168" t="s">
        <v>384</v>
      </c>
      <c r="G450" s="174" t="s">
        <v>360</v>
      </c>
      <c r="H450" s="171" t="s">
        <v>1216</v>
      </c>
      <c r="I450" s="194" t="str">
        <f t="shared" ref="I450:I494" si="41">A450&amp;F450</f>
        <v>22665234d</v>
      </c>
      <c r="J450" s="169" t="str">
        <f t="shared" ref="J450:J494" si="42">A450&amp;G450</f>
        <v>22665234026 03</v>
      </c>
      <c r="K450" s="5"/>
      <c r="L450" s="169" t="str">
        <f t="shared" ref="L450:L513" si="43">A450&amp;G450&amp;H450</f>
        <v>22665234026 03B</v>
      </c>
      <c r="M450" s="5" t="str">
        <f t="shared" ref="M450:M513" si="44">B450&amp;F450&amp;H450&amp;C450</f>
        <v>Slovenský zväz telesne postihnutých športovcovdBJambor Miroslav</v>
      </c>
      <c r="N450" s="3" t="str">
        <f t="shared" si="40"/>
        <v>22665234dB</v>
      </c>
    </row>
    <row r="451" spans="1:14" x14ac:dyDescent="0.2">
      <c r="A451" s="184" t="s">
        <v>1142</v>
      </c>
      <c r="B451" s="208" t="str">
        <f>VLOOKUP(A451,Adr!A:B,2,FALSE)</f>
        <v>Slovenský zväz telesne postihnutých športovcov</v>
      </c>
      <c r="C451" s="198" t="s">
        <v>1717</v>
      </c>
      <c r="D451" s="189">
        <v>40000</v>
      </c>
      <c r="E451" s="235">
        <v>0</v>
      </c>
      <c r="F451" s="168" t="s">
        <v>384</v>
      </c>
      <c r="G451" s="174" t="s">
        <v>360</v>
      </c>
      <c r="H451" s="171" t="s">
        <v>1216</v>
      </c>
      <c r="I451" s="194" t="str">
        <f t="shared" si="41"/>
        <v>22665234d</v>
      </c>
      <c r="J451" s="169" t="str">
        <f t="shared" si="42"/>
        <v>22665234026 03</v>
      </c>
      <c r="K451" s="5"/>
      <c r="L451" s="169" t="str">
        <f t="shared" si="43"/>
        <v>22665234026 03B</v>
      </c>
      <c r="M451" s="5" t="str">
        <f t="shared" si="44"/>
        <v>Slovenský zväz telesne postihnutých športovcovdBKánová Alena</v>
      </c>
      <c r="N451" s="3" t="str">
        <f t="shared" si="40"/>
        <v>22665234dB</v>
      </c>
    </row>
    <row r="452" spans="1:14" x14ac:dyDescent="0.2">
      <c r="A452" s="168" t="s">
        <v>1142</v>
      </c>
      <c r="B452" s="208" t="str">
        <f>VLOOKUP(A452,Adr!A:B,2,FALSE)</f>
        <v>Slovenský zväz telesne postihnutých športovcov</v>
      </c>
      <c r="C452" s="198" t="s">
        <v>1718</v>
      </c>
      <c r="D452" s="189">
        <v>10000</v>
      </c>
      <c r="E452" s="175">
        <v>0</v>
      </c>
      <c r="F452" s="168" t="s">
        <v>384</v>
      </c>
      <c r="G452" s="174" t="s">
        <v>360</v>
      </c>
      <c r="H452" s="171" t="s">
        <v>1216</v>
      </c>
      <c r="I452" s="194" t="str">
        <f t="shared" si="41"/>
        <v>22665234d</v>
      </c>
      <c r="J452" s="169" t="str">
        <f t="shared" si="42"/>
        <v>22665234026 03</v>
      </c>
      <c r="K452" s="5"/>
      <c r="L452" s="169" t="str">
        <f t="shared" si="43"/>
        <v>22665234026 03B</v>
      </c>
      <c r="M452" s="5" t="str">
        <f t="shared" si="44"/>
        <v>Slovenský zväz telesne postihnutých športovcovdBKlohna Boris</v>
      </c>
      <c r="N452" s="3" t="str">
        <f t="shared" si="40"/>
        <v>22665234dB</v>
      </c>
    </row>
    <row r="453" spans="1:14" x14ac:dyDescent="0.2">
      <c r="A453" s="180" t="s">
        <v>1142</v>
      </c>
      <c r="B453" s="208" t="str">
        <f>VLOOKUP(A453,Adr!A:B,2,FALSE)</f>
        <v>Slovenský zväz telesne postihnutých športovcov</v>
      </c>
      <c r="C453" s="192" t="s">
        <v>1719</v>
      </c>
      <c r="D453" s="174">
        <v>20000</v>
      </c>
      <c r="E453" s="235">
        <v>0</v>
      </c>
      <c r="F453" s="168" t="s">
        <v>384</v>
      </c>
      <c r="G453" s="174" t="s">
        <v>360</v>
      </c>
      <c r="H453" s="171" t="s">
        <v>1216</v>
      </c>
      <c r="I453" s="194" t="str">
        <f t="shared" si="41"/>
        <v>22665234d</v>
      </c>
      <c r="J453" s="169" t="str">
        <f t="shared" si="42"/>
        <v>22665234026 03</v>
      </c>
      <c r="K453" s="5"/>
      <c r="L453" s="169" t="str">
        <f t="shared" si="43"/>
        <v>22665234026 03B</v>
      </c>
      <c r="M453" s="5" t="str">
        <f t="shared" si="44"/>
        <v>Slovenský zväz telesne postihnutých športovcovdBKrál Tomáš</v>
      </c>
      <c r="N453" s="3" t="str">
        <f t="shared" si="40"/>
        <v>22665234dB</v>
      </c>
    </row>
    <row r="454" spans="1:14" x14ac:dyDescent="0.2">
      <c r="A454" s="180" t="s">
        <v>1142</v>
      </c>
      <c r="B454" s="208" t="str">
        <f>VLOOKUP(A454,Adr!A:B,2,FALSE)</f>
        <v>Slovenský zväz telesne postihnutých športovcov</v>
      </c>
      <c r="C454" s="192" t="s">
        <v>1720</v>
      </c>
      <c r="D454" s="174">
        <v>20000</v>
      </c>
      <c r="E454" s="175">
        <v>0</v>
      </c>
      <c r="F454" s="168" t="s">
        <v>384</v>
      </c>
      <c r="G454" s="171" t="s">
        <v>360</v>
      </c>
      <c r="H454" s="171" t="s">
        <v>1216</v>
      </c>
      <c r="I454" s="194" t="str">
        <f t="shared" si="41"/>
        <v>22665234d</v>
      </c>
      <c r="J454" s="169" t="str">
        <f t="shared" si="42"/>
        <v>22665234026 03</v>
      </c>
      <c r="K454" s="5"/>
      <c r="L454" s="169" t="str">
        <f t="shared" si="43"/>
        <v>22665234026 03B</v>
      </c>
      <c r="M454" s="5" t="str">
        <f t="shared" si="44"/>
        <v>Slovenský zväz telesne postihnutých športovcovdBKudláčová Kristína</v>
      </c>
      <c r="N454" s="3" t="str">
        <f t="shared" si="40"/>
        <v>22665234dB</v>
      </c>
    </row>
    <row r="455" spans="1:14" x14ac:dyDescent="0.2">
      <c r="A455" s="168" t="s">
        <v>1142</v>
      </c>
      <c r="B455" s="208" t="str">
        <f>VLOOKUP(A455,Adr!A:B,2,FALSE)</f>
        <v>Slovenský zväz telesne postihnutých športovcov</v>
      </c>
      <c r="C455" s="198" t="s">
        <v>1721</v>
      </c>
      <c r="D455" s="188">
        <v>25000</v>
      </c>
      <c r="E455" s="235">
        <v>0</v>
      </c>
      <c r="F455" s="168" t="s">
        <v>384</v>
      </c>
      <c r="G455" s="174" t="s">
        <v>360</v>
      </c>
      <c r="H455" s="171" t="s">
        <v>1216</v>
      </c>
      <c r="I455" s="194" t="str">
        <f t="shared" si="41"/>
        <v>22665234d</v>
      </c>
      <c r="J455" s="169" t="str">
        <f t="shared" si="42"/>
        <v>22665234026 03</v>
      </c>
      <c r="K455" s="5"/>
      <c r="L455" s="169" t="str">
        <f t="shared" si="43"/>
        <v>22665234026 03B</v>
      </c>
      <c r="M455" s="5" t="str">
        <f t="shared" si="44"/>
        <v>Slovenský zväz telesne postihnutých športovcovdBKurilák Rastislav</v>
      </c>
      <c r="N455" s="3" t="str">
        <f t="shared" si="40"/>
        <v>22665234dB</v>
      </c>
    </row>
    <row r="456" spans="1:14" x14ac:dyDescent="0.2">
      <c r="A456" s="204" t="s">
        <v>1142</v>
      </c>
      <c r="B456" s="208" t="str">
        <f>VLOOKUP(A456,Adr!A:B,2,FALSE)</f>
        <v>Slovenský zväz telesne postihnutých športovcov</v>
      </c>
      <c r="C456" s="198" t="s">
        <v>1722</v>
      </c>
      <c r="D456" s="188">
        <v>30000</v>
      </c>
      <c r="E456" s="175">
        <v>0</v>
      </c>
      <c r="F456" s="168" t="s">
        <v>384</v>
      </c>
      <c r="G456" s="171" t="s">
        <v>360</v>
      </c>
      <c r="H456" s="171" t="s">
        <v>1216</v>
      </c>
      <c r="I456" s="194" t="str">
        <f t="shared" si="41"/>
        <v>22665234d</v>
      </c>
      <c r="J456" s="169" t="str">
        <f t="shared" si="42"/>
        <v>22665234026 03</v>
      </c>
      <c r="K456" s="5"/>
      <c r="L456" s="169" t="str">
        <f t="shared" si="43"/>
        <v>22665234026 03B</v>
      </c>
      <c r="M456" s="5" t="str">
        <f t="shared" si="44"/>
        <v>Slovenský zväz telesne postihnutých športovcovdBLudrovský Martin</v>
      </c>
      <c r="N456" s="3" t="str">
        <f t="shared" si="40"/>
        <v>22665234dB</v>
      </c>
    </row>
    <row r="457" spans="1:14" x14ac:dyDescent="0.2">
      <c r="A457" s="204" t="s">
        <v>1142</v>
      </c>
      <c r="B457" s="208" t="str">
        <f>VLOOKUP(A457,Adr!A:B,2,FALSE)</f>
        <v>Slovenský zväz telesne postihnutých športovcov</v>
      </c>
      <c r="C457" s="198" t="s">
        <v>1723</v>
      </c>
      <c r="D457" s="189">
        <v>20000</v>
      </c>
      <c r="E457" s="175">
        <v>0</v>
      </c>
      <c r="F457" s="168" t="s">
        <v>384</v>
      </c>
      <c r="G457" s="171" t="s">
        <v>360</v>
      </c>
      <c r="H457" s="171" t="s">
        <v>1216</v>
      </c>
      <c r="I457" s="194" t="str">
        <f t="shared" si="41"/>
        <v>22665234d</v>
      </c>
      <c r="J457" s="169" t="str">
        <f t="shared" si="42"/>
        <v>22665234026 03</v>
      </c>
      <c r="K457" s="5"/>
      <c r="L457" s="169" t="str">
        <f t="shared" si="43"/>
        <v>22665234026 03B</v>
      </c>
      <c r="M457" s="5" t="str">
        <f t="shared" si="44"/>
        <v>Slovenský zväz telesne postihnutých športovcovdBMezík Róbert</v>
      </c>
      <c r="N457" s="3" t="str">
        <f t="shared" si="40"/>
        <v>22665234dB</v>
      </c>
    </row>
    <row r="458" spans="1:14" x14ac:dyDescent="0.2">
      <c r="A458" s="180" t="s">
        <v>1142</v>
      </c>
      <c r="B458" s="208" t="str">
        <f>VLOOKUP(A458,Adr!A:B,2,FALSE)</f>
        <v>Slovenský zväz telesne postihnutých športovcov</v>
      </c>
      <c r="C458" s="198" t="s">
        <v>1724</v>
      </c>
      <c r="D458" s="188">
        <v>30000</v>
      </c>
      <c r="E458" s="235">
        <v>0</v>
      </c>
      <c r="F458" s="168" t="s">
        <v>384</v>
      </c>
      <c r="G458" s="174" t="s">
        <v>360</v>
      </c>
      <c r="H458" s="171" t="s">
        <v>1216</v>
      </c>
      <c r="I458" s="194" t="str">
        <f t="shared" si="41"/>
        <v>22665234d</v>
      </c>
      <c r="J458" s="169" t="str">
        <f t="shared" si="42"/>
        <v>22665234026 03</v>
      </c>
      <c r="K458" s="5"/>
      <c r="L458" s="169" t="str">
        <f t="shared" si="43"/>
        <v>22665234026 03B</v>
      </c>
      <c r="M458" s="5" t="str">
        <f t="shared" si="44"/>
        <v>Slovenský zväz telesne postihnutých športovcovdBMihálik Peter</v>
      </c>
      <c r="N458" s="3" t="str">
        <f t="shared" si="40"/>
        <v>22665234dB</v>
      </c>
    </row>
    <row r="459" spans="1:14" x14ac:dyDescent="0.2">
      <c r="A459" s="204" t="s">
        <v>1142</v>
      </c>
      <c r="B459" s="208" t="str">
        <f>VLOOKUP(A459,Adr!A:B,2,FALSE)</f>
        <v>Slovenský zväz telesne postihnutých športovcov</v>
      </c>
      <c r="C459" s="198" t="s">
        <v>1725</v>
      </c>
      <c r="D459" s="188">
        <v>30000</v>
      </c>
      <c r="E459" s="175">
        <v>0</v>
      </c>
      <c r="F459" s="168" t="s">
        <v>384</v>
      </c>
      <c r="G459" s="171" t="s">
        <v>360</v>
      </c>
      <c r="H459" s="171" t="s">
        <v>1216</v>
      </c>
      <c r="I459" s="194" t="str">
        <f t="shared" si="41"/>
        <v>22665234d</v>
      </c>
      <c r="J459" s="169" t="str">
        <f t="shared" si="42"/>
        <v>22665234026 03</v>
      </c>
      <c r="K459" s="5"/>
      <c r="L459" s="169" t="str">
        <f t="shared" si="43"/>
        <v>22665234026 03B</v>
      </c>
      <c r="M459" s="5" t="str">
        <f t="shared" si="44"/>
        <v>Slovenský zväz telesne postihnutých športovcovdBPavlík Marcel</v>
      </c>
      <c r="N459" s="3" t="str">
        <f t="shared" si="40"/>
        <v>22665234dB</v>
      </c>
    </row>
    <row r="460" spans="1:14" x14ac:dyDescent="0.2">
      <c r="A460" s="168" t="s">
        <v>1142</v>
      </c>
      <c r="B460" s="208" t="str">
        <f>VLOOKUP(A460,Adr!A:B,2,FALSE)</f>
        <v>Slovenský zväz telesne postihnutých športovcov</v>
      </c>
      <c r="C460" s="198" t="s">
        <v>1726</v>
      </c>
      <c r="D460" s="189">
        <v>30500</v>
      </c>
      <c r="E460" s="235">
        <v>0</v>
      </c>
      <c r="F460" s="168" t="s">
        <v>384</v>
      </c>
      <c r="G460" s="171" t="s">
        <v>360</v>
      </c>
      <c r="H460" s="171" t="s">
        <v>1216</v>
      </c>
      <c r="I460" s="194" t="str">
        <f t="shared" si="41"/>
        <v>22665234d</v>
      </c>
      <c r="J460" s="169" t="str">
        <f t="shared" si="42"/>
        <v>22665234026 03</v>
      </c>
      <c r="K460" s="5"/>
      <c r="L460" s="169" t="str">
        <f t="shared" si="43"/>
        <v>22665234026 03B</v>
      </c>
      <c r="M460" s="5" t="str">
        <f t="shared" si="44"/>
        <v>Slovenský zväz telesne postihnutých športovcovdBRiapoš Ján</v>
      </c>
      <c r="N460" s="3" t="str">
        <f t="shared" si="40"/>
        <v>22665234dB</v>
      </c>
    </row>
    <row r="461" spans="1:14" x14ac:dyDescent="0.2">
      <c r="A461" s="204" t="s">
        <v>1142</v>
      </c>
      <c r="B461" s="208" t="str">
        <f>VLOOKUP(A461,Adr!A:B,2,FALSE)</f>
        <v>Slovenský zväz telesne postihnutých športovcov</v>
      </c>
      <c r="C461" s="198" t="s">
        <v>1727</v>
      </c>
      <c r="D461" s="188">
        <v>10000</v>
      </c>
      <c r="E461" s="175">
        <v>0</v>
      </c>
      <c r="F461" s="168" t="s">
        <v>384</v>
      </c>
      <c r="G461" s="171" t="s">
        <v>360</v>
      </c>
      <c r="H461" s="171" t="s">
        <v>1216</v>
      </c>
      <c r="I461" s="194" t="str">
        <f t="shared" si="41"/>
        <v>22665234d</v>
      </c>
      <c r="J461" s="169" t="str">
        <f t="shared" si="42"/>
        <v>22665234026 03</v>
      </c>
      <c r="K461" s="5"/>
      <c r="L461" s="169" t="str">
        <f t="shared" si="43"/>
        <v>22665234026 03B</v>
      </c>
      <c r="M461" s="5" t="str">
        <f t="shared" si="44"/>
        <v>Slovenský zväz telesne postihnutých športovcovdBStrehársky Martin</v>
      </c>
      <c r="N461" s="3" t="str">
        <f t="shared" si="40"/>
        <v>22665234dB</v>
      </c>
    </row>
    <row r="462" spans="1:14" x14ac:dyDescent="0.2">
      <c r="A462" s="204" t="s">
        <v>1142</v>
      </c>
      <c r="B462" s="208" t="str">
        <f>VLOOKUP(A462,Adr!A:B,2,FALSE)</f>
        <v>Slovenský zväz telesne postihnutých športovcov</v>
      </c>
      <c r="C462" s="198" t="s">
        <v>1728</v>
      </c>
      <c r="D462" s="188">
        <v>30000</v>
      </c>
      <c r="E462" s="175">
        <v>0</v>
      </c>
      <c r="F462" s="184" t="s">
        <v>384</v>
      </c>
      <c r="G462" s="171" t="s">
        <v>360</v>
      </c>
      <c r="H462" s="171" t="s">
        <v>1216</v>
      </c>
      <c r="I462" s="194" t="str">
        <f t="shared" si="41"/>
        <v>22665234d</v>
      </c>
      <c r="J462" s="169" t="str">
        <f t="shared" si="42"/>
        <v>22665234026 03</v>
      </c>
      <c r="K462" s="5"/>
      <c r="L462" s="169" t="str">
        <f t="shared" si="43"/>
        <v>22665234026 03B</v>
      </c>
      <c r="M462" s="5" t="str">
        <f t="shared" si="44"/>
        <v>Slovenský zväz telesne postihnutých športovcovdBTrávníček Boris</v>
      </c>
      <c r="N462" s="3" t="str">
        <f t="shared" si="40"/>
        <v>22665234dB</v>
      </c>
    </row>
    <row r="463" spans="1:14" ht="30.6" x14ac:dyDescent="0.2">
      <c r="A463" s="200" t="s">
        <v>1142</v>
      </c>
      <c r="B463" s="208" t="str">
        <f>VLOOKUP(A463,Adr!A:B,2,FALSE)</f>
        <v>Slovenský zväz telesne postihnutých športovcov</v>
      </c>
      <c r="C463" s="192" t="s">
        <v>1729</v>
      </c>
      <c r="D463" s="174">
        <v>90000</v>
      </c>
      <c r="E463" s="175">
        <v>0</v>
      </c>
      <c r="F463" s="168" t="s">
        <v>386</v>
      </c>
      <c r="G463" s="171" t="s">
        <v>360</v>
      </c>
      <c r="H463" s="171" t="s">
        <v>1216</v>
      </c>
      <c r="I463" s="194" t="str">
        <f t="shared" si="41"/>
        <v>22665234e</v>
      </c>
      <c r="J463" s="169" t="str">
        <f t="shared" si="42"/>
        <v>22665234026 03</v>
      </c>
      <c r="K463" s="5"/>
      <c r="L463" s="169" t="str">
        <f t="shared" si="43"/>
        <v>22665234026 03B</v>
      </c>
      <c r="M463" s="5" t="str">
        <f t="shared" si="44"/>
        <v>Slovenský zväz telesne postihnutých športovcoveBzabezpečenie účasti športovej reprezentácie SR na Svetových hrách World Abilitysport 2023 v Nakhon Ratchasima</v>
      </c>
      <c r="N463" s="3" t="str">
        <f t="shared" si="40"/>
        <v>22665234eB</v>
      </c>
    </row>
    <row r="464" spans="1:14" x14ac:dyDescent="0.2">
      <c r="A464" s="204" t="s">
        <v>1148</v>
      </c>
      <c r="B464" s="208" t="str">
        <f>VLOOKUP(A464,Adr!A:B,2,FALSE)</f>
        <v>Slovenský zväz vodného lyžovania a wakeboardingu</v>
      </c>
      <c r="C464" s="198" t="s">
        <v>1730</v>
      </c>
      <c r="D464" s="189">
        <v>76898</v>
      </c>
      <c r="E464" s="175">
        <v>0</v>
      </c>
      <c r="F464" s="168" t="s">
        <v>378</v>
      </c>
      <c r="G464" s="171" t="s">
        <v>358</v>
      </c>
      <c r="H464" s="171" t="s">
        <v>1216</v>
      </c>
      <c r="I464" s="194" t="str">
        <f t="shared" si="41"/>
        <v>30793203a</v>
      </c>
      <c r="J464" s="169" t="str">
        <f t="shared" si="42"/>
        <v>30793203026 02</v>
      </c>
      <c r="K464" s="5" t="s">
        <v>1731</v>
      </c>
      <c r="L464" s="169" t="str">
        <f t="shared" si="43"/>
        <v>30793203026 02B</v>
      </c>
      <c r="M464" s="5" t="str">
        <f t="shared" si="44"/>
        <v>Slovenský zväz vodného lyžovania a wakeboardinguaBvodné lyžovanie - bežné transfery</v>
      </c>
      <c r="N464" s="3" t="str">
        <f t="shared" si="40"/>
        <v>30793203aB</v>
      </c>
    </row>
    <row r="465" spans="1:14" x14ac:dyDescent="0.2">
      <c r="A465" s="204" t="s">
        <v>1154</v>
      </c>
      <c r="B465" s="208" t="str">
        <f>VLOOKUP(A465,Adr!A:B,2,FALSE)</f>
        <v>Slovenský zväz vodného motorizmu</v>
      </c>
      <c r="C465" s="198" t="s">
        <v>1732</v>
      </c>
      <c r="D465" s="189">
        <v>32301</v>
      </c>
      <c r="E465" s="235">
        <v>0</v>
      </c>
      <c r="F465" s="168" t="s">
        <v>378</v>
      </c>
      <c r="G465" s="171" t="s">
        <v>358</v>
      </c>
      <c r="H465" s="171" t="s">
        <v>1216</v>
      </c>
      <c r="I465" s="194" t="str">
        <f t="shared" si="41"/>
        <v>00681768a</v>
      </c>
      <c r="J465" s="169" t="str">
        <f t="shared" si="42"/>
        <v>00681768026 02</v>
      </c>
      <c r="K465" s="5" t="s">
        <v>1733</v>
      </c>
      <c r="L465" s="169" t="str">
        <f t="shared" si="43"/>
        <v>00681768026 02B</v>
      </c>
      <c r="M465" s="5" t="str">
        <f t="shared" si="44"/>
        <v>Slovenský zväz vodného motorizmuaBvodný motorizmus - bežné transfery</v>
      </c>
      <c r="N465" s="3" t="str">
        <f t="shared" si="40"/>
        <v>00681768aB</v>
      </c>
    </row>
    <row r="466" spans="1:14" x14ac:dyDescent="0.2">
      <c r="A466" s="204" t="s">
        <v>1154</v>
      </c>
      <c r="B466" s="208" t="str">
        <f>VLOOKUP(A466,Adr!A:B,2,FALSE)</f>
        <v>Slovenský zväz vodného motorizmu</v>
      </c>
      <c r="C466" s="198" t="s">
        <v>1734</v>
      </c>
      <c r="D466" s="189">
        <v>15000</v>
      </c>
      <c r="E466" s="175">
        <v>0</v>
      </c>
      <c r="F466" s="168" t="s">
        <v>384</v>
      </c>
      <c r="G466" s="171" t="s">
        <v>360</v>
      </c>
      <c r="H466" s="171" t="s">
        <v>1216</v>
      </c>
      <c r="I466" s="194" t="str">
        <f t="shared" si="41"/>
        <v>00681768d</v>
      </c>
      <c r="J466" s="169" t="str">
        <f t="shared" si="42"/>
        <v>00681768026 03</v>
      </c>
      <c r="K466" s="5"/>
      <c r="L466" s="169" t="str">
        <f t="shared" si="43"/>
        <v>00681768026 03B</v>
      </c>
      <c r="M466" s="5" t="str">
        <f t="shared" si="44"/>
        <v>Slovenský zväz vodného motorizmudBJung Marian</v>
      </c>
      <c r="N466" s="3" t="str">
        <f t="shared" si="40"/>
        <v>00681768dB</v>
      </c>
    </row>
    <row r="467" spans="1:14" x14ac:dyDescent="0.2">
      <c r="A467" s="204" t="s">
        <v>1161</v>
      </c>
      <c r="B467" s="208" t="str">
        <f>VLOOKUP(A467,Adr!A:B,2,FALSE)</f>
        <v>Slovenský zväz vzpierania</v>
      </c>
      <c r="C467" s="192" t="s">
        <v>1735</v>
      </c>
      <c r="D467" s="174">
        <v>385589</v>
      </c>
      <c r="E467" s="175">
        <v>0</v>
      </c>
      <c r="F467" s="184" t="s">
        <v>378</v>
      </c>
      <c r="G467" s="171" t="s">
        <v>358</v>
      </c>
      <c r="H467" s="171" t="s">
        <v>1216</v>
      </c>
      <c r="I467" s="194" t="str">
        <f t="shared" si="41"/>
        <v>31796079a</v>
      </c>
      <c r="J467" s="169" t="str">
        <f t="shared" si="42"/>
        <v>31796079026 02</v>
      </c>
      <c r="K467" s="5" t="s">
        <v>1736</v>
      </c>
      <c r="L467" s="169" t="str">
        <f t="shared" si="43"/>
        <v>31796079026 02B</v>
      </c>
      <c r="M467" s="5" t="str">
        <f t="shared" si="44"/>
        <v>Slovenský zväz vzpieraniaaBvzpieranie - bežné transfery</v>
      </c>
      <c r="N467" s="3" t="str">
        <f t="shared" si="40"/>
        <v>31796079aB</v>
      </c>
    </row>
    <row r="468" spans="1:14" x14ac:dyDescent="0.2">
      <c r="A468" s="204" t="s">
        <v>1161</v>
      </c>
      <c r="B468" s="208" t="str">
        <f>VLOOKUP(A468,Adr!A:B,2,FALSE)</f>
        <v>Slovenský zväz vzpierania</v>
      </c>
      <c r="C468" s="198" t="s">
        <v>1737</v>
      </c>
      <c r="D468" s="189">
        <v>12500</v>
      </c>
      <c r="E468" s="175">
        <v>0</v>
      </c>
      <c r="F468" s="168" t="s">
        <v>384</v>
      </c>
      <c r="G468" s="171" t="s">
        <v>360</v>
      </c>
      <c r="H468" s="171" t="s">
        <v>1216</v>
      </c>
      <c r="I468" s="194" t="str">
        <f t="shared" si="41"/>
        <v>31796079d</v>
      </c>
      <c r="J468" s="169" t="str">
        <f t="shared" si="42"/>
        <v>31796079026 03</v>
      </c>
      <c r="K468" s="5"/>
      <c r="L468" s="169" t="str">
        <f t="shared" si="43"/>
        <v>31796079026 03B</v>
      </c>
      <c r="M468" s="5" t="str">
        <f t="shared" si="44"/>
        <v>Slovenský zväz vzpieraniadBCabala Sebastián</v>
      </c>
      <c r="N468" s="3" t="str">
        <f t="shared" si="40"/>
        <v>31796079dB</v>
      </c>
    </row>
    <row r="469" spans="1:14" x14ac:dyDescent="0.2">
      <c r="A469" s="180" t="s">
        <v>1161</v>
      </c>
      <c r="B469" s="208" t="str">
        <f>VLOOKUP(A469,Adr!A:B,2,FALSE)</f>
        <v>Slovenský zväz vzpierania</v>
      </c>
      <c r="C469" s="192" t="s">
        <v>1738</v>
      </c>
      <c r="D469" s="174">
        <v>10000</v>
      </c>
      <c r="E469" s="175">
        <v>0</v>
      </c>
      <c r="F469" s="168" t="s">
        <v>384</v>
      </c>
      <c r="G469" s="174" t="s">
        <v>360</v>
      </c>
      <c r="H469" s="171" t="s">
        <v>1216</v>
      </c>
      <c r="I469" s="194" t="str">
        <f t="shared" si="41"/>
        <v>31796079d</v>
      </c>
      <c r="J469" s="169" t="str">
        <f t="shared" si="42"/>
        <v>31796079026 03</v>
      </c>
      <c r="K469" s="5"/>
      <c r="L469" s="169" t="str">
        <f t="shared" si="43"/>
        <v>31796079026 03B</v>
      </c>
      <c r="M469" s="5" t="str">
        <f t="shared" si="44"/>
        <v>Slovenský zväz vzpieraniadBMacura Vladimír</v>
      </c>
      <c r="N469" s="3" t="str">
        <f t="shared" si="40"/>
        <v>31796079dB</v>
      </c>
    </row>
    <row r="470" spans="1:14" x14ac:dyDescent="0.2">
      <c r="A470" s="180" t="s">
        <v>1161</v>
      </c>
      <c r="B470" s="208" t="str">
        <f>VLOOKUP(A470,Adr!A:B,2,FALSE)</f>
        <v>Slovenský zväz vzpierania</v>
      </c>
      <c r="C470" s="192" t="s">
        <v>1739</v>
      </c>
      <c r="D470" s="174">
        <v>5000</v>
      </c>
      <c r="E470" s="235">
        <v>0</v>
      </c>
      <c r="F470" s="168" t="s">
        <v>384</v>
      </c>
      <c r="G470" s="174" t="s">
        <v>360</v>
      </c>
      <c r="H470" s="171" t="s">
        <v>1216</v>
      </c>
      <c r="I470" s="194" t="str">
        <f t="shared" si="41"/>
        <v>31796079d</v>
      </c>
      <c r="J470" s="169" t="str">
        <f t="shared" si="42"/>
        <v>31796079026 03</v>
      </c>
      <c r="K470" s="5"/>
      <c r="L470" s="169" t="str">
        <f t="shared" si="43"/>
        <v>31796079026 03B</v>
      </c>
      <c r="M470" s="5" t="str">
        <f t="shared" si="44"/>
        <v>Slovenský zväz vzpieraniadBViktorínová Natália</v>
      </c>
      <c r="N470" s="3" t="str">
        <f t="shared" si="40"/>
        <v>31796079dB</v>
      </c>
    </row>
    <row r="471" spans="1:14" x14ac:dyDescent="0.2">
      <c r="A471" s="168" t="s">
        <v>1161</v>
      </c>
      <c r="B471" s="208" t="str">
        <f>VLOOKUP(A471,Adr!A:B,2,FALSE)</f>
        <v>Slovenský zväz vzpierania</v>
      </c>
      <c r="C471" s="198" t="s">
        <v>1740</v>
      </c>
      <c r="D471" s="188">
        <v>927</v>
      </c>
      <c r="E471" s="175">
        <v>0</v>
      </c>
      <c r="F471" s="168" t="s">
        <v>388</v>
      </c>
      <c r="G471" s="171" t="s">
        <v>360</v>
      </c>
      <c r="H471" s="171" t="s">
        <v>1216</v>
      </c>
      <c r="I471" s="194" t="str">
        <f t="shared" si="41"/>
        <v>31796079f</v>
      </c>
      <c r="J471" s="169" t="str">
        <f t="shared" si="42"/>
        <v>31796079026 03</v>
      </c>
      <c r="K471" s="5"/>
      <c r="L471" s="169" t="str">
        <f t="shared" si="43"/>
        <v>31796079026 03B</v>
      </c>
      <c r="M471" s="5" t="str">
        <f t="shared" si="44"/>
        <v>Slovenský zväz vzpieraniafBodmena trénerovi Rudolf Lukáč</v>
      </c>
      <c r="N471" s="3" t="str">
        <f t="shared" si="40"/>
        <v>31796079fB</v>
      </c>
    </row>
    <row r="472" spans="1:14" x14ac:dyDescent="0.2">
      <c r="A472" s="207" t="s">
        <v>1166</v>
      </c>
      <c r="B472" s="208" t="str">
        <f>VLOOKUP(A472,Adr!A:B,2,FALSE)</f>
        <v>Špeciálne olympiády Slovensko</v>
      </c>
      <c r="C472" s="198" t="s">
        <v>1741</v>
      </c>
      <c r="D472" s="189">
        <v>443580</v>
      </c>
      <c r="E472" s="235">
        <v>0</v>
      </c>
      <c r="F472" s="168" t="s">
        <v>382</v>
      </c>
      <c r="G472" s="174" t="s">
        <v>360</v>
      </c>
      <c r="H472" s="171" t="s">
        <v>1216</v>
      </c>
      <c r="I472" s="194" t="str">
        <f t="shared" si="41"/>
        <v>30811406c</v>
      </c>
      <c r="J472" s="169" t="str">
        <f t="shared" si="42"/>
        <v>30811406026 03</v>
      </c>
      <c r="K472" s="5"/>
      <c r="L472" s="169" t="str">
        <f t="shared" si="43"/>
        <v>30811406026 03B</v>
      </c>
      <c r="M472" s="5" t="str">
        <f t="shared" si="44"/>
        <v>Špeciálne olympiády SlovenskocBčinnosť Špeciálnych olympiád Slovensko</v>
      </c>
    </row>
    <row r="473" spans="1:14" ht="30.6" x14ac:dyDescent="0.2">
      <c r="A473" s="204" t="s">
        <v>1166</v>
      </c>
      <c r="B473" s="208" t="str">
        <f>VLOOKUP(A473,Adr!A:B,2,FALSE)</f>
        <v>Špeciálne olympiády Slovensko</v>
      </c>
      <c r="C473" s="198" t="s">
        <v>1742</v>
      </c>
      <c r="D473" s="189">
        <v>122188</v>
      </c>
      <c r="E473" s="235">
        <v>0</v>
      </c>
      <c r="F473" s="168" t="s">
        <v>386</v>
      </c>
      <c r="G473" s="174" t="s">
        <v>360</v>
      </c>
      <c r="H473" s="171" t="s">
        <v>1216</v>
      </c>
      <c r="I473" s="194" t="str">
        <f t="shared" si="41"/>
        <v>30811406e</v>
      </c>
      <c r="J473" s="169" t="str">
        <f t="shared" si="42"/>
        <v>30811406026 03</v>
      </c>
      <c r="K473" s="5"/>
      <c r="L473" s="169" t="str">
        <f t="shared" si="43"/>
        <v>30811406026 03B</v>
      </c>
      <c r="M473" s="5" t="str">
        <f t="shared" si="44"/>
        <v>Špeciálne olympiády SlovenskoeBzabezpečenie účasti športovej reprezentácie SR na Svetových letných hrách špeciálnych olympiád v Berlíne 2023</v>
      </c>
      <c r="N473" s="3" t="str">
        <f t="shared" ref="N473:N536" si="45">+I473&amp;H473</f>
        <v>30811406eB</v>
      </c>
    </row>
    <row r="474" spans="1:14" x14ac:dyDescent="0.2">
      <c r="A474" s="168" t="s">
        <v>1172</v>
      </c>
      <c r="B474" s="208" t="str">
        <f>VLOOKUP(A474,Adr!A:B,2,FALSE)</f>
        <v>Združenie šípkarských organizácií</v>
      </c>
      <c r="C474" s="198" t="s">
        <v>1743</v>
      </c>
      <c r="D474" s="189">
        <v>51894</v>
      </c>
      <c r="E474" s="175">
        <v>0</v>
      </c>
      <c r="F474" s="168" t="s">
        <v>378</v>
      </c>
      <c r="G474" s="171" t="s">
        <v>358</v>
      </c>
      <c r="H474" s="171" t="s">
        <v>1216</v>
      </c>
      <c r="I474" s="194" t="str">
        <f t="shared" si="41"/>
        <v>35538015a</v>
      </c>
      <c r="J474" s="169" t="str">
        <f t="shared" si="42"/>
        <v>35538015026 02</v>
      </c>
      <c r="K474" s="5" t="s">
        <v>1744</v>
      </c>
      <c r="L474" s="169" t="str">
        <f t="shared" si="43"/>
        <v>35538015026 02B</v>
      </c>
      <c r="M474" s="5" t="str">
        <f t="shared" si="44"/>
        <v>Združenie šípkarských organizáciíaBšípky - bežné transfery</v>
      </c>
      <c r="N474" s="3" t="str">
        <f t="shared" si="45"/>
        <v>35538015aB</v>
      </c>
    </row>
    <row r="475" spans="1:14" x14ac:dyDescent="0.2">
      <c r="A475" s="204" t="s">
        <v>1178</v>
      </c>
      <c r="B475" s="208" t="str">
        <f>VLOOKUP(A475,Adr!A:B,2,FALSE)</f>
        <v>Zväz potápačov Slovenska</v>
      </c>
      <c r="C475" s="192" t="s">
        <v>1745</v>
      </c>
      <c r="D475" s="188">
        <v>122132</v>
      </c>
      <c r="E475" s="175">
        <v>0</v>
      </c>
      <c r="F475" s="168" t="s">
        <v>378</v>
      </c>
      <c r="G475" s="171" t="s">
        <v>358</v>
      </c>
      <c r="H475" s="171" t="s">
        <v>1216</v>
      </c>
      <c r="I475" s="194" t="str">
        <f t="shared" si="41"/>
        <v>00585319a</v>
      </c>
      <c r="J475" s="169" t="str">
        <f t="shared" si="42"/>
        <v>00585319026 02</v>
      </c>
      <c r="K475" s="5" t="s">
        <v>1746</v>
      </c>
      <c r="L475" s="169" t="str">
        <f t="shared" si="43"/>
        <v>00585319026 02B</v>
      </c>
      <c r="M475" s="5" t="str">
        <f t="shared" si="44"/>
        <v>Zväz potápačov SlovenskaaBpotápačské športy - bežné transfery</v>
      </c>
      <c r="N475" s="3" t="str">
        <f t="shared" si="45"/>
        <v>00585319aB</v>
      </c>
    </row>
    <row r="476" spans="1:14" x14ac:dyDescent="0.2">
      <c r="A476" s="184" t="s">
        <v>1178</v>
      </c>
      <c r="B476" s="208" t="str">
        <f>VLOOKUP(A476,Adr!A:B,2,FALSE)</f>
        <v>Zväz potápačov Slovenska</v>
      </c>
      <c r="C476" s="198" t="s">
        <v>1747</v>
      </c>
      <c r="D476" s="189">
        <v>15000</v>
      </c>
      <c r="E476" s="175">
        <v>0</v>
      </c>
      <c r="F476" s="168" t="s">
        <v>384</v>
      </c>
      <c r="G476" s="174" t="s">
        <v>360</v>
      </c>
      <c r="H476" s="171" t="s">
        <v>1216</v>
      </c>
      <c r="I476" s="194" t="str">
        <f t="shared" si="41"/>
        <v>00585319d</v>
      </c>
      <c r="J476" s="169" t="str">
        <f t="shared" si="42"/>
        <v>00585319026 03</v>
      </c>
      <c r="K476" s="5"/>
      <c r="L476" s="169" t="str">
        <f t="shared" si="43"/>
        <v>00585319026 03B</v>
      </c>
      <c r="M476" s="5" t="str">
        <f t="shared" si="44"/>
        <v>Zväz potápačov SlovenskadBHrašková Zuzana</v>
      </c>
      <c r="N476" s="3" t="str">
        <f t="shared" si="45"/>
        <v>00585319dB</v>
      </c>
    </row>
    <row r="477" spans="1:14" x14ac:dyDescent="0.2">
      <c r="A477" s="168" t="s">
        <v>1184</v>
      </c>
      <c r="B477" s="208" t="str">
        <f>VLOOKUP(A477,Adr!A:B,2,FALSE)</f>
        <v>Zväz slovenského kolieskového korčuľovania</v>
      </c>
      <c r="C477" s="198" t="s">
        <v>1748</v>
      </c>
      <c r="D477" s="188">
        <v>60000</v>
      </c>
      <c r="E477" s="235">
        <v>0</v>
      </c>
      <c r="F477" s="168" t="s">
        <v>384</v>
      </c>
      <c r="G477" s="174" t="s">
        <v>360</v>
      </c>
      <c r="H477" s="171" t="s">
        <v>1216</v>
      </c>
      <c r="I477" s="194" t="str">
        <f t="shared" si="41"/>
        <v>42132690d</v>
      </c>
      <c r="J477" s="169" t="str">
        <f t="shared" si="42"/>
        <v>42132690026 03</v>
      </c>
      <c r="K477" s="5"/>
      <c r="L477" s="169" t="str">
        <f t="shared" si="43"/>
        <v>42132690026 03B</v>
      </c>
      <c r="M477" s="5" t="str">
        <f t="shared" si="44"/>
        <v>Zväz slovenského kolieskového korčuľovaniadBTury Richard</v>
      </c>
      <c r="N477" s="3" t="str">
        <f t="shared" si="45"/>
        <v>42132690dB</v>
      </c>
    </row>
    <row r="478" spans="1:14" x14ac:dyDescent="0.2">
      <c r="A478" s="168" t="s">
        <v>1190</v>
      </c>
      <c r="B478" s="208" t="str">
        <f>VLOOKUP(A478,Adr!A:B,2,FALSE)</f>
        <v>Zväz slovenského lyžovania</v>
      </c>
      <c r="C478" s="198" t="s">
        <v>1749</v>
      </c>
      <c r="D478" s="189">
        <v>1629060</v>
      </c>
      <c r="E478" s="175">
        <v>0</v>
      </c>
      <c r="F478" s="168" t="s">
        <v>378</v>
      </c>
      <c r="G478" s="171" t="s">
        <v>358</v>
      </c>
      <c r="H478" s="171" t="s">
        <v>1216</v>
      </c>
      <c r="I478" s="194" t="str">
        <f t="shared" si="41"/>
        <v>50671669a</v>
      </c>
      <c r="J478" s="169" t="str">
        <f t="shared" si="42"/>
        <v>50671669026 02</v>
      </c>
      <c r="K478" s="5" t="s">
        <v>1750</v>
      </c>
      <c r="L478" s="169" t="str">
        <f t="shared" si="43"/>
        <v>50671669026 02B</v>
      </c>
      <c r="M478" s="5" t="str">
        <f t="shared" si="44"/>
        <v>Zväz slovenského lyžovaniaaBlyžovanie - bežné transfery</v>
      </c>
      <c r="N478" s="3" t="str">
        <f t="shared" si="45"/>
        <v>50671669aB</v>
      </c>
    </row>
    <row r="479" spans="1:14" x14ac:dyDescent="0.2">
      <c r="A479" s="204" t="s">
        <v>1190</v>
      </c>
      <c r="B479" s="208" t="str">
        <f>VLOOKUP(A479,Adr!A:B,2,FALSE)</f>
        <v>Zväz slovenského lyžovania</v>
      </c>
      <c r="C479" s="198" t="s">
        <v>1751</v>
      </c>
      <c r="D479" s="189">
        <v>79500</v>
      </c>
      <c r="E479" s="175">
        <v>0</v>
      </c>
      <c r="F479" s="168" t="s">
        <v>378</v>
      </c>
      <c r="G479" s="174" t="s">
        <v>358</v>
      </c>
      <c r="H479" s="171" t="s">
        <v>1232</v>
      </c>
      <c r="I479" s="194" t="str">
        <f t="shared" si="41"/>
        <v>50671669a</v>
      </c>
      <c r="J479" s="169" t="str">
        <f t="shared" si="42"/>
        <v>50671669026 02</v>
      </c>
      <c r="K479" s="5" t="s">
        <v>1750</v>
      </c>
      <c r="L479" s="169" t="str">
        <f t="shared" si="43"/>
        <v>50671669026 02K</v>
      </c>
      <c r="M479" s="5" t="str">
        <f t="shared" si="44"/>
        <v>Zväz slovenského lyžovaniaaKlyžovanie - kapitálové transfery</v>
      </c>
      <c r="N479" s="3" t="str">
        <f t="shared" si="45"/>
        <v>50671669aK</v>
      </c>
    </row>
    <row r="480" spans="1:14" ht="20.399999999999999" x14ac:dyDescent="0.2">
      <c r="A480" s="207" t="s">
        <v>1190</v>
      </c>
      <c r="B480" s="208" t="str">
        <f>VLOOKUP(A480,Adr!A:B,2,FALSE)</f>
        <v>Zväz slovenského lyžovania</v>
      </c>
      <c r="C480" s="198" t="s">
        <v>1274</v>
      </c>
      <c r="D480" s="189">
        <v>147071</v>
      </c>
      <c r="E480" s="175">
        <v>0</v>
      </c>
      <c r="F480" s="168" t="s">
        <v>382</v>
      </c>
      <c r="G480" s="174" t="s">
        <v>360</v>
      </c>
      <c r="H480" s="171" t="s">
        <v>1216</v>
      </c>
      <c r="I480" s="194" t="str">
        <f t="shared" si="41"/>
        <v>50671669c</v>
      </c>
      <c r="J480" s="169" t="str">
        <f t="shared" si="42"/>
        <v>50671669026 03</v>
      </c>
      <c r="K480" s="5"/>
      <c r="L480" s="169" t="str">
        <f t="shared" si="43"/>
        <v>50671669026 03B</v>
      </c>
      <c r="M480" s="5" t="str">
        <f t="shared" si="44"/>
        <v>Zväz slovenského lyžovaniacBzabezpečenie a rozvoj zdravotne postihnutých športovcov (SPV)</v>
      </c>
      <c r="N480" s="3" t="str">
        <f t="shared" si="45"/>
        <v>50671669cB</v>
      </c>
    </row>
    <row r="481" spans="1:14" x14ac:dyDescent="0.2">
      <c r="A481" s="168" t="s">
        <v>1190</v>
      </c>
      <c r="B481" s="208" t="str">
        <f>VLOOKUP(A481,Adr!A:B,2,FALSE)</f>
        <v>Zväz slovenského lyžovania</v>
      </c>
      <c r="C481" s="198" t="s">
        <v>1752</v>
      </c>
      <c r="D481" s="188">
        <v>15000</v>
      </c>
      <c r="E481" s="175">
        <v>0</v>
      </c>
      <c r="F481" s="168" t="s">
        <v>384</v>
      </c>
      <c r="G481" s="171" t="s">
        <v>360</v>
      </c>
      <c r="H481" s="171" t="s">
        <v>1216</v>
      </c>
      <c r="I481" s="194" t="str">
        <f t="shared" si="41"/>
        <v>50671669d</v>
      </c>
      <c r="J481" s="169" t="str">
        <f t="shared" si="42"/>
        <v>50671669026 03</v>
      </c>
      <c r="K481" s="5"/>
      <c r="L481" s="169" t="str">
        <f t="shared" si="43"/>
        <v>50671669026 03B</v>
      </c>
      <c r="M481" s="5" t="str">
        <f t="shared" si="44"/>
        <v>Zväz slovenského lyžovaniadBFrance Martin</v>
      </c>
      <c r="N481" s="3" t="str">
        <f t="shared" si="45"/>
        <v>50671669dB</v>
      </c>
    </row>
    <row r="482" spans="1:14" x14ac:dyDescent="0.2">
      <c r="A482" s="200" t="s">
        <v>1190</v>
      </c>
      <c r="B482" s="208" t="str">
        <f>VLOOKUP(A482,Adr!A:B,2,FALSE)</f>
        <v>Zväz slovenského lyžovania</v>
      </c>
      <c r="C482" s="192" t="s">
        <v>1753</v>
      </c>
      <c r="D482" s="174">
        <v>20000</v>
      </c>
      <c r="E482" s="235">
        <v>0</v>
      </c>
      <c r="F482" s="168" t="s">
        <v>384</v>
      </c>
      <c r="G482" s="174" t="s">
        <v>360</v>
      </c>
      <c r="H482" s="171" t="s">
        <v>1216</v>
      </c>
      <c r="I482" s="194" t="str">
        <f t="shared" si="41"/>
        <v>50671669d</v>
      </c>
      <c r="J482" s="169" t="str">
        <f t="shared" si="42"/>
        <v>50671669026 03</v>
      </c>
      <c r="K482" s="5"/>
      <c r="L482" s="169" t="str">
        <f t="shared" si="43"/>
        <v>50671669026 03B</v>
      </c>
      <c r="M482" s="5" t="str">
        <f t="shared" si="44"/>
        <v>Zväz slovenského lyžovaniadBGašková Vanesa</v>
      </c>
      <c r="N482" s="3" t="str">
        <f t="shared" si="45"/>
        <v>50671669dB</v>
      </c>
    </row>
    <row r="483" spans="1:14" x14ac:dyDescent="0.2">
      <c r="A483" s="168" t="s">
        <v>1190</v>
      </c>
      <c r="B483" s="208" t="str">
        <f>VLOOKUP(A483,Adr!A:B,2,FALSE)</f>
        <v>Zväz slovenského lyžovania</v>
      </c>
      <c r="C483" s="198" t="s">
        <v>1754</v>
      </c>
      <c r="D483" s="188">
        <v>48500</v>
      </c>
      <c r="E483" s="175">
        <v>0</v>
      </c>
      <c r="F483" s="168" t="s">
        <v>384</v>
      </c>
      <c r="G483" s="174" t="s">
        <v>360</v>
      </c>
      <c r="H483" s="171" t="s">
        <v>1216</v>
      </c>
      <c r="I483" s="194" t="str">
        <f t="shared" si="41"/>
        <v>50671669d</v>
      </c>
      <c r="J483" s="169" t="str">
        <f t="shared" si="42"/>
        <v>50671669026 03</v>
      </c>
      <c r="K483" s="5"/>
      <c r="L483" s="169" t="str">
        <f t="shared" si="43"/>
        <v>50671669026 03B</v>
      </c>
      <c r="M483" s="5" t="str">
        <f t="shared" si="44"/>
        <v>Zväz slovenského lyžovaniadBHaraus Miroslav + navádzač</v>
      </c>
      <c r="N483" s="3" t="str">
        <f t="shared" si="45"/>
        <v>50671669dB</v>
      </c>
    </row>
    <row r="484" spans="1:14" x14ac:dyDescent="0.2">
      <c r="A484" s="200" t="s">
        <v>1190</v>
      </c>
      <c r="B484" s="208" t="str">
        <f>VLOOKUP(A484,Adr!A:B,2,FALSE)</f>
        <v>Zväz slovenského lyžovania</v>
      </c>
      <c r="C484" s="192" t="s">
        <v>1755</v>
      </c>
      <c r="D484" s="174">
        <v>36000</v>
      </c>
      <c r="E484" s="235">
        <v>0</v>
      </c>
      <c r="F484" s="168" t="s">
        <v>384</v>
      </c>
      <c r="G484" s="174" t="s">
        <v>360</v>
      </c>
      <c r="H484" s="171" t="s">
        <v>1216</v>
      </c>
      <c r="I484" s="194" t="str">
        <f t="shared" si="41"/>
        <v>50671669d</v>
      </c>
      <c r="J484" s="169" t="str">
        <f t="shared" si="42"/>
        <v>50671669026 03</v>
      </c>
      <c r="K484" s="5"/>
      <c r="L484" s="169" t="str">
        <f t="shared" si="43"/>
        <v>50671669026 03B</v>
      </c>
      <c r="M484" s="5" t="str">
        <f t="shared" si="44"/>
        <v>Zväz slovenského lyžovaniadBKrako Jakub + navádzač</v>
      </c>
      <c r="N484" s="3" t="str">
        <f t="shared" si="45"/>
        <v>50671669dB</v>
      </c>
    </row>
    <row r="485" spans="1:14" x14ac:dyDescent="0.2">
      <c r="A485" s="168" t="s">
        <v>1190</v>
      </c>
      <c r="B485" s="208" t="str">
        <f>VLOOKUP(A485,Adr!A:B,2,FALSE)</f>
        <v>Zväz slovenského lyžovania</v>
      </c>
      <c r="C485" s="198" t="s">
        <v>1756</v>
      </c>
      <c r="D485" s="188">
        <v>36000</v>
      </c>
      <c r="E485" s="175">
        <v>0</v>
      </c>
      <c r="F485" s="168" t="s">
        <v>384</v>
      </c>
      <c r="G485" s="174" t="s">
        <v>360</v>
      </c>
      <c r="H485" s="171" t="s">
        <v>1216</v>
      </c>
      <c r="I485" s="194" t="str">
        <f t="shared" si="41"/>
        <v>50671669d</v>
      </c>
      <c r="J485" s="169" t="str">
        <f t="shared" si="42"/>
        <v>50671669026 03</v>
      </c>
      <c r="K485" s="5"/>
      <c r="L485" s="169" t="str">
        <f t="shared" si="43"/>
        <v>50671669026 03B</v>
      </c>
      <c r="M485" s="5" t="str">
        <f t="shared" si="44"/>
        <v>Zväz slovenského lyžovaniadBKubačka Marek + navádzač</v>
      </c>
      <c r="N485" s="3" t="str">
        <f t="shared" si="45"/>
        <v>50671669dB</v>
      </c>
    </row>
    <row r="486" spans="1:14" x14ac:dyDescent="0.2">
      <c r="A486" s="168" t="s">
        <v>1190</v>
      </c>
      <c r="B486" s="208" t="str">
        <f>VLOOKUP(A486,Adr!A:B,2,FALSE)</f>
        <v>Zväz slovenského lyžovania</v>
      </c>
      <c r="C486" s="198" t="s">
        <v>1757</v>
      </c>
      <c r="D486" s="188">
        <v>79100</v>
      </c>
      <c r="E486" s="235">
        <v>0</v>
      </c>
      <c r="F486" s="168" t="s">
        <v>384</v>
      </c>
      <c r="G486" s="171" t="s">
        <v>360</v>
      </c>
      <c r="H486" s="171" t="s">
        <v>1216</v>
      </c>
      <c r="I486" s="194" t="str">
        <f t="shared" si="41"/>
        <v>50671669d</v>
      </c>
      <c r="J486" s="169" t="str">
        <f t="shared" si="42"/>
        <v>50671669026 03</v>
      </c>
      <c r="K486" s="5"/>
      <c r="L486" s="169" t="str">
        <f t="shared" si="43"/>
        <v>50671669026 03B</v>
      </c>
      <c r="M486" s="5" t="str">
        <f t="shared" si="44"/>
        <v>Zväz slovenského lyžovaniadBRexová Alexandra + navádzač</v>
      </c>
      <c r="N486" s="3" t="str">
        <f t="shared" si="45"/>
        <v>50671669dB</v>
      </c>
    </row>
    <row r="487" spans="1:14" x14ac:dyDescent="0.2">
      <c r="A487" s="168" t="s">
        <v>1190</v>
      </c>
      <c r="B487" s="208" t="str">
        <f>VLOOKUP(A487,Adr!A:B,2,FALSE)</f>
        <v>Zväz slovenského lyžovania</v>
      </c>
      <c r="C487" s="198" t="s">
        <v>1758</v>
      </c>
      <c r="D487" s="188">
        <v>2200</v>
      </c>
      <c r="E487" s="175">
        <v>0</v>
      </c>
      <c r="F487" s="168" t="s">
        <v>384</v>
      </c>
      <c r="G487" s="174" t="s">
        <v>360</v>
      </c>
      <c r="H487" s="171" t="s">
        <v>1232</v>
      </c>
      <c r="I487" s="194" t="str">
        <f t="shared" si="41"/>
        <v>50671669d</v>
      </c>
      <c r="J487" s="169" t="str">
        <f t="shared" si="42"/>
        <v>50671669026 03</v>
      </c>
      <c r="K487" s="5"/>
      <c r="L487" s="169" t="str">
        <f t="shared" si="43"/>
        <v>50671669026 03K</v>
      </c>
      <c r="M487" s="5" t="str">
        <f t="shared" si="44"/>
        <v>Zväz slovenského lyžovaniadKRexová Alexandra + navádzač - kapitálové výdavky</v>
      </c>
      <c r="N487" s="3" t="str">
        <f t="shared" si="45"/>
        <v>50671669dK</v>
      </c>
    </row>
    <row r="488" spans="1:14" x14ac:dyDescent="0.2">
      <c r="A488" s="184" t="s">
        <v>1190</v>
      </c>
      <c r="B488" s="208" t="str">
        <f>VLOOKUP(A488,Adr!A:B,2,FALSE)</f>
        <v>Zväz slovenského lyžovania</v>
      </c>
      <c r="C488" s="198" t="s">
        <v>1759</v>
      </c>
      <c r="D488" s="189">
        <v>20000</v>
      </c>
      <c r="E488" s="235">
        <v>0</v>
      </c>
      <c r="F488" s="168" t="s">
        <v>384</v>
      </c>
      <c r="G488" s="174" t="s">
        <v>360</v>
      </c>
      <c r="H488" s="171" t="s">
        <v>1216</v>
      </c>
      <c r="I488" s="194" t="str">
        <f t="shared" si="41"/>
        <v>50671669d</v>
      </c>
      <c r="J488" s="169" t="str">
        <f t="shared" si="42"/>
        <v>50671669026 03</v>
      </c>
      <c r="K488" s="5"/>
      <c r="L488" s="169" t="str">
        <f t="shared" si="43"/>
        <v>50671669026 03B</v>
      </c>
      <c r="M488" s="5" t="str">
        <f t="shared" si="44"/>
        <v>Zväz slovenského lyžovaniadBSmaržová Petra</v>
      </c>
      <c r="N488" s="3" t="str">
        <f t="shared" si="45"/>
        <v>50671669dB</v>
      </c>
    </row>
    <row r="489" spans="1:14" x14ac:dyDescent="0.2">
      <c r="A489" s="168" t="s">
        <v>1190</v>
      </c>
      <c r="B489" s="208" t="str">
        <f>VLOOKUP(A489,Adr!A:B,2,FALSE)</f>
        <v>Zväz slovenského lyžovania</v>
      </c>
      <c r="C489" s="198" t="s">
        <v>1760</v>
      </c>
      <c r="D489" s="189">
        <v>102000</v>
      </c>
      <c r="E489" s="175">
        <v>0</v>
      </c>
      <c r="F489" s="168" t="s">
        <v>384</v>
      </c>
      <c r="G489" s="174" t="s">
        <v>360</v>
      </c>
      <c r="H489" s="171" t="s">
        <v>1216</v>
      </c>
      <c r="I489" s="194" t="str">
        <f t="shared" si="41"/>
        <v>50671669d</v>
      </c>
      <c r="J489" s="169" t="str">
        <f t="shared" si="42"/>
        <v>50671669026 03</v>
      </c>
      <c r="K489" s="5"/>
      <c r="L489" s="169" t="str">
        <f t="shared" si="43"/>
        <v>50671669026 03B</v>
      </c>
      <c r="M489" s="5" t="str">
        <f t="shared" si="44"/>
        <v>Zväz slovenského lyžovaniadBVlhová Petra</v>
      </c>
      <c r="N489" s="3" t="str">
        <f t="shared" si="45"/>
        <v>50671669dB</v>
      </c>
    </row>
    <row r="490" spans="1:14" x14ac:dyDescent="0.2">
      <c r="A490" s="168" t="s">
        <v>1190</v>
      </c>
      <c r="B490" s="208" t="str">
        <f>VLOOKUP(A490,Adr!A:B,2,FALSE)</f>
        <v>Zväz slovenského lyžovania</v>
      </c>
      <c r="C490" s="198" t="s">
        <v>1761</v>
      </c>
      <c r="D490" s="188">
        <v>40000</v>
      </c>
      <c r="E490" s="235">
        <v>0</v>
      </c>
      <c r="F490" s="168" t="s">
        <v>384</v>
      </c>
      <c r="G490" s="174" t="s">
        <v>360</v>
      </c>
      <c r="H490" s="171" t="s">
        <v>1216</v>
      </c>
      <c r="I490" s="194" t="str">
        <f t="shared" si="41"/>
        <v>50671669d</v>
      </c>
      <c r="J490" s="169" t="str">
        <f t="shared" si="42"/>
        <v>50671669026 03</v>
      </c>
      <c r="K490" s="5"/>
      <c r="L490" s="169" t="str">
        <f t="shared" si="43"/>
        <v>50671669026 03B</v>
      </c>
      <c r="M490" s="5" t="str">
        <f t="shared" si="44"/>
        <v>Zväz slovenského lyžovaniadBŽampa Adam</v>
      </c>
      <c r="N490" s="3" t="str">
        <f t="shared" si="45"/>
        <v>50671669dB</v>
      </c>
    </row>
    <row r="491" spans="1:14" ht="20.399999999999999" x14ac:dyDescent="0.2">
      <c r="A491" s="184" t="s">
        <v>1198</v>
      </c>
      <c r="B491" s="208" t="str">
        <f>VLOOKUP(A491,Adr!A:B,2,FALSE)</f>
        <v>Zväz vodáctva a raftingu Slovenskej republiky</v>
      </c>
      <c r="C491" s="198" t="s">
        <v>1480</v>
      </c>
      <c r="D491" s="189">
        <v>5000</v>
      </c>
      <c r="E491" s="175">
        <v>0</v>
      </c>
      <c r="F491" s="168" t="s">
        <v>388</v>
      </c>
      <c r="G491" s="174" t="s">
        <v>360</v>
      </c>
      <c r="H491" s="171" t="s">
        <v>1216</v>
      </c>
      <c r="I491" s="194" t="str">
        <f t="shared" si="41"/>
        <v>12664901f</v>
      </c>
      <c r="J491" s="169" t="str">
        <f t="shared" si="42"/>
        <v>12664901026 03</v>
      </c>
      <c r="K491" s="5"/>
      <c r="L491" s="169" t="str">
        <f t="shared" si="43"/>
        <v>12664901026 03B</v>
      </c>
      <c r="M491" s="5" t="str">
        <f t="shared" si="44"/>
        <v>Zväz vodáctva a raftingu Slovenskej republikyfBPlnenie úloh verejného záujmu v športe - rozvoj športu</v>
      </c>
      <c r="N491" s="3" t="str">
        <f t="shared" si="45"/>
        <v>12664901fB</v>
      </c>
    </row>
    <row r="492" spans="1:14" x14ac:dyDescent="0.2">
      <c r="A492" s="168"/>
      <c r="B492" s="208" t="e">
        <f>VLOOKUP(A492,Adr!A:B,2,FALSE)</f>
        <v>#N/A</v>
      </c>
      <c r="C492" s="198"/>
      <c r="D492" s="188"/>
      <c r="E492" s="175"/>
      <c r="F492" s="168"/>
      <c r="G492" s="171"/>
      <c r="H492" s="171"/>
      <c r="I492" s="194" t="str">
        <f t="shared" si="41"/>
        <v/>
      </c>
      <c r="J492" s="169" t="str">
        <f t="shared" si="42"/>
        <v/>
      </c>
      <c r="K492" s="5"/>
      <c r="L492" s="169" t="str">
        <f t="shared" si="43"/>
        <v/>
      </c>
      <c r="M492" s="5" t="e">
        <f t="shared" si="44"/>
        <v>#N/A</v>
      </c>
      <c r="N492" s="3" t="str">
        <f t="shared" si="45"/>
        <v/>
      </c>
    </row>
    <row r="493" spans="1:14" x14ac:dyDescent="0.2">
      <c r="A493" s="168"/>
      <c r="B493" s="208" t="e">
        <f>VLOOKUP(A493,Adr!A:B,2,FALSE)</f>
        <v>#N/A</v>
      </c>
      <c r="C493" s="199"/>
      <c r="D493" s="193"/>
      <c r="E493" s="175"/>
      <c r="F493" s="168"/>
      <c r="G493" s="171"/>
      <c r="H493" s="171"/>
      <c r="I493" s="194" t="str">
        <f t="shared" si="41"/>
        <v/>
      </c>
      <c r="J493" s="169" t="str">
        <f t="shared" si="42"/>
        <v/>
      </c>
      <c r="K493" s="5"/>
      <c r="L493" s="169" t="str">
        <f t="shared" si="43"/>
        <v/>
      </c>
      <c r="M493" s="5" t="e">
        <f t="shared" si="44"/>
        <v>#N/A</v>
      </c>
      <c r="N493" s="3" t="str">
        <f t="shared" si="45"/>
        <v/>
      </c>
    </row>
    <row r="494" spans="1:14" x14ac:dyDescent="0.2">
      <c r="A494" s="168"/>
      <c r="B494" s="208" t="e">
        <f>VLOOKUP(A494,Adr!A:B,2,FALSE)</f>
        <v>#N/A</v>
      </c>
      <c r="C494" s="198"/>
      <c r="D494" s="188"/>
      <c r="E494" s="175"/>
      <c r="F494" s="168"/>
      <c r="G494" s="171"/>
      <c r="H494" s="171"/>
      <c r="I494" s="194" t="str">
        <f t="shared" si="41"/>
        <v/>
      </c>
      <c r="J494" s="169" t="str">
        <f t="shared" si="42"/>
        <v/>
      </c>
      <c r="K494" s="5"/>
      <c r="L494" s="169" t="str">
        <f t="shared" si="43"/>
        <v/>
      </c>
      <c r="M494" s="5" t="e">
        <f t="shared" si="44"/>
        <v>#N/A</v>
      </c>
      <c r="N494" s="3" t="str">
        <f t="shared" si="45"/>
        <v/>
      </c>
    </row>
    <row r="495" spans="1:14" x14ac:dyDescent="0.2">
      <c r="A495" s="168"/>
      <c r="B495" s="208" t="e">
        <f>VLOOKUP(A495,Adr!A:B,2,FALSE)</f>
        <v>#N/A</v>
      </c>
      <c r="C495" s="199"/>
      <c r="D495" s="193"/>
      <c r="E495" s="175"/>
      <c r="F495" s="168"/>
      <c r="G495" s="171"/>
      <c r="H495" s="171"/>
      <c r="I495" s="194"/>
      <c r="J495" s="169"/>
      <c r="K495" s="5"/>
      <c r="L495" s="169" t="str">
        <f t="shared" si="43"/>
        <v/>
      </c>
      <c r="M495" s="5" t="e">
        <f t="shared" si="44"/>
        <v>#N/A</v>
      </c>
      <c r="N495" s="3" t="str">
        <f t="shared" si="45"/>
        <v/>
      </c>
    </row>
    <row r="496" spans="1:14" x14ac:dyDescent="0.2">
      <c r="A496" s="168"/>
      <c r="B496" s="208" t="e">
        <f>VLOOKUP(A496,Adr!A:B,2,FALSE)</f>
        <v>#N/A</v>
      </c>
      <c r="C496" s="198"/>
      <c r="D496" s="188"/>
      <c r="E496" s="175"/>
      <c r="F496" s="168"/>
      <c r="G496" s="171"/>
      <c r="H496" s="171"/>
      <c r="I496" s="194"/>
      <c r="J496" s="169"/>
      <c r="K496" s="5"/>
      <c r="L496" s="169" t="str">
        <f t="shared" si="43"/>
        <v/>
      </c>
      <c r="M496" s="5" t="e">
        <f t="shared" si="44"/>
        <v>#N/A</v>
      </c>
      <c r="N496" s="3" t="str">
        <f t="shared" si="45"/>
        <v/>
      </c>
    </row>
    <row r="497" spans="1:14" x14ac:dyDescent="0.2">
      <c r="A497" s="200"/>
      <c r="B497" s="208" t="e">
        <f>VLOOKUP(A497,Adr!A:B,2,FALSE)</f>
        <v>#N/A</v>
      </c>
      <c r="C497" s="171"/>
      <c r="D497" s="174"/>
      <c r="E497" s="175"/>
      <c r="F497" s="168"/>
      <c r="G497" s="171"/>
      <c r="H497" s="171"/>
      <c r="I497" s="194"/>
      <c r="J497" s="169"/>
      <c r="K497" s="5"/>
      <c r="L497" s="169" t="str">
        <f t="shared" si="43"/>
        <v/>
      </c>
      <c r="M497" s="5" t="e">
        <f t="shared" si="44"/>
        <v>#N/A</v>
      </c>
      <c r="N497" s="3" t="str">
        <f t="shared" si="45"/>
        <v/>
      </c>
    </row>
    <row r="498" spans="1:14" x14ac:dyDescent="0.2">
      <c r="A498" s="168"/>
      <c r="B498" s="208" t="e">
        <f>VLOOKUP(A498,Adr!A:B,2,FALSE)</f>
        <v>#N/A</v>
      </c>
      <c r="C498" s="199"/>
      <c r="D498" s="193"/>
      <c r="E498" s="175"/>
      <c r="F498" s="184"/>
      <c r="G498" s="187"/>
      <c r="H498" s="187"/>
      <c r="I498" s="169"/>
      <c r="J498" s="169"/>
      <c r="K498" s="5"/>
      <c r="L498" s="169" t="str">
        <f t="shared" si="43"/>
        <v/>
      </c>
      <c r="M498" s="5" t="e">
        <f t="shared" si="44"/>
        <v>#N/A</v>
      </c>
      <c r="N498" s="3" t="str">
        <f t="shared" si="45"/>
        <v/>
      </c>
    </row>
    <row r="499" spans="1:14" x14ac:dyDescent="0.2">
      <c r="A499" s="168"/>
      <c r="B499" s="208" t="e">
        <f>VLOOKUP(A499,Adr!A:B,2,FALSE)</f>
        <v>#N/A</v>
      </c>
      <c r="C499" s="199"/>
      <c r="D499" s="193"/>
      <c r="E499" s="175"/>
      <c r="F499" s="184"/>
      <c r="G499" s="187"/>
      <c r="H499" s="187"/>
      <c r="I499" s="169"/>
      <c r="J499" s="169"/>
      <c r="K499" s="5"/>
      <c r="L499" s="169" t="str">
        <f t="shared" si="43"/>
        <v/>
      </c>
      <c r="M499" s="5" t="e">
        <f t="shared" si="44"/>
        <v>#N/A</v>
      </c>
      <c r="N499" s="3" t="str">
        <f t="shared" si="45"/>
        <v/>
      </c>
    </row>
    <row r="500" spans="1:14" x14ac:dyDescent="0.2">
      <c r="A500" s="184"/>
      <c r="B500" s="208" t="e">
        <f>VLOOKUP(A500,Adr!A:B,2,FALSE)</f>
        <v>#N/A</v>
      </c>
      <c r="C500" s="187"/>
      <c r="D500" s="189"/>
      <c r="E500" s="235"/>
      <c r="F500" s="184"/>
      <c r="G500" s="187"/>
      <c r="H500" s="187"/>
      <c r="I500" s="194"/>
      <c r="J500" s="169"/>
      <c r="K500" s="5"/>
      <c r="L500" s="169" t="str">
        <f t="shared" si="43"/>
        <v/>
      </c>
      <c r="M500" s="5" t="e">
        <f t="shared" si="44"/>
        <v>#N/A</v>
      </c>
      <c r="N500" s="3" t="str">
        <f t="shared" si="45"/>
        <v/>
      </c>
    </row>
    <row r="501" spans="1:14" x14ac:dyDescent="0.2">
      <c r="A501" s="204"/>
      <c r="B501" s="208" t="e">
        <f>VLOOKUP(A501,Adr!A:B,2,FALSE)</f>
        <v>#N/A</v>
      </c>
      <c r="C501" s="171"/>
      <c r="D501" s="174"/>
      <c r="E501" s="175"/>
      <c r="F501" s="168"/>
      <c r="G501" s="171"/>
      <c r="H501" s="171"/>
      <c r="I501" s="194"/>
      <c r="J501" s="169"/>
      <c r="K501" s="5"/>
      <c r="L501" s="169" t="str">
        <f t="shared" si="43"/>
        <v/>
      </c>
      <c r="M501" s="5" t="e">
        <f t="shared" si="44"/>
        <v>#N/A</v>
      </c>
      <c r="N501" s="3" t="str">
        <f t="shared" si="45"/>
        <v/>
      </c>
    </row>
    <row r="502" spans="1:14" x14ac:dyDescent="0.2">
      <c r="A502" s="168"/>
      <c r="B502" s="208" t="e">
        <f>VLOOKUP(A502,Adr!A:B,2,FALSE)</f>
        <v>#N/A</v>
      </c>
      <c r="C502" s="198"/>
      <c r="D502" s="188"/>
      <c r="E502" s="175"/>
      <c r="F502" s="168"/>
      <c r="G502" s="171"/>
      <c r="H502" s="171"/>
      <c r="I502" s="194"/>
      <c r="J502" s="169"/>
      <c r="K502" s="5"/>
      <c r="L502" s="169" t="str">
        <f t="shared" si="43"/>
        <v/>
      </c>
      <c r="M502" s="5" t="e">
        <f t="shared" si="44"/>
        <v>#N/A</v>
      </c>
      <c r="N502" s="3" t="str">
        <f t="shared" si="45"/>
        <v/>
      </c>
    </row>
    <row r="503" spans="1:14" x14ac:dyDescent="0.2">
      <c r="A503" s="168"/>
      <c r="B503" s="208" t="e">
        <f>VLOOKUP(A503,Adr!A:B,2,FALSE)</f>
        <v>#N/A</v>
      </c>
      <c r="C503" s="198"/>
      <c r="D503" s="188"/>
      <c r="E503" s="175"/>
      <c r="F503" s="168"/>
      <c r="G503" s="171"/>
      <c r="H503" s="171"/>
      <c r="I503" s="194"/>
      <c r="J503" s="169"/>
      <c r="K503" s="5"/>
      <c r="L503" s="169" t="str">
        <f t="shared" si="43"/>
        <v/>
      </c>
      <c r="M503" s="5" t="e">
        <f t="shared" si="44"/>
        <v>#N/A</v>
      </c>
      <c r="N503" s="3" t="str">
        <f t="shared" si="45"/>
        <v/>
      </c>
    </row>
    <row r="504" spans="1:14" x14ac:dyDescent="0.2">
      <c r="A504" s="168"/>
      <c r="B504" s="208" t="e">
        <f>VLOOKUP(A504,Adr!A:B,2,FALSE)</f>
        <v>#N/A</v>
      </c>
      <c r="C504" s="199"/>
      <c r="D504" s="193"/>
      <c r="E504" s="175"/>
      <c r="F504" s="168"/>
      <c r="G504" s="171"/>
      <c r="H504" s="171"/>
      <c r="I504" s="194"/>
      <c r="J504" s="169"/>
      <c r="K504" s="5"/>
      <c r="L504" s="169" t="str">
        <f t="shared" si="43"/>
        <v/>
      </c>
      <c r="M504" s="5" t="e">
        <f t="shared" si="44"/>
        <v>#N/A</v>
      </c>
      <c r="N504" s="3" t="str">
        <f t="shared" si="45"/>
        <v/>
      </c>
    </row>
    <row r="505" spans="1:14" x14ac:dyDescent="0.2">
      <c r="A505" s="168"/>
      <c r="B505" s="208" t="e">
        <f>VLOOKUP(A505,Adr!A:B,2,FALSE)</f>
        <v>#N/A</v>
      </c>
      <c r="C505" s="199"/>
      <c r="D505" s="193"/>
      <c r="E505" s="175"/>
      <c r="F505" s="168"/>
      <c r="G505" s="171"/>
      <c r="H505" s="171"/>
      <c r="I505" s="194"/>
      <c r="J505" s="169"/>
      <c r="K505" s="5"/>
      <c r="L505" s="169" t="str">
        <f t="shared" si="43"/>
        <v/>
      </c>
      <c r="M505" s="5" t="e">
        <f t="shared" si="44"/>
        <v>#N/A</v>
      </c>
      <c r="N505" s="3" t="str">
        <f t="shared" si="45"/>
        <v/>
      </c>
    </row>
    <row r="506" spans="1:14" x14ac:dyDescent="0.2">
      <c r="A506" s="168"/>
      <c r="B506" s="208" t="e">
        <f>VLOOKUP(A506,Adr!A:B,2,FALSE)</f>
        <v>#N/A</v>
      </c>
      <c r="C506" s="199"/>
      <c r="D506" s="193"/>
      <c r="E506" s="175"/>
      <c r="F506" s="168"/>
      <c r="G506" s="171"/>
      <c r="H506" s="171"/>
      <c r="I506" s="194"/>
      <c r="J506" s="169"/>
      <c r="K506" s="5"/>
      <c r="L506" s="169" t="str">
        <f t="shared" si="43"/>
        <v/>
      </c>
      <c r="M506" s="5" t="e">
        <f t="shared" si="44"/>
        <v>#N/A</v>
      </c>
      <c r="N506" s="3" t="str">
        <f t="shared" si="45"/>
        <v/>
      </c>
    </row>
    <row r="507" spans="1:14" x14ac:dyDescent="0.2">
      <c r="A507" s="168"/>
      <c r="B507" s="208" t="e">
        <f>VLOOKUP(A507,Adr!A:B,2,FALSE)</f>
        <v>#N/A</v>
      </c>
      <c r="C507" s="198"/>
      <c r="D507" s="188"/>
      <c r="E507" s="175"/>
      <c r="F507" s="168"/>
      <c r="G507" s="171"/>
      <c r="H507" s="171"/>
      <c r="I507" s="194"/>
      <c r="J507" s="169"/>
      <c r="K507" s="5"/>
      <c r="L507" s="169" t="str">
        <f t="shared" si="43"/>
        <v/>
      </c>
      <c r="M507" s="5" t="e">
        <f t="shared" si="44"/>
        <v>#N/A</v>
      </c>
      <c r="N507" s="3" t="str">
        <f t="shared" si="45"/>
        <v/>
      </c>
    </row>
    <row r="508" spans="1:14" x14ac:dyDescent="0.2">
      <c r="A508" s="168"/>
      <c r="B508" s="208" t="e">
        <f>VLOOKUP(A508,Adr!A:B,2,FALSE)</f>
        <v>#N/A</v>
      </c>
      <c r="C508" s="198"/>
      <c r="D508" s="188"/>
      <c r="E508" s="175"/>
      <c r="F508" s="168"/>
      <c r="G508" s="171"/>
      <c r="H508" s="171"/>
      <c r="I508" s="194"/>
      <c r="J508" s="169"/>
      <c r="K508" s="5"/>
      <c r="L508" s="169" t="str">
        <f t="shared" si="43"/>
        <v/>
      </c>
      <c r="M508" s="5" t="e">
        <f t="shared" si="44"/>
        <v>#N/A</v>
      </c>
      <c r="N508" s="3" t="str">
        <f t="shared" si="45"/>
        <v/>
      </c>
    </row>
    <row r="509" spans="1:14" x14ac:dyDescent="0.2">
      <c r="A509" s="168"/>
      <c r="B509" s="208" t="e">
        <f>VLOOKUP(A509,Adr!A:B,2,FALSE)</f>
        <v>#N/A</v>
      </c>
      <c r="C509" s="199"/>
      <c r="D509" s="193"/>
      <c r="E509" s="175"/>
      <c r="F509" s="168"/>
      <c r="G509" s="171"/>
      <c r="H509" s="171"/>
      <c r="I509" s="194"/>
      <c r="J509" s="169"/>
      <c r="K509" s="5"/>
      <c r="L509" s="169" t="str">
        <f t="shared" si="43"/>
        <v/>
      </c>
      <c r="M509" s="5" t="e">
        <f t="shared" si="44"/>
        <v>#N/A</v>
      </c>
      <c r="N509" s="3" t="str">
        <f t="shared" si="45"/>
        <v/>
      </c>
    </row>
    <row r="510" spans="1:14" x14ac:dyDescent="0.2">
      <c r="A510" s="168"/>
      <c r="B510" s="208" t="e">
        <f>VLOOKUP(A510,Adr!A:B,2,FALSE)</f>
        <v>#N/A</v>
      </c>
      <c r="C510" s="199"/>
      <c r="D510" s="193"/>
      <c r="E510" s="175"/>
      <c r="F510" s="168"/>
      <c r="G510" s="171"/>
      <c r="H510" s="171"/>
      <c r="I510" s="169"/>
      <c r="J510" s="169"/>
      <c r="K510" s="5"/>
      <c r="L510" s="169" t="str">
        <f t="shared" si="43"/>
        <v/>
      </c>
      <c r="M510" s="5" t="e">
        <f t="shared" si="44"/>
        <v>#N/A</v>
      </c>
      <c r="N510" s="3" t="str">
        <f t="shared" si="45"/>
        <v/>
      </c>
    </row>
    <row r="511" spans="1:14" x14ac:dyDescent="0.2">
      <c r="A511" s="200"/>
      <c r="B511" s="208" t="e">
        <f>VLOOKUP(A511,Adr!A:B,2,FALSE)</f>
        <v>#N/A</v>
      </c>
      <c r="C511" s="171"/>
      <c r="D511" s="174"/>
      <c r="E511" s="175"/>
      <c r="F511" s="168"/>
      <c r="G511" s="171"/>
      <c r="H511" s="171"/>
      <c r="I511" s="194"/>
      <c r="J511" s="169"/>
      <c r="K511" s="5"/>
      <c r="L511" s="169" t="str">
        <f t="shared" si="43"/>
        <v/>
      </c>
      <c r="M511" s="5" t="e">
        <f t="shared" si="44"/>
        <v>#N/A</v>
      </c>
      <c r="N511" s="3" t="str">
        <f t="shared" si="45"/>
        <v/>
      </c>
    </row>
    <row r="512" spans="1:14" x14ac:dyDescent="0.2">
      <c r="A512" s="168"/>
      <c r="B512" s="208" t="e">
        <f>VLOOKUP(A512,Adr!A:B,2,FALSE)</f>
        <v>#N/A</v>
      </c>
      <c r="C512" s="199"/>
      <c r="D512" s="193"/>
      <c r="E512" s="175"/>
      <c r="F512" s="184"/>
      <c r="G512" s="187"/>
      <c r="H512" s="187"/>
      <c r="I512" s="169"/>
      <c r="J512" s="169"/>
      <c r="K512" s="5"/>
      <c r="L512" s="169" t="str">
        <f t="shared" si="43"/>
        <v/>
      </c>
      <c r="M512" s="5" t="e">
        <f t="shared" si="44"/>
        <v>#N/A</v>
      </c>
      <c r="N512" s="3" t="str">
        <f t="shared" si="45"/>
        <v/>
      </c>
    </row>
    <row r="513" spans="1:14" x14ac:dyDescent="0.2">
      <c r="A513" s="168"/>
      <c r="B513" s="208" t="e">
        <f>VLOOKUP(A513,Adr!A:B,2,FALSE)</f>
        <v>#N/A</v>
      </c>
      <c r="C513" s="187"/>
      <c r="D513" s="188"/>
      <c r="E513" s="175"/>
      <c r="F513" s="184"/>
      <c r="G513" s="187"/>
      <c r="H513" s="187"/>
      <c r="I513" s="194"/>
      <c r="J513" s="169"/>
      <c r="K513" s="5"/>
      <c r="L513" s="169" t="str">
        <f t="shared" si="43"/>
        <v/>
      </c>
      <c r="M513" s="5" t="e">
        <f t="shared" si="44"/>
        <v>#N/A</v>
      </c>
      <c r="N513" s="3" t="str">
        <f t="shared" si="45"/>
        <v/>
      </c>
    </row>
    <row r="514" spans="1:14" x14ac:dyDescent="0.2">
      <c r="A514" s="168"/>
      <c r="B514" s="208" t="e">
        <f>VLOOKUP(A514,Adr!A:B,2,FALSE)</f>
        <v>#N/A</v>
      </c>
      <c r="C514" s="198"/>
      <c r="D514" s="188"/>
      <c r="E514" s="175"/>
      <c r="F514" s="168"/>
      <c r="G514" s="171"/>
      <c r="H514" s="171"/>
      <c r="I514" s="194"/>
      <c r="J514" s="169"/>
      <c r="K514" s="5"/>
      <c r="L514" s="169" t="str">
        <f t="shared" ref="L514:L577" si="46">A514&amp;G514&amp;H514</f>
        <v/>
      </c>
      <c r="M514" s="5" t="e">
        <f t="shared" ref="M514:M577" si="47">B514&amp;F514&amp;H514&amp;C514</f>
        <v>#N/A</v>
      </c>
      <c r="N514" s="3" t="str">
        <f t="shared" si="45"/>
        <v/>
      </c>
    </row>
    <row r="515" spans="1:14" x14ac:dyDescent="0.2">
      <c r="A515" s="204"/>
      <c r="B515" s="208" t="e">
        <f>VLOOKUP(A515,Adr!A:B,2,FALSE)</f>
        <v>#N/A</v>
      </c>
      <c r="C515" s="171"/>
      <c r="D515" s="174"/>
      <c r="E515" s="175"/>
      <c r="F515" s="168"/>
      <c r="G515" s="171"/>
      <c r="H515" s="171"/>
      <c r="I515" s="194"/>
      <c r="J515" s="169"/>
      <c r="K515" s="5"/>
      <c r="L515" s="169" t="str">
        <f t="shared" si="46"/>
        <v/>
      </c>
      <c r="M515" s="5" t="e">
        <f t="shared" si="47"/>
        <v>#N/A</v>
      </c>
      <c r="N515" s="3" t="str">
        <f t="shared" si="45"/>
        <v/>
      </c>
    </row>
    <row r="516" spans="1:14" x14ac:dyDescent="0.2">
      <c r="A516" s="200"/>
      <c r="B516" s="208" t="e">
        <f>VLOOKUP(A516,Adr!A:B,2,FALSE)</f>
        <v>#N/A</v>
      </c>
      <c r="C516" s="171"/>
      <c r="D516" s="174"/>
      <c r="E516" s="175"/>
      <c r="F516" s="168"/>
      <c r="G516" s="171"/>
      <c r="H516" s="171"/>
      <c r="I516" s="194"/>
      <c r="J516" s="169"/>
      <c r="K516" s="5"/>
      <c r="L516" s="169" t="str">
        <f t="shared" si="46"/>
        <v/>
      </c>
      <c r="M516" s="5" t="e">
        <f t="shared" si="47"/>
        <v>#N/A</v>
      </c>
      <c r="N516" s="3" t="str">
        <f t="shared" si="45"/>
        <v/>
      </c>
    </row>
    <row r="517" spans="1:14" x14ac:dyDescent="0.2">
      <c r="A517" s="200"/>
      <c r="B517" s="208" t="e">
        <f>VLOOKUP(A517,Adr!A:B,2,FALSE)</f>
        <v>#N/A</v>
      </c>
      <c r="C517" s="171"/>
      <c r="D517" s="174"/>
      <c r="E517" s="175"/>
      <c r="F517" s="168"/>
      <c r="G517" s="171"/>
      <c r="H517" s="171"/>
      <c r="I517" s="194"/>
      <c r="J517" s="169"/>
      <c r="K517" s="5"/>
      <c r="L517" s="169" t="str">
        <f t="shared" si="46"/>
        <v/>
      </c>
      <c r="M517" s="5" t="e">
        <f t="shared" si="47"/>
        <v>#N/A</v>
      </c>
      <c r="N517" s="3" t="str">
        <f t="shared" si="45"/>
        <v/>
      </c>
    </row>
    <row r="518" spans="1:14" x14ac:dyDescent="0.2">
      <c r="A518" s="200"/>
      <c r="B518" s="208" t="e">
        <f>VLOOKUP(A518,Adr!A:B,2,FALSE)</f>
        <v>#N/A</v>
      </c>
      <c r="C518" s="171"/>
      <c r="D518" s="174"/>
      <c r="E518" s="175"/>
      <c r="F518" s="168"/>
      <c r="G518" s="171"/>
      <c r="H518" s="171"/>
      <c r="I518" s="194"/>
      <c r="J518" s="169"/>
      <c r="K518" s="5"/>
      <c r="L518" s="169" t="str">
        <f t="shared" si="46"/>
        <v/>
      </c>
      <c r="M518" s="5" t="e">
        <f t="shared" si="47"/>
        <v>#N/A</v>
      </c>
      <c r="N518" s="3" t="str">
        <f t="shared" si="45"/>
        <v/>
      </c>
    </row>
    <row r="519" spans="1:14" x14ac:dyDescent="0.2">
      <c r="A519" s="200"/>
      <c r="B519" s="208" t="e">
        <f>VLOOKUP(A519,Adr!A:B,2,FALSE)</f>
        <v>#N/A</v>
      </c>
      <c r="C519" s="171"/>
      <c r="D519" s="174"/>
      <c r="E519" s="175"/>
      <c r="F519" s="168"/>
      <c r="G519" s="171"/>
      <c r="H519" s="171"/>
      <c r="I519" s="194"/>
      <c r="J519" s="169"/>
      <c r="K519" s="5"/>
      <c r="L519" s="169" t="str">
        <f t="shared" si="46"/>
        <v/>
      </c>
      <c r="M519" s="5" t="e">
        <f t="shared" si="47"/>
        <v>#N/A</v>
      </c>
      <c r="N519" s="3" t="str">
        <f t="shared" si="45"/>
        <v/>
      </c>
    </row>
    <row r="520" spans="1:14" x14ac:dyDescent="0.2">
      <c r="A520" s="168"/>
      <c r="B520" s="208" t="e">
        <f>VLOOKUP(A520,Adr!A:B,2,FALSE)</f>
        <v>#N/A</v>
      </c>
      <c r="C520" s="199"/>
      <c r="D520" s="193"/>
      <c r="E520" s="175"/>
      <c r="F520" s="168"/>
      <c r="G520" s="171"/>
      <c r="H520" s="171"/>
      <c r="I520" s="169"/>
      <c r="J520" s="169"/>
      <c r="K520" s="5"/>
      <c r="L520" s="169" t="str">
        <f t="shared" si="46"/>
        <v/>
      </c>
      <c r="M520" s="5" t="e">
        <f t="shared" si="47"/>
        <v>#N/A</v>
      </c>
      <c r="N520" s="3" t="str">
        <f t="shared" si="45"/>
        <v/>
      </c>
    </row>
    <row r="521" spans="1:14" x14ac:dyDescent="0.2">
      <c r="A521" s="200"/>
      <c r="B521" s="208" t="e">
        <f>VLOOKUP(A521,Adr!A:B,2,FALSE)</f>
        <v>#N/A</v>
      </c>
      <c r="C521" s="171"/>
      <c r="D521" s="174"/>
      <c r="E521" s="175"/>
      <c r="F521" s="168"/>
      <c r="G521" s="171"/>
      <c r="H521" s="171"/>
      <c r="I521" s="194"/>
      <c r="J521" s="169"/>
      <c r="K521" s="5"/>
      <c r="L521" s="169" t="str">
        <f t="shared" si="46"/>
        <v/>
      </c>
      <c r="M521" s="5" t="e">
        <f t="shared" si="47"/>
        <v>#N/A</v>
      </c>
      <c r="N521" s="3" t="str">
        <f t="shared" si="45"/>
        <v/>
      </c>
    </row>
    <row r="522" spans="1:14" x14ac:dyDescent="0.2">
      <c r="A522" s="204"/>
      <c r="B522" s="208" t="e">
        <f>VLOOKUP(A522,Adr!A:B,2,FALSE)</f>
        <v>#N/A</v>
      </c>
      <c r="C522" s="171"/>
      <c r="D522" s="174"/>
      <c r="E522" s="175"/>
      <c r="F522" s="168"/>
      <c r="G522" s="171"/>
      <c r="H522" s="171"/>
      <c r="I522" s="194"/>
      <c r="J522" s="169"/>
      <c r="K522" s="5"/>
      <c r="L522" s="169" t="str">
        <f t="shared" si="46"/>
        <v/>
      </c>
      <c r="M522" s="5" t="e">
        <f t="shared" si="47"/>
        <v>#N/A</v>
      </c>
      <c r="N522" s="3" t="str">
        <f t="shared" si="45"/>
        <v/>
      </c>
    </row>
    <row r="523" spans="1:14" x14ac:dyDescent="0.2">
      <c r="A523" s="200"/>
      <c r="B523" s="208" t="e">
        <f>VLOOKUP(A523,Adr!A:B,2,FALSE)</f>
        <v>#N/A</v>
      </c>
      <c r="C523" s="171"/>
      <c r="D523" s="174"/>
      <c r="E523" s="175"/>
      <c r="F523" s="168"/>
      <c r="G523" s="171"/>
      <c r="H523" s="171"/>
      <c r="I523" s="194"/>
      <c r="J523" s="169"/>
      <c r="K523" s="5"/>
      <c r="L523" s="169" t="str">
        <f t="shared" si="46"/>
        <v/>
      </c>
      <c r="M523" s="5" t="e">
        <f t="shared" si="47"/>
        <v>#N/A</v>
      </c>
      <c r="N523" s="3" t="str">
        <f t="shared" si="45"/>
        <v/>
      </c>
    </row>
    <row r="524" spans="1:14" x14ac:dyDescent="0.2">
      <c r="A524" s="204"/>
      <c r="B524" s="208" t="e">
        <f>VLOOKUP(A524,Adr!A:B,2,FALSE)</f>
        <v>#N/A</v>
      </c>
      <c r="C524" s="171"/>
      <c r="D524" s="174"/>
      <c r="E524" s="175"/>
      <c r="F524" s="168"/>
      <c r="G524" s="171"/>
      <c r="H524" s="171"/>
      <c r="I524" s="194"/>
      <c r="J524" s="169"/>
      <c r="K524" s="5"/>
      <c r="L524" s="169" t="str">
        <f t="shared" si="46"/>
        <v/>
      </c>
      <c r="M524" s="5" t="e">
        <f t="shared" si="47"/>
        <v>#N/A</v>
      </c>
      <c r="N524" s="3" t="str">
        <f t="shared" si="45"/>
        <v/>
      </c>
    </row>
    <row r="525" spans="1:14" x14ac:dyDescent="0.2">
      <c r="A525" s="168"/>
      <c r="B525" s="208" t="e">
        <f>VLOOKUP(A525,Adr!A:B,2,FALSE)</f>
        <v>#N/A</v>
      </c>
      <c r="C525" s="199"/>
      <c r="D525" s="193"/>
      <c r="E525" s="175"/>
      <c r="F525" s="168"/>
      <c r="G525" s="171"/>
      <c r="H525" s="171"/>
      <c r="I525" s="169"/>
      <c r="J525" s="169"/>
      <c r="K525" s="5"/>
      <c r="L525" s="169" t="str">
        <f t="shared" si="46"/>
        <v/>
      </c>
      <c r="M525" s="5" t="e">
        <f t="shared" si="47"/>
        <v>#N/A</v>
      </c>
      <c r="N525" s="3" t="str">
        <f t="shared" si="45"/>
        <v/>
      </c>
    </row>
    <row r="526" spans="1:14" x14ac:dyDescent="0.2">
      <c r="A526" s="168"/>
      <c r="B526" s="208" t="e">
        <f>VLOOKUP(A526,Adr!A:B,2,FALSE)</f>
        <v>#N/A</v>
      </c>
      <c r="C526" s="187"/>
      <c r="D526" s="189"/>
      <c r="E526" s="175"/>
      <c r="F526" s="184"/>
      <c r="G526" s="187"/>
      <c r="H526" s="187"/>
      <c r="I526" s="194"/>
      <c r="J526" s="169"/>
      <c r="K526" s="5"/>
      <c r="L526" s="169" t="str">
        <f t="shared" si="46"/>
        <v/>
      </c>
      <c r="M526" s="5" t="e">
        <f t="shared" si="47"/>
        <v>#N/A</v>
      </c>
      <c r="N526" s="3" t="str">
        <f t="shared" si="45"/>
        <v/>
      </c>
    </row>
    <row r="527" spans="1:14" x14ac:dyDescent="0.2">
      <c r="A527" s="168"/>
      <c r="B527" s="208" t="e">
        <f>VLOOKUP(A527,Adr!A:B,2,FALSE)</f>
        <v>#N/A</v>
      </c>
      <c r="C527" s="187"/>
      <c r="D527" s="189"/>
      <c r="E527" s="175"/>
      <c r="F527" s="184"/>
      <c r="G527" s="187"/>
      <c r="H527" s="187"/>
      <c r="I527" s="194"/>
      <c r="J527" s="169"/>
      <c r="K527" s="5"/>
      <c r="L527" s="169" t="str">
        <f t="shared" si="46"/>
        <v/>
      </c>
      <c r="M527" s="5" t="e">
        <f t="shared" si="47"/>
        <v>#N/A</v>
      </c>
      <c r="N527" s="3" t="str">
        <f t="shared" si="45"/>
        <v/>
      </c>
    </row>
    <row r="528" spans="1:14" x14ac:dyDescent="0.2">
      <c r="A528" s="168"/>
      <c r="B528" s="208" t="e">
        <f>VLOOKUP(A528,Adr!A:B,2,FALSE)</f>
        <v>#N/A</v>
      </c>
      <c r="C528" s="187"/>
      <c r="D528" s="189"/>
      <c r="E528" s="175"/>
      <c r="F528" s="184"/>
      <c r="G528" s="187"/>
      <c r="H528" s="187"/>
      <c r="I528" s="194"/>
      <c r="J528" s="169"/>
      <c r="K528" s="5"/>
      <c r="L528" s="169" t="str">
        <f t="shared" si="46"/>
        <v/>
      </c>
      <c r="M528" s="5" t="e">
        <f t="shared" si="47"/>
        <v>#N/A</v>
      </c>
      <c r="N528" s="3" t="str">
        <f t="shared" si="45"/>
        <v/>
      </c>
    </row>
    <row r="529" spans="1:14" x14ac:dyDescent="0.2">
      <c r="A529" s="168"/>
      <c r="B529" s="208" t="e">
        <f>VLOOKUP(A529,Adr!A:B,2,FALSE)</f>
        <v>#N/A</v>
      </c>
      <c r="C529" s="187"/>
      <c r="D529" s="189"/>
      <c r="E529" s="175"/>
      <c r="F529" s="184"/>
      <c r="G529" s="187"/>
      <c r="H529" s="187"/>
      <c r="I529" s="194"/>
      <c r="J529" s="169"/>
      <c r="K529" s="5"/>
      <c r="L529" s="169" t="str">
        <f t="shared" si="46"/>
        <v/>
      </c>
      <c r="M529" s="5" t="e">
        <f t="shared" si="47"/>
        <v>#N/A</v>
      </c>
      <c r="N529" s="3" t="str">
        <f t="shared" si="45"/>
        <v/>
      </c>
    </row>
    <row r="530" spans="1:14" x14ac:dyDescent="0.2">
      <c r="A530" s="168"/>
      <c r="B530" s="208" t="e">
        <f>VLOOKUP(A530,Adr!A:B,2,FALSE)</f>
        <v>#N/A</v>
      </c>
      <c r="C530" s="187"/>
      <c r="D530" s="189"/>
      <c r="E530" s="175"/>
      <c r="F530" s="184"/>
      <c r="G530" s="187"/>
      <c r="H530" s="187"/>
      <c r="I530" s="194"/>
      <c r="J530" s="169"/>
      <c r="K530" s="5"/>
      <c r="L530" s="169" t="str">
        <f t="shared" si="46"/>
        <v/>
      </c>
      <c r="M530" s="5" t="e">
        <f t="shared" si="47"/>
        <v>#N/A</v>
      </c>
      <c r="N530" s="3" t="str">
        <f t="shared" si="45"/>
        <v/>
      </c>
    </row>
    <row r="531" spans="1:14" x14ac:dyDescent="0.2">
      <c r="A531" s="184"/>
      <c r="B531" s="208" t="e">
        <f>VLOOKUP(A531,Adr!A:B,2,FALSE)</f>
        <v>#N/A</v>
      </c>
      <c r="C531" s="187"/>
      <c r="D531" s="188"/>
      <c r="E531" s="175"/>
      <c r="F531" s="184"/>
      <c r="G531" s="187"/>
      <c r="H531" s="187"/>
      <c r="I531" s="194"/>
      <c r="J531" s="169"/>
      <c r="K531" s="5"/>
      <c r="L531" s="169" t="str">
        <f t="shared" si="46"/>
        <v/>
      </c>
      <c r="M531" s="5" t="e">
        <f t="shared" si="47"/>
        <v>#N/A</v>
      </c>
      <c r="N531" s="3" t="str">
        <f t="shared" si="45"/>
        <v/>
      </c>
    </row>
    <row r="532" spans="1:14" x14ac:dyDescent="0.2">
      <c r="A532" s="184"/>
      <c r="B532" s="208" t="e">
        <f>VLOOKUP(A532,Adr!A:B,2,FALSE)</f>
        <v>#N/A</v>
      </c>
      <c r="C532" s="187"/>
      <c r="D532" s="188"/>
      <c r="E532" s="175"/>
      <c r="F532" s="184"/>
      <c r="G532" s="187"/>
      <c r="H532" s="187"/>
      <c r="I532" s="194"/>
      <c r="J532" s="169"/>
      <c r="K532" s="5"/>
      <c r="L532" s="169" t="str">
        <f t="shared" si="46"/>
        <v/>
      </c>
      <c r="M532" s="5" t="e">
        <f t="shared" si="47"/>
        <v>#N/A</v>
      </c>
      <c r="N532" s="3" t="str">
        <f t="shared" si="45"/>
        <v/>
      </c>
    </row>
    <row r="533" spans="1:14" x14ac:dyDescent="0.2">
      <c r="A533" s="168"/>
      <c r="B533" s="208" t="e">
        <f>VLOOKUP(A533,Adr!A:B,2,FALSE)</f>
        <v>#N/A</v>
      </c>
      <c r="C533" s="187"/>
      <c r="D533" s="189"/>
      <c r="E533" s="175"/>
      <c r="F533" s="184"/>
      <c r="G533" s="187"/>
      <c r="H533" s="187"/>
      <c r="I533" s="194"/>
      <c r="J533" s="169"/>
      <c r="K533" s="5"/>
      <c r="L533" s="169" t="str">
        <f t="shared" si="46"/>
        <v/>
      </c>
      <c r="M533" s="5" t="e">
        <f t="shared" si="47"/>
        <v>#N/A</v>
      </c>
      <c r="N533" s="3" t="str">
        <f t="shared" si="45"/>
        <v/>
      </c>
    </row>
    <row r="534" spans="1:14" x14ac:dyDescent="0.2">
      <c r="A534" s="184"/>
      <c r="B534" s="208" t="e">
        <f>VLOOKUP(A534,Adr!A:B,2,FALSE)</f>
        <v>#N/A</v>
      </c>
      <c r="C534" s="187"/>
      <c r="D534" s="189"/>
      <c r="E534" s="175"/>
      <c r="F534" s="184"/>
      <c r="G534" s="187"/>
      <c r="H534" s="187"/>
      <c r="I534" s="194"/>
      <c r="J534" s="169"/>
      <c r="K534" s="5"/>
      <c r="L534" s="169" t="str">
        <f t="shared" si="46"/>
        <v/>
      </c>
      <c r="M534" s="5" t="e">
        <f t="shared" si="47"/>
        <v>#N/A</v>
      </c>
      <c r="N534" s="3" t="str">
        <f t="shared" si="45"/>
        <v/>
      </c>
    </row>
    <row r="535" spans="1:14" x14ac:dyDescent="0.2">
      <c r="A535" s="168"/>
      <c r="B535" s="208" t="e">
        <f>VLOOKUP(A535,Adr!A:B,2,FALSE)</f>
        <v>#N/A</v>
      </c>
      <c r="C535" s="187"/>
      <c r="D535" s="189"/>
      <c r="E535" s="175"/>
      <c r="F535" s="184"/>
      <c r="G535" s="187"/>
      <c r="H535" s="187"/>
      <c r="I535" s="194"/>
      <c r="J535" s="169"/>
      <c r="K535" s="5"/>
      <c r="L535" s="169" t="str">
        <f t="shared" si="46"/>
        <v/>
      </c>
      <c r="M535" s="5" t="e">
        <f t="shared" si="47"/>
        <v>#N/A</v>
      </c>
      <c r="N535" s="3" t="str">
        <f t="shared" si="45"/>
        <v/>
      </c>
    </row>
    <row r="536" spans="1:14" x14ac:dyDescent="0.2">
      <c r="A536" s="168"/>
      <c r="B536" s="208" t="e">
        <f>VLOOKUP(A536,Adr!A:B,2,FALSE)</f>
        <v>#N/A</v>
      </c>
      <c r="C536" s="187"/>
      <c r="D536" s="189"/>
      <c r="E536" s="175"/>
      <c r="F536" s="184"/>
      <c r="G536" s="187"/>
      <c r="H536" s="187"/>
      <c r="I536" s="194"/>
      <c r="J536" s="169"/>
      <c r="K536" s="5"/>
      <c r="L536" s="169" t="str">
        <f t="shared" si="46"/>
        <v/>
      </c>
      <c r="M536" s="5" t="e">
        <f t="shared" si="47"/>
        <v>#N/A</v>
      </c>
      <c r="N536" s="3" t="str">
        <f t="shared" si="45"/>
        <v/>
      </c>
    </row>
    <row r="537" spans="1:14" x14ac:dyDescent="0.2">
      <c r="A537" s="168"/>
      <c r="B537" s="208" t="e">
        <f>VLOOKUP(A537,Adr!A:B,2,FALSE)</f>
        <v>#N/A</v>
      </c>
      <c r="C537" s="187"/>
      <c r="D537" s="189"/>
      <c r="E537" s="175"/>
      <c r="F537" s="184"/>
      <c r="G537" s="187"/>
      <c r="H537" s="187"/>
      <c r="I537" s="194"/>
      <c r="J537" s="169"/>
      <c r="K537" s="5"/>
      <c r="L537" s="169" t="str">
        <f t="shared" si="46"/>
        <v/>
      </c>
      <c r="M537" s="5" t="e">
        <f t="shared" si="47"/>
        <v>#N/A</v>
      </c>
      <c r="N537" s="3" t="str">
        <f t="shared" ref="N537:N600" si="48">+I537&amp;H537</f>
        <v/>
      </c>
    </row>
    <row r="538" spans="1:14" x14ac:dyDescent="0.2">
      <c r="A538" s="168"/>
      <c r="B538" s="208" t="e">
        <f>VLOOKUP(A538,Adr!A:B,2,FALSE)</f>
        <v>#N/A</v>
      </c>
      <c r="C538" s="187"/>
      <c r="D538" s="189"/>
      <c r="E538" s="175"/>
      <c r="F538" s="184"/>
      <c r="G538" s="187"/>
      <c r="H538" s="187"/>
      <c r="I538" s="194"/>
      <c r="J538" s="169"/>
      <c r="K538" s="5"/>
      <c r="L538" s="169" t="str">
        <f t="shared" si="46"/>
        <v/>
      </c>
      <c r="M538" s="5" t="e">
        <f t="shared" si="47"/>
        <v>#N/A</v>
      </c>
      <c r="N538" s="3" t="str">
        <f t="shared" si="48"/>
        <v/>
      </c>
    </row>
    <row r="539" spans="1:14" x14ac:dyDescent="0.2">
      <c r="A539" s="200"/>
      <c r="B539" s="208" t="e">
        <f>VLOOKUP(A539,Adr!A:B,2,FALSE)</f>
        <v>#N/A</v>
      </c>
      <c r="C539" s="171"/>
      <c r="D539" s="174"/>
      <c r="E539" s="175"/>
      <c r="F539" s="168"/>
      <c r="G539" s="171"/>
      <c r="H539" s="171"/>
      <c r="I539" s="194"/>
      <c r="J539" s="169"/>
      <c r="K539" s="5"/>
      <c r="L539" s="169" t="str">
        <f t="shared" si="46"/>
        <v/>
      </c>
      <c r="M539" s="5" t="e">
        <f t="shared" si="47"/>
        <v>#N/A</v>
      </c>
      <c r="N539" s="3" t="str">
        <f t="shared" si="48"/>
        <v/>
      </c>
    </row>
    <row r="540" spans="1:14" x14ac:dyDescent="0.2">
      <c r="A540" s="168"/>
      <c r="B540" s="208" t="e">
        <f>VLOOKUP(A540,Adr!A:B,2,FALSE)</f>
        <v>#N/A</v>
      </c>
      <c r="C540" s="187"/>
      <c r="D540" s="189"/>
      <c r="E540" s="175"/>
      <c r="F540" s="184"/>
      <c r="G540" s="187"/>
      <c r="H540" s="187"/>
      <c r="I540" s="194"/>
      <c r="J540" s="169"/>
      <c r="K540" s="5"/>
      <c r="L540" s="169" t="str">
        <f t="shared" si="46"/>
        <v/>
      </c>
      <c r="M540" s="5" t="e">
        <f t="shared" si="47"/>
        <v>#N/A</v>
      </c>
      <c r="N540" s="3" t="str">
        <f t="shared" si="48"/>
        <v/>
      </c>
    </row>
    <row r="541" spans="1:14" x14ac:dyDescent="0.2">
      <c r="A541" s="168"/>
      <c r="B541" s="208" t="e">
        <f>VLOOKUP(A541,Adr!A:B,2,FALSE)</f>
        <v>#N/A</v>
      </c>
      <c r="C541" s="171"/>
      <c r="D541" s="174"/>
      <c r="E541" s="175"/>
      <c r="F541" s="168"/>
      <c r="G541" s="171"/>
      <c r="H541" s="171"/>
      <c r="I541" s="194"/>
      <c r="J541" s="169"/>
      <c r="K541" s="5"/>
      <c r="L541" s="169" t="str">
        <f t="shared" si="46"/>
        <v/>
      </c>
      <c r="M541" s="5" t="e">
        <f t="shared" si="47"/>
        <v>#N/A</v>
      </c>
      <c r="N541" s="3" t="str">
        <f t="shared" si="48"/>
        <v/>
      </c>
    </row>
    <row r="542" spans="1:14" x14ac:dyDescent="0.2">
      <c r="A542" s="168"/>
      <c r="B542" s="208" t="e">
        <f>VLOOKUP(A542,Adr!A:B,2,FALSE)</f>
        <v>#N/A</v>
      </c>
      <c r="C542" s="187"/>
      <c r="D542" s="189"/>
      <c r="E542" s="175"/>
      <c r="F542" s="184"/>
      <c r="G542" s="187"/>
      <c r="H542" s="187"/>
      <c r="I542" s="194"/>
      <c r="J542" s="169"/>
      <c r="K542" s="5"/>
      <c r="L542" s="169" t="str">
        <f t="shared" si="46"/>
        <v/>
      </c>
      <c r="M542" s="5" t="e">
        <f t="shared" si="47"/>
        <v>#N/A</v>
      </c>
      <c r="N542" s="3" t="str">
        <f t="shared" si="48"/>
        <v/>
      </c>
    </row>
    <row r="543" spans="1:14" x14ac:dyDescent="0.2">
      <c r="A543" s="184"/>
      <c r="B543" s="208" t="e">
        <f>VLOOKUP(A543,Adr!A:B,2,FALSE)</f>
        <v>#N/A</v>
      </c>
      <c r="C543" s="187"/>
      <c r="D543" s="189"/>
      <c r="E543" s="235"/>
      <c r="F543" s="184"/>
      <c r="G543" s="187"/>
      <c r="H543" s="187"/>
      <c r="I543" s="194"/>
      <c r="J543" s="169"/>
      <c r="K543" s="5"/>
      <c r="L543" s="169" t="str">
        <f t="shared" si="46"/>
        <v/>
      </c>
      <c r="M543" s="5" t="e">
        <f t="shared" si="47"/>
        <v>#N/A</v>
      </c>
      <c r="N543" s="3" t="str">
        <f t="shared" si="48"/>
        <v/>
      </c>
    </row>
    <row r="544" spans="1:14" x14ac:dyDescent="0.2">
      <c r="A544" s="200"/>
      <c r="B544" s="208" t="e">
        <f>VLOOKUP(A544,Adr!A:B,2,FALSE)</f>
        <v>#N/A</v>
      </c>
      <c r="C544" s="171"/>
      <c r="D544" s="174"/>
      <c r="E544" s="175"/>
      <c r="F544" s="168"/>
      <c r="G544" s="171"/>
      <c r="H544" s="171"/>
      <c r="I544" s="194"/>
      <c r="J544" s="169"/>
      <c r="K544" s="5"/>
      <c r="L544" s="169" t="str">
        <f t="shared" si="46"/>
        <v/>
      </c>
      <c r="M544" s="5" t="e">
        <f t="shared" si="47"/>
        <v>#N/A</v>
      </c>
      <c r="N544" s="3" t="str">
        <f t="shared" si="48"/>
        <v/>
      </c>
    </row>
    <row r="545" spans="1:14" x14ac:dyDescent="0.2">
      <c r="A545" s="168"/>
      <c r="B545" s="208" t="e">
        <f>VLOOKUP(A545,Adr!A:B,2,FALSE)</f>
        <v>#N/A</v>
      </c>
      <c r="C545" s="187"/>
      <c r="D545" s="189"/>
      <c r="E545" s="175"/>
      <c r="F545" s="184"/>
      <c r="G545" s="187"/>
      <c r="H545" s="187"/>
      <c r="I545" s="194"/>
      <c r="J545" s="169"/>
      <c r="K545" s="5"/>
      <c r="L545" s="169" t="str">
        <f t="shared" si="46"/>
        <v/>
      </c>
      <c r="M545" s="5" t="e">
        <f t="shared" si="47"/>
        <v>#N/A</v>
      </c>
      <c r="N545" s="3" t="str">
        <f t="shared" si="48"/>
        <v/>
      </c>
    </row>
    <row r="546" spans="1:14" x14ac:dyDescent="0.2">
      <c r="A546" s="184"/>
      <c r="B546" s="208" t="e">
        <f>VLOOKUP(A546,Adr!A:B,2,FALSE)</f>
        <v>#N/A</v>
      </c>
      <c r="C546" s="187"/>
      <c r="D546" s="189"/>
      <c r="E546" s="235"/>
      <c r="F546" s="184"/>
      <c r="G546" s="187"/>
      <c r="H546" s="187"/>
      <c r="I546" s="194"/>
      <c r="J546" s="169"/>
      <c r="K546" s="5"/>
      <c r="L546" s="169" t="str">
        <f t="shared" si="46"/>
        <v/>
      </c>
      <c r="M546" s="5" t="e">
        <f t="shared" si="47"/>
        <v>#N/A</v>
      </c>
      <c r="N546" s="3" t="str">
        <f t="shared" si="48"/>
        <v/>
      </c>
    </row>
    <row r="547" spans="1:14" x14ac:dyDescent="0.2">
      <c r="A547" s="200"/>
      <c r="B547" s="208" t="e">
        <f>VLOOKUP(A547,Adr!A:B,2,FALSE)</f>
        <v>#N/A</v>
      </c>
      <c r="C547" s="171"/>
      <c r="D547" s="174"/>
      <c r="E547" s="175"/>
      <c r="F547" s="168"/>
      <c r="G547" s="171"/>
      <c r="H547" s="171"/>
      <c r="I547" s="194"/>
      <c r="J547" s="169"/>
      <c r="K547" s="5"/>
      <c r="L547" s="169" t="str">
        <f t="shared" si="46"/>
        <v/>
      </c>
      <c r="M547" s="5" t="e">
        <f t="shared" si="47"/>
        <v>#N/A</v>
      </c>
      <c r="N547" s="3" t="str">
        <f t="shared" si="48"/>
        <v/>
      </c>
    </row>
    <row r="548" spans="1:14" x14ac:dyDescent="0.2">
      <c r="A548" s="168"/>
      <c r="B548" s="208" t="e">
        <f>VLOOKUP(A548,Adr!A:B,2,FALSE)</f>
        <v>#N/A</v>
      </c>
      <c r="C548" s="199"/>
      <c r="D548" s="193"/>
      <c r="E548" s="175"/>
      <c r="F548" s="168"/>
      <c r="G548" s="171"/>
      <c r="H548" s="171"/>
      <c r="I548" s="169"/>
      <c r="J548" s="169"/>
      <c r="K548" s="5"/>
      <c r="L548" s="169" t="str">
        <f t="shared" si="46"/>
        <v/>
      </c>
      <c r="M548" s="5" t="e">
        <f t="shared" si="47"/>
        <v>#N/A</v>
      </c>
      <c r="N548" s="3" t="str">
        <f t="shared" si="48"/>
        <v/>
      </c>
    </row>
    <row r="549" spans="1:14" x14ac:dyDescent="0.2">
      <c r="A549" s="168"/>
      <c r="B549" s="208" t="e">
        <f>VLOOKUP(A549,Adr!A:B,2,FALSE)</f>
        <v>#N/A</v>
      </c>
      <c r="C549" s="199"/>
      <c r="D549" s="193"/>
      <c r="E549" s="175"/>
      <c r="F549" s="168"/>
      <c r="G549" s="171"/>
      <c r="H549" s="171"/>
      <c r="I549" s="169"/>
      <c r="J549" s="169"/>
      <c r="K549" s="5"/>
      <c r="L549" s="169" t="str">
        <f t="shared" si="46"/>
        <v/>
      </c>
      <c r="M549" s="5" t="e">
        <f t="shared" si="47"/>
        <v>#N/A</v>
      </c>
      <c r="N549" s="3" t="str">
        <f t="shared" si="48"/>
        <v/>
      </c>
    </row>
    <row r="550" spans="1:14" x14ac:dyDescent="0.2">
      <c r="A550" s="184"/>
      <c r="B550" s="208" t="e">
        <f>VLOOKUP(A550,Adr!A:B,2,FALSE)</f>
        <v>#N/A</v>
      </c>
      <c r="C550" s="187"/>
      <c r="D550" s="189"/>
      <c r="E550" s="175"/>
      <c r="F550" s="184"/>
      <c r="G550" s="187"/>
      <c r="H550" s="187"/>
      <c r="I550" s="194"/>
      <c r="J550" s="169"/>
      <c r="K550" s="5"/>
      <c r="L550" s="169" t="str">
        <f t="shared" si="46"/>
        <v/>
      </c>
      <c r="M550" s="5" t="e">
        <f t="shared" si="47"/>
        <v>#N/A</v>
      </c>
      <c r="N550" s="3" t="str">
        <f t="shared" si="48"/>
        <v/>
      </c>
    </row>
    <row r="551" spans="1:14" x14ac:dyDescent="0.2">
      <c r="A551" s="184"/>
      <c r="B551" s="208" t="e">
        <f>VLOOKUP(A551,Adr!A:B,2,FALSE)</f>
        <v>#N/A</v>
      </c>
      <c r="C551" s="187"/>
      <c r="D551" s="189"/>
      <c r="E551" s="175"/>
      <c r="F551" s="184"/>
      <c r="G551" s="187"/>
      <c r="H551" s="187"/>
      <c r="I551" s="194"/>
      <c r="J551" s="169"/>
      <c r="K551" s="5"/>
      <c r="L551" s="169" t="str">
        <f t="shared" si="46"/>
        <v/>
      </c>
      <c r="M551" s="5" t="e">
        <f t="shared" si="47"/>
        <v>#N/A</v>
      </c>
      <c r="N551" s="3" t="str">
        <f t="shared" si="48"/>
        <v/>
      </c>
    </row>
    <row r="552" spans="1:14" x14ac:dyDescent="0.2">
      <c r="A552" s="184"/>
      <c r="B552" s="208" t="e">
        <f>VLOOKUP(A552,Adr!A:B,2,FALSE)</f>
        <v>#N/A</v>
      </c>
      <c r="C552" s="187"/>
      <c r="D552" s="189"/>
      <c r="E552" s="175"/>
      <c r="F552" s="184"/>
      <c r="G552" s="187"/>
      <c r="H552" s="187"/>
      <c r="I552" s="194"/>
      <c r="J552" s="169"/>
      <c r="K552" s="5"/>
      <c r="L552" s="169" t="str">
        <f t="shared" si="46"/>
        <v/>
      </c>
      <c r="M552" s="5" t="e">
        <f t="shared" si="47"/>
        <v>#N/A</v>
      </c>
      <c r="N552" s="3" t="str">
        <f t="shared" si="48"/>
        <v/>
      </c>
    </row>
    <row r="553" spans="1:14" x14ac:dyDescent="0.2">
      <c r="A553" s="184"/>
      <c r="B553" s="208" t="e">
        <f>VLOOKUP(A553,Adr!A:B,2,FALSE)</f>
        <v>#N/A</v>
      </c>
      <c r="C553" s="187"/>
      <c r="D553" s="189"/>
      <c r="E553" s="235"/>
      <c r="F553" s="184"/>
      <c r="G553" s="187"/>
      <c r="H553" s="187"/>
      <c r="I553" s="194"/>
      <c r="J553" s="169"/>
      <c r="K553" s="5"/>
      <c r="L553" s="169" t="str">
        <f t="shared" si="46"/>
        <v/>
      </c>
      <c r="M553" s="5" t="e">
        <f t="shared" si="47"/>
        <v>#N/A</v>
      </c>
      <c r="N553" s="3" t="str">
        <f t="shared" si="48"/>
        <v/>
      </c>
    </row>
    <row r="554" spans="1:14" x14ac:dyDescent="0.2">
      <c r="A554" s="200"/>
      <c r="B554" s="208" t="e">
        <f>VLOOKUP(A554,Adr!A:B,2,FALSE)</f>
        <v>#N/A</v>
      </c>
      <c r="C554" s="171"/>
      <c r="D554" s="174"/>
      <c r="E554" s="175"/>
      <c r="F554" s="168"/>
      <c r="G554" s="171"/>
      <c r="H554" s="171"/>
      <c r="I554" s="194"/>
      <c r="J554" s="169"/>
      <c r="K554" s="5"/>
      <c r="L554" s="169" t="str">
        <f t="shared" si="46"/>
        <v/>
      </c>
      <c r="M554" s="5" t="e">
        <f t="shared" si="47"/>
        <v>#N/A</v>
      </c>
      <c r="N554" s="3" t="str">
        <f t="shared" si="48"/>
        <v/>
      </c>
    </row>
    <row r="555" spans="1:14" x14ac:dyDescent="0.2">
      <c r="A555" s="168"/>
      <c r="B555" s="208" t="e">
        <f>VLOOKUP(A555,Adr!A:B,2,FALSE)</f>
        <v>#N/A</v>
      </c>
      <c r="C555" s="198"/>
      <c r="D555" s="188"/>
      <c r="E555" s="175"/>
      <c r="F555" s="168"/>
      <c r="G555" s="171"/>
      <c r="H555" s="171"/>
      <c r="I555" s="194"/>
      <c r="J555" s="169"/>
      <c r="K555" s="5"/>
      <c r="L555" s="169" t="str">
        <f t="shared" si="46"/>
        <v/>
      </c>
      <c r="M555" s="5" t="e">
        <f t="shared" si="47"/>
        <v>#N/A</v>
      </c>
      <c r="N555" s="3" t="str">
        <f t="shared" si="48"/>
        <v/>
      </c>
    </row>
    <row r="556" spans="1:14" x14ac:dyDescent="0.2">
      <c r="A556" s="168"/>
      <c r="B556" s="208" t="e">
        <f>VLOOKUP(A556,Adr!A:B,2,FALSE)</f>
        <v>#N/A</v>
      </c>
      <c r="C556" s="199"/>
      <c r="D556" s="193"/>
      <c r="E556" s="175"/>
      <c r="F556" s="168"/>
      <c r="G556" s="171"/>
      <c r="H556" s="171"/>
      <c r="I556" s="169"/>
      <c r="J556" s="169"/>
      <c r="K556" s="5"/>
      <c r="L556" s="169" t="str">
        <f t="shared" si="46"/>
        <v/>
      </c>
      <c r="M556" s="5" t="e">
        <f t="shared" si="47"/>
        <v>#N/A</v>
      </c>
      <c r="N556" s="3" t="str">
        <f t="shared" si="48"/>
        <v/>
      </c>
    </row>
    <row r="557" spans="1:14" x14ac:dyDescent="0.2">
      <c r="A557" s="200"/>
      <c r="B557" s="208" t="e">
        <f>VLOOKUP(A557,Adr!A:B,2,FALSE)</f>
        <v>#N/A</v>
      </c>
      <c r="C557" s="171"/>
      <c r="D557" s="174"/>
      <c r="E557" s="175"/>
      <c r="F557" s="168"/>
      <c r="G557" s="171"/>
      <c r="H557" s="171"/>
      <c r="I557" s="194"/>
      <c r="J557" s="169"/>
      <c r="K557" s="5"/>
      <c r="L557" s="169" t="str">
        <f t="shared" si="46"/>
        <v/>
      </c>
      <c r="M557" s="5" t="e">
        <f t="shared" si="47"/>
        <v>#N/A</v>
      </c>
      <c r="N557" s="3" t="str">
        <f t="shared" si="48"/>
        <v/>
      </c>
    </row>
    <row r="558" spans="1:14" x14ac:dyDescent="0.2">
      <c r="A558" s="168"/>
      <c r="B558" s="208" t="e">
        <f>VLOOKUP(A558,Adr!A:B,2,FALSE)</f>
        <v>#N/A</v>
      </c>
      <c r="C558" s="199"/>
      <c r="D558" s="193"/>
      <c r="E558" s="175"/>
      <c r="F558" s="168"/>
      <c r="G558" s="171"/>
      <c r="H558" s="171"/>
      <c r="I558" s="169"/>
      <c r="J558" s="169"/>
      <c r="K558" s="5"/>
      <c r="L558" s="169" t="str">
        <f t="shared" si="46"/>
        <v/>
      </c>
      <c r="M558" s="5" t="e">
        <f t="shared" si="47"/>
        <v>#N/A</v>
      </c>
      <c r="N558" s="3" t="str">
        <f t="shared" si="48"/>
        <v/>
      </c>
    </row>
    <row r="559" spans="1:14" x14ac:dyDescent="0.2">
      <c r="A559" s="168"/>
      <c r="B559" s="208" t="e">
        <f>VLOOKUP(A559,Adr!A:B,2,FALSE)</f>
        <v>#N/A</v>
      </c>
      <c r="C559" s="199"/>
      <c r="D559" s="189"/>
      <c r="E559" s="175"/>
      <c r="F559" s="168"/>
      <c r="G559" s="171"/>
      <c r="H559" s="171"/>
      <c r="I559" s="194"/>
      <c r="J559" s="169"/>
      <c r="K559" s="5"/>
      <c r="L559" s="169" t="str">
        <f t="shared" si="46"/>
        <v/>
      </c>
      <c r="M559" s="5" t="e">
        <f t="shared" si="47"/>
        <v>#N/A</v>
      </c>
      <c r="N559" s="3" t="str">
        <f t="shared" si="48"/>
        <v/>
      </c>
    </row>
    <row r="560" spans="1:14" x14ac:dyDescent="0.2">
      <c r="A560" s="200"/>
      <c r="B560" s="208" t="e">
        <f>VLOOKUP(A560,Adr!A:B,2,FALSE)</f>
        <v>#N/A</v>
      </c>
      <c r="C560" s="171"/>
      <c r="D560" s="174"/>
      <c r="E560" s="175"/>
      <c r="F560" s="168"/>
      <c r="G560" s="171"/>
      <c r="H560" s="171"/>
      <c r="I560" s="194"/>
      <c r="J560" s="169"/>
      <c r="K560" s="5"/>
      <c r="L560" s="169" t="str">
        <f t="shared" si="46"/>
        <v/>
      </c>
      <c r="M560" s="5" t="e">
        <f t="shared" si="47"/>
        <v>#N/A</v>
      </c>
      <c r="N560" s="3" t="str">
        <f t="shared" si="48"/>
        <v/>
      </c>
    </row>
    <row r="561" spans="1:14" x14ac:dyDescent="0.2">
      <c r="A561" s="168"/>
      <c r="B561" s="208" t="e">
        <f>VLOOKUP(A561,Adr!A:B,2,FALSE)</f>
        <v>#N/A</v>
      </c>
      <c r="C561" s="199"/>
      <c r="D561" s="193"/>
      <c r="E561" s="175"/>
      <c r="F561" s="168"/>
      <c r="G561" s="171"/>
      <c r="H561" s="171"/>
      <c r="I561" s="169"/>
      <c r="J561" s="169"/>
      <c r="K561" s="5"/>
      <c r="L561" s="169" t="str">
        <f t="shared" si="46"/>
        <v/>
      </c>
      <c r="M561" s="5" t="e">
        <f t="shared" si="47"/>
        <v>#N/A</v>
      </c>
      <c r="N561" s="3" t="str">
        <f t="shared" si="48"/>
        <v/>
      </c>
    </row>
    <row r="562" spans="1:14" x14ac:dyDescent="0.2">
      <c r="A562" s="168"/>
      <c r="B562" s="208" t="e">
        <f>VLOOKUP(A562,Adr!A:B,2,FALSE)</f>
        <v>#N/A</v>
      </c>
      <c r="C562" s="199"/>
      <c r="D562" s="193"/>
      <c r="E562" s="175"/>
      <c r="F562" s="168"/>
      <c r="G562" s="171"/>
      <c r="H562" s="171"/>
      <c r="I562" s="169"/>
      <c r="J562" s="169"/>
      <c r="K562" s="5"/>
      <c r="L562" s="169" t="str">
        <f t="shared" si="46"/>
        <v/>
      </c>
      <c r="M562" s="5" t="e">
        <f t="shared" si="47"/>
        <v>#N/A</v>
      </c>
      <c r="N562" s="3" t="str">
        <f t="shared" si="48"/>
        <v/>
      </c>
    </row>
    <row r="563" spans="1:14" x14ac:dyDescent="0.2">
      <c r="A563" s="168"/>
      <c r="B563" s="208" t="e">
        <f>VLOOKUP(A563,Adr!A:B,2,FALSE)</f>
        <v>#N/A</v>
      </c>
      <c r="C563" s="199"/>
      <c r="D563" s="193"/>
      <c r="E563" s="175"/>
      <c r="F563" s="168"/>
      <c r="G563" s="171"/>
      <c r="H563" s="171"/>
      <c r="I563" s="169"/>
      <c r="J563" s="169"/>
      <c r="K563" s="5"/>
      <c r="L563" s="169" t="str">
        <f t="shared" si="46"/>
        <v/>
      </c>
      <c r="M563" s="5" t="e">
        <f t="shared" si="47"/>
        <v>#N/A</v>
      </c>
      <c r="N563" s="3" t="str">
        <f t="shared" si="48"/>
        <v/>
      </c>
    </row>
    <row r="564" spans="1:14" x14ac:dyDescent="0.2">
      <c r="A564" s="168"/>
      <c r="B564" s="208" t="e">
        <f>VLOOKUP(A564,Adr!A:B,2,FALSE)</f>
        <v>#N/A</v>
      </c>
      <c r="C564" s="199"/>
      <c r="D564" s="193"/>
      <c r="E564" s="175"/>
      <c r="F564" s="168"/>
      <c r="G564" s="171"/>
      <c r="H564" s="171"/>
      <c r="I564" s="194"/>
      <c r="J564" s="169"/>
      <c r="K564" s="5"/>
      <c r="L564" s="169" t="str">
        <f t="shared" si="46"/>
        <v/>
      </c>
      <c r="M564" s="5" t="e">
        <f t="shared" si="47"/>
        <v>#N/A</v>
      </c>
      <c r="N564" s="3" t="str">
        <f t="shared" si="48"/>
        <v/>
      </c>
    </row>
    <row r="565" spans="1:14" x14ac:dyDescent="0.2">
      <c r="A565" s="168"/>
      <c r="B565" s="208" t="e">
        <f>VLOOKUP(A565,Adr!A:B,2,FALSE)</f>
        <v>#N/A</v>
      </c>
      <c r="C565" s="199"/>
      <c r="D565" s="193"/>
      <c r="E565" s="175"/>
      <c r="F565" s="168"/>
      <c r="G565" s="171"/>
      <c r="H565" s="171"/>
      <c r="I565" s="169"/>
      <c r="J565" s="169"/>
      <c r="K565" s="5"/>
      <c r="L565" s="169" t="str">
        <f t="shared" si="46"/>
        <v/>
      </c>
      <c r="M565" s="5" t="e">
        <f t="shared" si="47"/>
        <v>#N/A</v>
      </c>
      <c r="N565" s="3" t="str">
        <f t="shared" si="48"/>
        <v/>
      </c>
    </row>
    <row r="566" spans="1:14" x14ac:dyDescent="0.2">
      <c r="A566" s="200"/>
      <c r="B566" s="208" t="e">
        <f>VLOOKUP(A566,Adr!A:B,2,FALSE)</f>
        <v>#N/A</v>
      </c>
      <c r="C566" s="171"/>
      <c r="D566" s="174"/>
      <c r="E566" s="175"/>
      <c r="F566" s="168"/>
      <c r="G566" s="171"/>
      <c r="H566" s="171"/>
      <c r="I566" s="194"/>
      <c r="J566" s="169"/>
      <c r="K566" s="5"/>
      <c r="L566" s="169" t="str">
        <f t="shared" si="46"/>
        <v/>
      </c>
      <c r="M566" s="5" t="e">
        <f t="shared" si="47"/>
        <v>#N/A</v>
      </c>
      <c r="N566" s="3" t="str">
        <f t="shared" si="48"/>
        <v/>
      </c>
    </row>
    <row r="567" spans="1:14" x14ac:dyDescent="0.2">
      <c r="A567" s="184"/>
      <c r="B567" s="208" t="e">
        <f>VLOOKUP(A567,Adr!A:B,2,FALSE)</f>
        <v>#N/A</v>
      </c>
      <c r="C567" s="187"/>
      <c r="D567" s="189"/>
      <c r="E567" s="235"/>
      <c r="F567" s="184"/>
      <c r="G567" s="187"/>
      <c r="H567" s="187"/>
      <c r="I567" s="194"/>
      <c r="J567" s="169"/>
      <c r="K567" s="5"/>
      <c r="L567" s="169" t="str">
        <f t="shared" si="46"/>
        <v/>
      </c>
      <c r="M567" s="5" t="e">
        <f t="shared" si="47"/>
        <v>#N/A</v>
      </c>
      <c r="N567" s="3" t="str">
        <f t="shared" si="48"/>
        <v/>
      </c>
    </row>
    <row r="568" spans="1:14" x14ac:dyDescent="0.2">
      <c r="A568" s="168"/>
      <c r="B568" s="208" t="e">
        <f>VLOOKUP(A568,Adr!A:B,2,FALSE)</f>
        <v>#N/A</v>
      </c>
      <c r="C568" s="198"/>
      <c r="D568" s="188"/>
      <c r="E568" s="175"/>
      <c r="F568" s="168"/>
      <c r="G568" s="171"/>
      <c r="H568" s="171"/>
      <c r="I568" s="194"/>
      <c r="J568" s="169"/>
      <c r="K568" s="5"/>
      <c r="L568" s="169" t="str">
        <f t="shared" si="46"/>
        <v/>
      </c>
      <c r="M568" s="5" t="e">
        <f t="shared" si="47"/>
        <v>#N/A</v>
      </c>
      <c r="N568" s="3" t="str">
        <f t="shared" si="48"/>
        <v/>
      </c>
    </row>
    <row r="569" spans="1:14" x14ac:dyDescent="0.2">
      <c r="A569" s="168"/>
      <c r="B569" s="208" t="e">
        <f>VLOOKUP(A569,Adr!A:B,2,FALSE)</f>
        <v>#N/A</v>
      </c>
      <c r="C569" s="198"/>
      <c r="D569" s="188"/>
      <c r="E569" s="175"/>
      <c r="F569" s="168"/>
      <c r="G569" s="171"/>
      <c r="H569" s="171"/>
      <c r="I569" s="194"/>
      <c r="J569" s="169"/>
      <c r="K569" s="5"/>
      <c r="L569" s="169" t="str">
        <f t="shared" si="46"/>
        <v/>
      </c>
      <c r="M569" s="5" t="e">
        <f t="shared" si="47"/>
        <v>#N/A</v>
      </c>
      <c r="N569" s="3" t="str">
        <f t="shared" si="48"/>
        <v/>
      </c>
    </row>
    <row r="570" spans="1:14" x14ac:dyDescent="0.2">
      <c r="A570" s="168"/>
      <c r="B570" s="208" t="e">
        <f>VLOOKUP(A570,Adr!A:B,2,FALSE)</f>
        <v>#N/A</v>
      </c>
      <c r="C570" s="198"/>
      <c r="D570" s="189"/>
      <c r="E570" s="175"/>
      <c r="F570" s="168"/>
      <c r="G570" s="171"/>
      <c r="H570" s="171"/>
      <c r="I570" s="194"/>
      <c r="J570" s="169"/>
      <c r="K570" s="5"/>
      <c r="L570" s="169" t="str">
        <f t="shared" si="46"/>
        <v/>
      </c>
      <c r="M570" s="5" t="e">
        <f t="shared" si="47"/>
        <v>#N/A</v>
      </c>
      <c r="N570" s="3" t="str">
        <f t="shared" si="48"/>
        <v/>
      </c>
    </row>
    <row r="571" spans="1:14" x14ac:dyDescent="0.2">
      <c r="A571" s="168"/>
      <c r="B571" s="208" t="e">
        <f>VLOOKUP(A571,Adr!A:B,2,FALSE)</f>
        <v>#N/A</v>
      </c>
      <c r="C571" s="192"/>
      <c r="D571" s="174"/>
      <c r="E571" s="175"/>
      <c r="F571" s="168"/>
      <c r="G571" s="171"/>
      <c r="H571" s="171"/>
      <c r="I571" s="194"/>
      <c r="J571" s="169"/>
      <c r="K571" s="5"/>
      <c r="L571" s="169" t="str">
        <f t="shared" si="46"/>
        <v/>
      </c>
      <c r="M571" s="5" t="e">
        <f t="shared" si="47"/>
        <v>#N/A</v>
      </c>
      <c r="N571" s="3" t="str">
        <f t="shared" si="48"/>
        <v/>
      </c>
    </row>
    <row r="572" spans="1:14" x14ac:dyDescent="0.2">
      <c r="A572" s="168"/>
      <c r="B572" s="208" t="e">
        <f>VLOOKUP(A572,Adr!A:B,2,FALSE)</f>
        <v>#N/A</v>
      </c>
      <c r="C572" s="198"/>
      <c r="D572" s="174"/>
      <c r="E572" s="175"/>
      <c r="F572" s="168"/>
      <c r="G572" s="171"/>
      <c r="H572" s="171"/>
      <c r="I572" s="194"/>
      <c r="J572" s="169"/>
      <c r="K572" s="5"/>
      <c r="L572" s="169" t="str">
        <f t="shared" si="46"/>
        <v/>
      </c>
      <c r="M572" s="5" t="e">
        <f t="shared" si="47"/>
        <v>#N/A</v>
      </c>
      <c r="N572" s="3" t="str">
        <f t="shared" si="48"/>
        <v/>
      </c>
    </row>
    <row r="573" spans="1:14" x14ac:dyDescent="0.2">
      <c r="A573" s="168"/>
      <c r="B573" s="208" t="e">
        <f>VLOOKUP(A573,Adr!A:B,2,FALSE)</f>
        <v>#N/A</v>
      </c>
      <c r="C573" s="192"/>
      <c r="D573" s="174"/>
      <c r="E573" s="175"/>
      <c r="F573" s="168"/>
      <c r="G573" s="171"/>
      <c r="H573" s="171"/>
      <c r="I573" s="194"/>
      <c r="J573" s="169"/>
      <c r="K573" s="5"/>
      <c r="L573" s="169" t="str">
        <f t="shared" si="46"/>
        <v/>
      </c>
      <c r="M573" s="5" t="e">
        <f t="shared" si="47"/>
        <v>#N/A</v>
      </c>
      <c r="N573" s="3" t="str">
        <f t="shared" si="48"/>
        <v/>
      </c>
    </row>
    <row r="574" spans="1:14" x14ac:dyDescent="0.2">
      <c r="A574" s="168"/>
      <c r="B574" s="208" t="e">
        <f>VLOOKUP(A574,Adr!A:B,2,FALSE)</f>
        <v>#N/A</v>
      </c>
      <c r="C574" s="192"/>
      <c r="D574" s="174"/>
      <c r="E574" s="175"/>
      <c r="F574" s="168"/>
      <c r="G574" s="171"/>
      <c r="H574" s="171"/>
      <c r="I574" s="194"/>
      <c r="J574" s="169"/>
      <c r="K574" s="5"/>
      <c r="L574" s="169" t="str">
        <f t="shared" si="46"/>
        <v/>
      </c>
      <c r="M574" s="5" t="e">
        <f t="shared" si="47"/>
        <v>#N/A</v>
      </c>
      <c r="N574" s="3" t="str">
        <f t="shared" si="48"/>
        <v/>
      </c>
    </row>
    <row r="575" spans="1:14" x14ac:dyDescent="0.2">
      <c r="A575" s="168"/>
      <c r="B575" s="208" t="e">
        <f>VLOOKUP(A575,Adr!A:B,2,FALSE)</f>
        <v>#N/A</v>
      </c>
      <c r="C575" s="198"/>
      <c r="D575" s="189"/>
      <c r="E575" s="175"/>
      <c r="F575" s="168"/>
      <c r="G575" s="171"/>
      <c r="H575" s="171"/>
      <c r="I575" s="194"/>
      <c r="J575" s="169"/>
      <c r="K575" s="5"/>
      <c r="L575" s="169" t="str">
        <f t="shared" si="46"/>
        <v/>
      </c>
      <c r="M575" s="5" t="e">
        <f t="shared" si="47"/>
        <v>#N/A</v>
      </c>
      <c r="N575" s="3" t="str">
        <f t="shared" si="48"/>
        <v/>
      </c>
    </row>
    <row r="576" spans="1:14" x14ac:dyDescent="0.2">
      <c r="A576" s="168"/>
      <c r="B576" s="208" t="e">
        <f>VLOOKUP(A576,Adr!A:B,2,FALSE)</f>
        <v>#N/A</v>
      </c>
      <c r="C576" s="198"/>
      <c r="D576" s="189"/>
      <c r="E576" s="175"/>
      <c r="F576" s="168"/>
      <c r="G576" s="171"/>
      <c r="H576" s="171"/>
      <c r="I576" s="194"/>
      <c r="J576" s="169"/>
      <c r="K576" s="5"/>
      <c r="L576" s="169" t="str">
        <f t="shared" si="46"/>
        <v/>
      </c>
      <c r="M576" s="5" t="e">
        <f t="shared" si="47"/>
        <v>#N/A</v>
      </c>
      <c r="N576" s="3" t="str">
        <f t="shared" si="48"/>
        <v/>
      </c>
    </row>
    <row r="577" spans="1:14" x14ac:dyDescent="0.2">
      <c r="A577" s="168"/>
      <c r="B577" s="208" t="e">
        <f>VLOOKUP(A577,Adr!A:B,2,FALSE)</f>
        <v>#N/A</v>
      </c>
      <c r="C577" s="187"/>
      <c r="D577" s="189"/>
      <c r="E577" s="175"/>
      <c r="F577" s="184"/>
      <c r="G577" s="187"/>
      <c r="H577" s="187"/>
      <c r="I577" s="194"/>
      <c r="J577" s="169"/>
      <c r="K577" s="5"/>
      <c r="L577" s="169" t="str">
        <f t="shared" si="46"/>
        <v/>
      </c>
      <c r="M577" s="5" t="e">
        <f t="shared" si="47"/>
        <v>#N/A</v>
      </c>
      <c r="N577" s="3" t="str">
        <f t="shared" si="48"/>
        <v/>
      </c>
    </row>
    <row r="578" spans="1:14" x14ac:dyDescent="0.2">
      <c r="A578" s="168"/>
      <c r="B578" s="208" t="e">
        <f>VLOOKUP(A578,Adr!A:B,2,FALSE)</f>
        <v>#N/A</v>
      </c>
      <c r="C578" s="199"/>
      <c r="D578" s="193"/>
      <c r="E578" s="175"/>
      <c r="F578" s="184"/>
      <c r="G578" s="187"/>
      <c r="H578" s="187"/>
      <c r="I578" s="169"/>
      <c r="J578" s="169"/>
      <c r="K578" s="5"/>
      <c r="L578" s="169" t="str">
        <f t="shared" ref="L578:L641" si="49">A578&amp;G578&amp;H578</f>
        <v/>
      </c>
      <c r="M578" s="5" t="e">
        <f t="shared" ref="M578:M641" si="50">B578&amp;F578&amp;H578&amp;C578</f>
        <v>#N/A</v>
      </c>
      <c r="N578" s="3" t="str">
        <f t="shared" si="48"/>
        <v/>
      </c>
    </row>
    <row r="579" spans="1:14" x14ac:dyDescent="0.2">
      <c r="A579" s="168"/>
      <c r="B579" s="208" t="e">
        <f>VLOOKUP(A579,Adr!A:B,2,FALSE)</f>
        <v>#N/A</v>
      </c>
      <c r="C579" s="187"/>
      <c r="D579" s="189"/>
      <c r="E579" s="175"/>
      <c r="F579" s="184"/>
      <c r="G579" s="187"/>
      <c r="H579" s="187"/>
      <c r="I579" s="194"/>
      <c r="J579" s="169"/>
      <c r="K579" s="5"/>
      <c r="L579" s="169" t="str">
        <f t="shared" si="49"/>
        <v/>
      </c>
      <c r="M579" s="5" t="e">
        <f t="shared" si="50"/>
        <v>#N/A</v>
      </c>
      <c r="N579" s="3" t="str">
        <f t="shared" si="48"/>
        <v/>
      </c>
    </row>
    <row r="580" spans="1:14" x14ac:dyDescent="0.2">
      <c r="A580" s="184"/>
      <c r="B580" s="208" t="e">
        <f>VLOOKUP(A580,Adr!A:B,2,FALSE)</f>
        <v>#N/A</v>
      </c>
      <c r="C580" s="187"/>
      <c r="D580" s="189"/>
      <c r="E580" s="235"/>
      <c r="F580" s="184"/>
      <c r="G580" s="187"/>
      <c r="H580" s="187"/>
      <c r="I580" s="194"/>
      <c r="J580" s="169"/>
      <c r="K580" s="5"/>
      <c r="L580" s="169" t="str">
        <f t="shared" si="49"/>
        <v/>
      </c>
      <c r="M580" s="5" t="e">
        <f t="shared" si="50"/>
        <v>#N/A</v>
      </c>
      <c r="N580" s="3" t="str">
        <f t="shared" si="48"/>
        <v/>
      </c>
    </row>
    <row r="581" spans="1:14" x14ac:dyDescent="0.2">
      <c r="A581" s="168"/>
      <c r="B581" s="208" t="e">
        <f>VLOOKUP(A581,Adr!A:B,2,FALSE)</f>
        <v>#N/A</v>
      </c>
      <c r="C581" s="198"/>
      <c r="D581" s="188"/>
      <c r="E581" s="175"/>
      <c r="F581" s="168"/>
      <c r="G581" s="171"/>
      <c r="H581" s="171"/>
      <c r="I581" s="194"/>
      <c r="J581" s="169"/>
      <c r="K581" s="5"/>
      <c r="L581" s="169" t="str">
        <f t="shared" si="49"/>
        <v/>
      </c>
      <c r="M581" s="5" t="e">
        <f t="shared" si="50"/>
        <v>#N/A</v>
      </c>
      <c r="N581" s="3" t="str">
        <f t="shared" si="48"/>
        <v/>
      </c>
    </row>
    <row r="582" spans="1:14" x14ac:dyDescent="0.2">
      <c r="A582" s="168"/>
      <c r="B582" s="208" t="e">
        <f>VLOOKUP(A582,Adr!A:B,2,FALSE)</f>
        <v>#N/A</v>
      </c>
      <c r="C582" s="198"/>
      <c r="D582" s="188"/>
      <c r="E582" s="175"/>
      <c r="F582" s="168"/>
      <c r="G582" s="171"/>
      <c r="H582" s="171"/>
      <c r="I582" s="194"/>
      <c r="J582" s="169"/>
      <c r="K582" s="5"/>
      <c r="L582" s="169" t="str">
        <f t="shared" si="49"/>
        <v/>
      </c>
      <c r="M582" s="5" t="e">
        <f t="shared" si="50"/>
        <v>#N/A</v>
      </c>
      <c r="N582" s="3" t="str">
        <f t="shared" si="48"/>
        <v/>
      </c>
    </row>
    <row r="583" spans="1:14" x14ac:dyDescent="0.2">
      <c r="A583" s="168"/>
      <c r="B583" s="208" t="e">
        <f>VLOOKUP(A583,Adr!A:B,2,FALSE)</f>
        <v>#N/A</v>
      </c>
      <c r="C583" s="198"/>
      <c r="D583" s="188"/>
      <c r="E583" s="175"/>
      <c r="F583" s="168"/>
      <c r="G583" s="171"/>
      <c r="H583" s="171"/>
      <c r="I583" s="194"/>
      <c r="J583" s="169"/>
      <c r="K583" s="5"/>
      <c r="L583" s="169" t="str">
        <f t="shared" si="49"/>
        <v/>
      </c>
      <c r="M583" s="5" t="e">
        <f t="shared" si="50"/>
        <v>#N/A</v>
      </c>
      <c r="N583" s="3" t="str">
        <f t="shared" si="48"/>
        <v/>
      </c>
    </row>
    <row r="584" spans="1:14" x14ac:dyDescent="0.2">
      <c r="A584" s="168"/>
      <c r="B584" s="208" t="e">
        <f>VLOOKUP(A584,Adr!A:B,2,FALSE)</f>
        <v>#N/A</v>
      </c>
      <c r="C584" s="198"/>
      <c r="D584" s="188"/>
      <c r="E584" s="175"/>
      <c r="F584" s="168"/>
      <c r="G584" s="171"/>
      <c r="H584" s="171"/>
      <c r="I584" s="194"/>
      <c r="J584" s="169"/>
      <c r="K584" s="5"/>
      <c r="L584" s="169" t="str">
        <f t="shared" si="49"/>
        <v/>
      </c>
      <c r="M584" s="5" t="e">
        <f t="shared" si="50"/>
        <v>#N/A</v>
      </c>
      <c r="N584" s="3" t="str">
        <f t="shared" si="48"/>
        <v/>
      </c>
    </row>
    <row r="585" spans="1:14" x14ac:dyDescent="0.2">
      <c r="A585" s="168"/>
      <c r="B585" s="208" t="e">
        <f>VLOOKUP(A585,Adr!A:B,2,FALSE)</f>
        <v>#N/A</v>
      </c>
      <c r="C585" s="192"/>
      <c r="D585" s="174"/>
      <c r="E585" s="175"/>
      <c r="F585" s="168"/>
      <c r="G585" s="171"/>
      <c r="H585" s="171"/>
      <c r="I585" s="194"/>
      <c r="J585" s="169"/>
      <c r="K585" s="5"/>
      <c r="L585" s="169" t="str">
        <f t="shared" si="49"/>
        <v/>
      </c>
      <c r="M585" s="5" t="e">
        <f t="shared" si="50"/>
        <v>#N/A</v>
      </c>
      <c r="N585" s="3" t="str">
        <f t="shared" si="48"/>
        <v/>
      </c>
    </row>
    <row r="586" spans="1:14" x14ac:dyDescent="0.2">
      <c r="A586" s="184"/>
      <c r="B586" s="208" t="e">
        <f>VLOOKUP(A586,Adr!A:B,2,FALSE)</f>
        <v>#N/A</v>
      </c>
      <c r="C586" s="187"/>
      <c r="D586" s="189"/>
      <c r="E586" s="235"/>
      <c r="F586" s="184"/>
      <c r="G586" s="187"/>
      <c r="H586" s="187"/>
      <c r="I586" s="194"/>
      <c r="J586" s="169"/>
      <c r="K586" s="5"/>
      <c r="L586" s="169" t="str">
        <f t="shared" si="49"/>
        <v/>
      </c>
      <c r="M586" s="5" t="e">
        <f t="shared" si="50"/>
        <v>#N/A</v>
      </c>
      <c r="N586" s="3" t="str">
        <f t="shared" si="48"/>
        <v/>
      </c>
    </row>
    <row r="587" spans="1:14" x14ac:dyDescent="0.2">
      <c r="A587" s="168"/>
      <c r="B587" s="208" t="e">
        <f>VLOOKUP(A587,Adr!A:B,2,FALSE)</f>
        <v>#N/A</v>
      </c>
      <c r="C587" s="198"/>
      <c r="D587" s="188"/>
      <c r="E587" s="175"/>
      <c r="F587" s="168"/>
      <c r="G587" s="171"/>
      <c r="H587" s="171"/>
      <c r="I587" s="194"/>
      <c r="J587" s="169"/>
      <c r="K587" s="5"/>
      <c r="L587" s="169" t="str">
        <f t="shared" si="49"/>
        <v/>
      </c>
      <c r="M587" s="5" t="e">
        <f t="shared" si="50"/>
        <v>#N/A</v>
      </c>
      <c r="N587" s="3" t="str">
        <f t="shared" si="48"/>
        <v/>
      </c>
    </row>
    <row r="588" spans="1:14" x14ac:dyDescent="0.2">
      <c r="A588" s="168"/>
      <c r="B588" s="208" t="e">
        <f>VLOOKUP(A588,Adr!A:B,2,FALSE)</f>
        <v>#N/A</v>
      </c>
      <c r="C588" s="198"/>
      <c r="D588" s="188"/>
      <c r="E588" s="175"/>
      <c r="F588" s="168"/>
      <c r="G588" s="171"/>
      <c r="H588" s="171"/>
      <c r="I588" s="194"/>
      <c r="J588" s="169"/>
      <c r="K588" s="5"/>
      <c r="L588" s="169" t="str">
        <f t="shared" si="49"/>
        <v/>
      </c>
      <c r="M588" s="5" t="e">
        <f t="shared" si="50"/>
        <v>#N/A</v>
      </c>
      <c r="N588" s="3" t="str">
        <f t="shared" si="48"/>
        <v/>
      </c>
    </row>
    <row r="589" spans="1:14" x14ac:dyDescent="0.2">
      <c r="A589" s="168"/>
      <c r="B589" s="208" t="e">
        <f>VLOOKUP(A589,Adr!A:B,2,FALSE)</f>
        <v>#N/A</v>
      </c>
      <c r="C589" s="198"/>
      <c r="D589" s="188"/>
      <c r="E589" s="175"/>
      <c r="F589" s="168"/>
      <c r="G589" s="171"/>
      <c r="H589" s="171"/>
      <c r="I589" s="169"/>
      <c r="J589" s="169"/>
      <c r="K589" s="5"/>
      <c r="L589" s="169" t="str">
        <f t="shared" si="49"/>
        <v/>
      </c>
      <c r="M589" s="5" t="e">
        <f t="shared" si="50"/>
        <v>#N/A</v>
      </c>
      <c r="N589" s="3" t="str">
        <f t="shared" si="48"/>
        <v/>
      </c>
    </row>
    <row r="590" spans="1:14" x14ac:dyDescent="0.2">
      <c r="A590" s="168"/>
      <c r="B590" s="208" t="e">
        <f>VLOOKUP(A590,Adr!A:B,2,FALSE)</f>
        <v>#N/A</v>
      </c>
      <c r="C590" s="198"/>
      <c r="D590" s="188"/>
      <c r="E590" s="175"/>
      <c r="F590" s="168"/>
      <c r="G590" s="171"/>
      <c r="H590" s="171"/>
      <c r="I590" s="169"/>
      <c r="J590" s="169"/>
      <c r="K590" s="5"/>
      <c r="L590" s="169" t="str">
        <f t="shared" si="49"/>
        <v/>
      </c>
      <c r="M590" s="5" t="e">
        <f t="shared" si="50"/>
        <v>#N/A</v>
      </c>
      <c r="N590" s="3" t="str">
        <f t="shared" si="48"/>
        <v/>
      </c>
    </row>
    <row r="591" spans="1:14" x14ac:dyDescent="0.2">
      <c r="A591" s="184"/>
      <c r="B591" s="208" t="e">
        <f>VLOOKUP(A591,Adr!A:B,2,FALSE)</f>
        <v>#N/A</v>
      </c>
      <c r="C591" s="187"/>
      <c r="D591" s="189"/>
      <c r="E591" s="235"/>
      <c r="F591" s="184"/>
      <c r="G591" s="187"/>
      <c r="H591" s="187"/>
      <c r="I591" s="194"/>
      <c r="J591" s="169"/>
      <c r="K591" s="5"/>
      <c r="L591" s="169" t="str">
        <f t="shared" si="49"/>
        <v/>
      </c>
      <c r="M591" s="5" t="e">
        <f t="shared" si="50"/>
        <v>#N/A</v>
      </c>
      <c r="N591" s="3" t="str">
        <f t="shared" si="48"/>
        <v/>
      </c>
    </row>
    <row r="592" spans="1:14" x14ac:dyDescent="0.2">
      <c r="A592" s="168"/>
      <c r="B592" s="208" t="e">
        <f>VLOOKUP(A592,Adr!A:B,2,FALSE)</f>
        <v>#N/A</v>
      </c>
      <c r="C592" s="198"/>
      <c r="D592" s="188"/>
      <c r="E592" s="175"/>
      <c r="F592" s="168"/>
      <c r="G592" s="171"/>
      <c r="H592" s="171"/>
      <c r="I592" s="169"/>
      <c r="J592" s="169"/>
      <c r="K592" s="5"/>
      <c r="L592" s="169" t="str">
        <f t="shared" si="49"/>
        <v/>
      </c>
      <c r="M592" s="5" t="e">
        <f t="shared" si="50"/>
        <v>#N/A</v>
      </c>
      <c r="N592" s="3" t="str">
        <f t="shared" si="48"/>
        <v/>
      </c>
    </row>
    <row r="593" spans="1:14" x14ac:dyDescent="0.2">
      <c r="A593" s="168"/>
      <c r="B593" s="208" t="e">
        <f>VLOOKUP(A593,Adr!A:B,2,FALSE)</f>
        <v>#N/A</v>
      </c>
      <c r="C593" s="198"/>
      <c r="D593" s="188"/>
      <c r="E593" s="175"/>
      <c r="F593" s="168"/>
      <c r="G593" s="171"/>
      <c r="H593" s="171"/>
      <c r="I593" s="169"/>
      <c r="J593" s="169"/>
      <c r="K593" s="5"/>
      <c r="L593" s="169" t="str">
        <f t="shared" si="49"/>
        <v/>
      </c>
      <c r="M593" s="5" t="e">
        <f t="shared" si="50"/>
        <v>#N/A</v>
      </c>
      <c r="N593" s="3" t="str">
        <f t="shared" si="48"/>
        <v/>
      </c>
    </row>
    <row r="594" spans="1:14" x14ac:dyDescent="0.2">
      <c r="A594" s="168"/>
      <c r="B594" s="208" t="e">
        <f>VLOOKUP(A594,Adr!A:B,2,FALSE)</f>
        <v>#N/A</v>
      </c>
      <c r="C594" s="198"/>
      <c r="D594" s="188"/>
      <c r="E594" s="175"/>
      <c r="F594" s="168"/>
      <c r="G594" s="171"/>
      <c r="H594" s="171"/>
      <c r="I594" s="169"/>
      <c r="J594" s="169"/>
      <c r="K594" s="5"/>
      <c r="L594" s="169" t="str">
        <f t="shared" si="49"/>
        <v/>
      </c>
      <c r="M594" s="5" t="e">
        <f t="shared" si="50"/>
        <v>#N/A</v>
      </c>
      <c r="N594" s="3" t="str">
        <f t="shared" si="48"/>
        <v/>
      </c>
    </row>
    <row r="595" spans="1:14" x14ac:dyDescent="0.2">
      <c r="A595" s="168"/>
      <c r="B595" s="208" t="e">
        <f>VLOOKUP(A595,Adr!A:B,2,FALSE)</f>
        <v>#N/A</v>
      </c>
      <c r="C595" s="192"/>
      <c r="D595" s="189"/>
      <c r="E595" s="175"/>
      <c r="F595" s="168"/>
      <c r="G595" s="171"/>
      <c r="H595" s="171"/>
      <c r="I595" s="194"/>
      <c r="J595" s="169"/>
      <c r="K595" s="5"/>
      <c r="L595" s="169" t="str">
        <f t="shared" si="49"/>
        <v/>
      </c>
      <c r="M595" s="5" t="e">
        <f t="shared" si="50"/>
        <v>#N/A</v>
      </c>
      <c r="N595" s="3" t="str">
        <f t="shared" si="48"/>
        <v/>
      </c>
    </row>
    <row r="596" spans="1:14" x14ac:dyDescent="0.2">
      <c r="A596" s="168"/>
      <c r="B596" s="208" t="e">
        <f>VLOOKUP(A596,Adr!A:B,2,FALSE)</f>
        <v>#N/A</v>
      </c>
      <c r="C596" s="198"/>
      <c r="D596" s="189"/>
      <c r="E596" s="175"/>
      <c r="F596" s="168"/>
      <c r="G596" s="171"/>
      <c r="H596" s="171"/>
      <c r="I596" s="194"/>
      <c r="J596" s="169"/>
      <c r="K596" s="5"/>
      <c r="L596" s="169" t="str">
        <f t="shared" si="49"/>
        <v/>
      </c>
      <c r="M596" s="5" t="e">
        <f t="shared" si="50"/>
        <v>#N/A</v>
      </c>
      <c r="N596" s="3" t="str">
        <f t="shared" si="48"/>
        <v/>
      </c>
    </row>
    <row r="597" spans="1:14" x14ac:dyDescent="0.2">
      <c r="A597" s="168"/>
      <c r="B597" s="208" t="e">
        <f>VLOOKUP(A597,Adr!A:B,2,FALSE)</f>
        <v>#N/A</v>
      </c>
      <c r="C597" s="192"/>
      <c r="D597" s="174"/>
      <c r="E597" s="175"/>
      <c r="F597" s="168"/>
      <c r="G597" s="171"/>
      <c r="H597" s="171"/>
      <c r="I597" s="194"/>
      <c r="J597" s="169"/>
      <c r="K597" s="5"/>
      <c r="L597" s="169" t="str">
        <f t="shared" si="49"/>
        <v/>
      </c>
      <c r="M597" s="5" t="e">
        <f t="shared" si="50"/>
        <v>#N/A</v>
      </c>
      <c r="N597" s="3" t="str">
        <f t="shared" si="48"/>
        <v/>
      </c>
    </row>
    <row r="598" spans="1:14" x14ac:dyDescent="0.2">
      <c r="A598" s="168"/>
      <c r="B598" s="208" t="e">
        <f>VLOOKUP(A598,Adr!A:B,2,FALSE)</f>
        <v>#N/A</v>
      </c>
      <c r="C598" s="198"/>
      <c r="D598" s="189"/>
      <c r="E598" s="175"/>
      <c r="F598" s="168"/>
      <c r="G598" s="171"/>
      <c r="H598" s="171"/>
      <c r="I598" s="194"/>
      <c r="J598" s="169"/>
      <c r="K598" s="5"/>
      <c r="L598" s="169" t="str">
        <f t="shared" si="49"/>
        <v/>
      </c>
      <c r="M598" s="5" t="e">
        <f t="shared" si="50"/>
        <v>#N/A</v>
      </c>
      <c r="N598" s="3" t="str">
        <f t="shared" si="48"/>
        <v/>
      </c>
    </row>
    <row r="599" spans="1:14" x14ac:dyDescent="0.2">
      <c r="A599" s="168"/>
      <c r="B599" s="208" t="e">
        <f>VLOOKUP(A599,Adr!A:B,2,FALSE)</f>
        <v>#N/A</v>
      </c>
      <c r="C599" s="198"/>
      <c r="D599" s="189"/>
      <c r="E599" s="175"/>
      <c r="F599" s="168"/>
      <c r="G599" s="171"/>
      <c r="H599" s="171"/>
      <c r="I599" s="194"/>
      <c r="J599" s="169"/>
      <c r="K599" s="5"/>
      <c r="L599" s="169" t="str">
        <f t="shared" si="49"/>
        <v/>
      </c>
      <c r="M599" s="5" t="e">
        <f t="shared" si="50"/>
        <v>#N/A</v>
      </c>
      <c r="N599" s="3" t="str">
        <f t="shared" si="48"/>
        <v/>
      </c>
    </row>
    <row r="600" spans="1:14" x14ac:dyDescent="0.2">
      <c r="A600" s="184"/>
      <c r="B600" s="208" t="e">
        <f>VLOOKUP(A600,Adr!A:B,2,FALSE)</f>
        <v>#N/A</v>
      </c>
      <c r="C600" s="187"/>
      <c r="D600" s="189"/>
      <c r="E600" s="235"/>
      <c r="F600" s="184"/>
      <c r="G600" s="187"/>
      <c r="H600" s="187"/>
      <c r="I600" s="194"/>
      <c r="J600" s="169"/>
      <c r="K600" s="5"/>
      <c r="L600" s="169" t="str">
        <f t="shared" si="49"/>
        <v/>
      </c>
      <c r="M600" s="5" t="e">
        <f t="shared" si="50"/>
        <v>#N/A</v>
      </c>
      <c r="N600" s="3" t="str">
        <f t="shared" si="48"/>
        <v/>
      </c>
    </row>
    <row r="601" spans="1:14" x14ac:dyDescent="0.2">
      <c r="A601" s="168"/>
      <c r="B601" s="208" t="e">
        <f>VLOOKUP(A601,Adr!A:B,2,FALSE)</f>
        <v>#N/A</v>
      </c>
      <c r="C601" s="198"/>
      <c r="D601" s="189"/>
      <c r="E601" s="175"/>
      <c r="F601" s="168"/>
      <c r="G601" s="171"/>
      <c r="H601" s="171"/>
      <c r="I601" s="169"/>
      <c r="J601" s="169"/>
      <c r="K601" s="5"/>
      <c r="L601" s="169" t="str">
        <f t="shared" si="49"/>
        <v/>
      </c>
      <c r="M601" s="5" t="e">
        <f t="shared" si="50"/>
        <v>#N/A</v>
      </c>
      <c r="N601" s="3" t="str">
        <f t="shared" ref="N601:N664" si="51">+I601&amp;H601</f>
        <v/>
      </c>
    </row>
    <row r="602" spans="1:14" x14ac:dyDescent="0.2">
      <c r="A602" s="168"/>
      <c r="B602" s="208" t="e">
        <f>VLOOKUP(A602,Adr!A:B,2,FALSE)</f>
        <v>#N/A</v>
      </c>
      <c r="C602" s="198"/>
      <c r="D602" s="188"/>
      <c r="E602" s="175"/>
      <c r="F602" s="168"/>
      <c r="G602" s="171"/>
      <c r="H602" s="171"/>
      <c r="I602" s="169"/>
      <c r="J602" s="169"/>
      <c r="K602" s="5"/>
      <c r="L602" s="169" t="str">
        <f t="shared" si="49"/>
        <v/>
      </c>
      <c r="M602" s="5" t="e">
        <f t="shared" si="50"/>
        <v>#N/A</v>
      </c>
      <c r="N602" s="3" t="str">
        <f t="shared" si="51"/>
        <v/>
      </c>
    </row>
    <row r="603" spans="1:14" x14ac:dyDescent="0.2">
      <c r="A603" s="168"/>
      <c r="B603" s="208" t="e">
        <f>VLOOKUP(A603,Adr!A:B,2,FALSE)</f>
        <v>#N/A</v>
      </c>
      <c r="C603" s="198"/>
      <c r="D603" s="189"/>
      <c r="E603" s="175"/>
      <c r="F603" s="168"/>
      <c r="G603" s="171"/>
      <c r="H603" s="171"/>
      <c r="I603" s="194"/>
      <c r="J603" s="169"/>
      <c r="K603" s="5"/>
      <c r="L603" s="169" t="str">
        <f t="shared" si="49"/>
        <v/>
      </c>
      <c r="M603" s="5" t="e">
        <f t="shared" si="50"/>
        <v>#N/A</v>
      </c>
      <c r="N603" s="3" t="str">
        <f t="shared" si="51"/>
        <v/>
      </c>
    </row>
    <row r="604" spans="1:14" x14ac:dyDescent="0.2">
      <c r="A604" s="200"/>
      <c r="B604" s="208" t="e">
        <f>VLOOKUP(A604,Adr!A:B,2,FALSE)</f>
        <v>#N/A</v>
      </c>
      <c r="C604" s="171"/>
      <c r="D604" s="174"/>
      <c r="E604" s="175"/>
      <c r="F604" s="168"/>
      <c r="G604" s="171"/>
      <c r="H604" s="171"/>
      <c r="I604" s="194"/>
      <c r="J604" s="169"/>
      <c r="K604" s="5"/>
      <c r="L604" s="169" t="str">
        <f t="shared" si="49"/>
        <v/>
      </c>
      <c r="M604" s="5" t="e">
        <f t="shared" si="50"/>
        <v>#N/A</v>
      </c>
      <c r="N604" s="3" t="str">
        <f t="shared" si="51"/>
        <v/>
      </c>
    </row>
    <row r="605" spans="1:14" x14ac:dyDescent="0.2">
      <c r="A605" s="168"/>
      <c r="B605" s="208" t="e">
        <f>VLOOKUP(A605,Adr!A:B,2,FALSE)</f>
        <v>#N/A</v>
      </c>
      <c r="C605" s="192"/>
      <c r="D605" s="174"/>
      <c r="E605" s="175"/>
      <c r="F605" s="168"/>
      <c r="G605" s="171"/>
      <c r="H605" s="171"/>
      <c r="I605" s="194"/>
      <c r="J605" s="169"/>
      <c r="K605" s="5"/>
      <c r="L605" s="169" t="str">
        <f t="shared" si="49"/>
        <v/>
      </c>
      <c r="M605" s="5" t="e">
        <f t="shared" si="50"/>
        <v>#N/A</v>
      </c>
      <c r="N605" s="3" t="str">
        <f t="shared" si="51"/>
        <v/>
      </c>
    </row>
    <row r="606" spans="1:14" x14ac:dyDescent="0.2">
      <c r="A606" s="168"/>
      <c r="B606" s="208" t="e">
        <f>VLOOKUP(A606,Adr!A:B,2,FALSE)</f>
        <v>#N/A</v>
      </c>
      <c r="C606" s="192"/>
      <c r="D606" s="174"/>
      <c r="E606" s="175"/>
      <c r="F606" s="168"/>
      <c r="G606" s="171"/>
      <c r="H606" s="171"/>
      <c r="I606" s="194"/>
      <c r="J606" s="169"/>
      <c r="K606" s="5"/>
      <c r="L606" s="169" t="str">
        <f t="shared" si="49"/>
        <v/>
      </c>
      <c r="M606" s="5" t="e">
        <f t="shared" si="50"/>
        <v>#N/A</v>
      </c>
      <c r="N606" s="3" t="str">
        <f t="shared" si="51"/>
        <v/>
      </c>
    </row>
    <row r="607" spans="1:14" x14ac:dyDescent="0.2">
      <c r="A607" s="168"/>
      <c r="B607" s="208" t="e">
        <f>VLOOKUP(A607,Adr!A:B,2,FALSE)</f>
        <v>#N/A</v>
      </c>
      <c r="C607" s="192"/>
      <c r="D607" s="174"/>
      <c r="E607" s="175"/>
      <c r="F607" s="168"/>
      <c r="G607" s="171"/>
      <c r="H607" s="171"/>
      <c r="I607" s="194"/>
      <c r="J607" s="169"/>
      <c r="K607" s="5"/>
      <c r="L607" s="169" t="str">
        <f t="shared" si="49"/>
        <v/>
      </c>
      <c r="M607" s="5" t="e">
        <f t="shared" si="50"/>
        <v>#N/A</v>
      </c>
      <c r="N607" s="3" t="str">
        <f t="shared" si="51"/>
        <v/>
      </c>
    </row>
    <row r="608" spans="1:14" x14ac:dyDescent="0.2">
      <c r="A608" s="168"/>
      <c r="B608" s="208" t="e">
        <f>VLOOKUP(A608,Adr!A:B,2,FALSE)</f>
        <v>#N/A</v>
      </c>
      <c r="C608" s="198"/>
      <c r="D608" s="174"/>
      <c r="E608" s="175"/>
      <c r="F608" s="168"/>
      <c r="G608" s="171"/>
      <c r="H608" s="171"/>
      <c r="I608" s="194"/>
      <c r="J608" s="169"/>
      <c r="K608" s="5"/>
      <c r="L608" s="169" t="str">
        <f t="shared" si="49"/>
        <v/>
      </c>
      <c r="M608" s="5" t="e">
        <f t="shared" si="50"/>
        <v>#N/A</v>
      </c>
      <c r="N608" s="3" t="str">
        <f t="shared" si="51"/>
        <v/>
      </c>
    </row>
    <row r="609" spans="1:14" x14ac:dyDescent="0.2">
      <c r="A609" s="168"/>
      <c r="B609" s="208" t="e">
        <f>VLOOKUP(A609,Adr!A:B,2,FALSE)</f>
        <v>#N/A</v>
      </c>
      <c r="C609" s="192"/>
      <c r="D609" s="174"/>
      <c r="E609" s="175"/>
      <c r="F609" s="168"/>
      <c r="G609" s="171"/>
      <c r="H609" s="171"/>
      <c r="I609" s="194"/>
      <c r="J609" s="169"/>
      <c r="K609" s="5"/>
      <c r="L609" s="169" t="str">
        <f t="shared" si="49"/>
        <v/>
      </c>
      <c r="M609" s="5" t="e">
        <f t="shared" si="50"/>
        <v>#N/A</v>
      </c>
      <c r="N609" s="3" t="str">
        <f t="shared" si="51"/>
        <v/>
      </c>
    </row>
    <row r="610" spans="1:14" x14ac:dyDescent="0.2">
      <c r="A610" s="168"/>
      <c r="B610" s="208" t="e">
        <f>VLOOKUP(A610,Adr!A:B,2,FALSE)</f>
        <v>#N/A</v>
      </c>
      <c r="C610" s="198"/>
      <c r="D610" s="189"/>
      <c r="E610" s="175"/>
      <c r="F610" s="168"/>
      <c r="G610" s="171"/>
      <c r="H610" s="171"/>
      <c r="I610" s="194"/>
      <c r="J610" s="169"/>
      <c r="K610" s="5"/>
      <c r="L610" s="169" t="str">
        <f t="shared" si="49"/>
        <v/>
      </c>
      <c r="M610" s="5" t="e">
        <f t="shared" si="50"/>
        <v>#N/A</v>
      </c>
      <c r="N610" s="3" t="str">
        <f t="shared" si="51"/>
        <v/>
      </c>
    </row>
    <row r="611" spans="1:14" x14ac:dyDescent="0.2">
      <c r="A611" s="168"/>
      <c r="B611" s="208" t="e">
        <f>VLOOKUP(A611,Adr!A:B,2,FALSE)</f>
        <v>#N/A</v>
      </c>
      <c r="C611" s="198"/>
      <c r="D611" s="189"/>
      <c r="E611" s="175"/>
      <c r="F611" s="168"/>
      <c r="G611" s="171"/>
      <c r="H611" s="171"/>
      <c r="I611" s="194"/>
      <c r="J611" s="169"/>
      <c r="K611" s="5"/>
      <c r="L611" s="169" t="str">
        <f t="shared" si="49"/>
        <v/>
      </c>
      <c r="M611" s="5" t="e">
        <f t="shared" si="50"/>
        <v>#N/A</v>
      </c>
      <c r="N611" s="3" t="str">
        <f t="shared" si="51"/>
        <v/>
      </c>
    </row>
    <row r="612" spans="1:14" x14ac:dyDescent="0.2">
      <c r="A612" s="204"/>
      <c r="B612" s="208" t="e">
        <f>VLOOKUP(A612,Adr!A:B,2,FALSE)</f>
        <v>#N/A</v>
      </c>
      <c r="C612" s="171"/>
      <c r="D612" s="174"/>
      <c r="E612" s="175"/>
      <c r="F612" s="168"/>
      <c r="G612" s="171"/>
      <c r="H612" s="171"/>
      <c r="I612" s="194"/>
      <c r="J612" s="169"/>
      <c r="K612" s="5"/>
      <c r="L612" s="169" t="str">
        <f t="shared" si="49"/>
        <v/>
      </c>
      <c r="M612" s="5" t="e">
        <f t="shared" si="50"/>
        <v>#N/A</v>
      </c>
      <c r="N612" s="3" t="str">
        <f t="shared" si="51"/>
        <v/>
      </c>
    </row>
    <row r="613" spans="1:14" x14ac:dyDescent="0.2">
      <c r="A613" s="204"/>
      <c r="B613" s="208" t="e">
        <f>VLOOKUP(A613,Adr!A:B,2,FALSE)</f>
        <v>#N/A</v>
      </c>
      <c r="C613" s="171"/>
      <c r="D613" s="174"/>
      <c r="E613" s="175"/>
      <c r="F613" s="168"/>
      <c r="G613" s="171"/>
      <c r="H613" s="171"/>
      <c r="I613" s="194"/>
      <c r="J613" s="169"/>
      <c r="K613" s="5"/>
      <c r="L613" s="169" t="str">
        <f t="shared" si="49"/>
        <v/>
      </c>
      <c r="M613" s="5" t="e">
        <f t="shared" si="50"/>
        <v>#N/A</v>
      </c>
      <c r="N613" s="3" t="str">
        <f t="shared" si="51"/>
        <v/>
      </c>
    </row>
    <row r="614" spans="1:14" x14ac:dyDescent="0.2">
      <c r="A614" s="168"/>
      <c r="B614" s="208" t="e">
        <f>VLOOKUP(A614,Adr!A:B,2,FALSE)</f>
        <v>#N/A</v>
      </c>
      <c r="C614" s="198"/>
      <c r="D614" s="189"/>
      <c r="E614" s="175"/>
      <c r="F614" s="168"/>
      <c r="G614" s="171"/>
      <c r="H614" s="171"/>
      <c r="I614" s="169"/>
      <c r="J614" s="169"/>
      <c r="K614" s="5"/>
      <c r="L614" s="169" t="str">
        <f t="shared" si="49"/>
        <v/>
      </c>
      <c r="M614" s="5" t="e">
        <f t="shared" si="50"/>
        <v>#N/A</v>
      </c>
      <c r="N614" s="3" t="str">
        <f t="shared" si="51"/>
        <v/>
      </c>
    </row>
    <row r="615" spans="1:14" x14ac:dyDescent="0.2">
      <c r="A615" s="204"/>
      <c r="B615" s="208" t="e">
        <f>VLOOKUP(A615,Adr!A:B,2,FALSE)</f>
        <v>#N/A</v>
      </c>
      <c r="C615" s="171"/>
      <c r="D615" s="174"/>
      <c r="E615" s="175"/>
      <c r="F615" s="168"/>
      <c r="G615" s="171"/>
      <c r="H615" s="171"/>
      <c r="I615" s="194"/>
      <c r="J615" s="169"/>
      <c r="K615" s="5"/>
      <c r="L615" s="169" t="str">
        <f t="shared" si="49"/>
        <v/>
      </c>
      <c r="M615" s="5" t="e">
        <f t="shared" si="50"/>
        <v>#N/A</v>
      </c>
      <c r="N615" s="3" t="str">
        <f t="shared" si="51"/>
        <v/>
      </c>
    </row>
    <row r="616" spans="1:14" x14ac:dyDescent="0.2">
      <c r="A616" s="168"/>
      <c r="B616" s="208" t="e">
        <f>VLOOKUP(A616,Adr!A:B,2,FALSE)</f>
        <v>#N/A</v>
      </c>
      <c r="C616" s="198"/>
      <c r="D616" s="189"/>
      <c r="E616" s="175"/>
      <c r="F616" s="168"/>
      <c r="G616" s="171"/>
      <c r="H616" s="171"/>
      <c r="I616" s="194"/>
      <c r="J616" s="169"/>
      <c r="K616" s="5"/>
      <c r="L616" s="169" t="str">
        <f t="shared" si="49"/>
        <v/>
      </c>
      <c r="M616" s="5" t="e">
        <f t="shared" si="50"/>
        <v>#N/A</v>
      </c>
      <c r="N616" s="3" t="str">
        <f t="shared" si="51"/>
        <v/>
      </c>
    </row>
    <row r="617" spans="1:14" x14ac:dyDescent="0.2">
      <c r="A617" s="204"/>
      <c r="B617" s="208" t="e">
        <f>VLOOKUP(A617,Adr!A:B,2,FALSE)</f>
        <v>#N/A</v>
      </c>
      <c r="C617" s="171"/>
      <c r="D617" s="174"/>
      <c r="E617" s="175"/>
      <c r="F617" s="168"/>
      <c r="G617" s="171"/>
      <c r="H617" s="171"/>
      <c r="I617" s="194"/>
      <c r="J617" s="169"/>
      <c r="K617" s="5"/>
      <c r="L617" s="169" t="str">
        <f t="shared" si="49"/>
        <v/>
      </c>
      <c r="M617" s="5" t="e">
        <f t="shared" si="50"/>
        <v>#N/A</v>
      </c>
      <c r="N617" s="3" t="str">
        <f t="shared" si="51"/>
        <v/>
      </c>
    </row>
    <row r="618" spans="1:14" x14ac:dyDescent="0.2">
      <c r="A618" s="168"/>
      <c r="B618" s="208" t="e">
        <f>VLOOKUP(A618,Adr!A:B,2,FALSE)</f>
        <v>#N/A</v>
      </c>
      <c r="C618" s="192"/>
      <c r="D618" s="174"/>
      <c r="E618" s="175"/>
      <c r="F618" s="168"/>
      <c r="G618" s="171"/>
      <c r="H618" s="171"/>
      <c r="I618" s="194"/>
      <c r="J618" s="169"/>
      <c r="K618" s="5"/>
      <c r="L618" s="169" t="str">
        <f t="shared" si="49"/>
        <v/>
      </c>
      <c r="M618" s="5" t="e">
        <f t="shared" si="50"/>
        <v>#N/A</v>
      </c>
      <c r="N618" s="3" t="str">
        <f t="shared" si="51"/>
        <v/>
      </c>
    </row>
    <row r="619" spans="1:14" x14ac:dyDescent="0.2">
      <c r="A619" s="168"/>
      <c r="B619" s="208" t="e">
        <f>VLOOKUP(A619,Adr!A:B,2,FALSE)</f>
        <v>#N/A</v>
      </c>
      <c r="C619" s="198"/>
      <c r="D619" s="189"/>
      <c r="E619" s="175"/>
      <c r="F619" s="168"/>
      <c r="G619" s="171"/>
      <c r="H619" s="171"/>
      <c r="I619" s="194"/>
      <c r="J619" s="169"/>
      <c r="K619" s="5"/>
      <c r="L619" s="169" t="str">
        <f t="shared" si="49"/>
        <v/>
      </c>
      <c r="M619" s="5" t="e">
        <f t="shared" si="50"/>
        <v>#N/A</v>
      </c>
      <c r="N619" s="3" t="str">
        <f t="shared" si="51"/>
        <v/>
      </c>
    </row>
    <row r="620" spans="1:14" x14ac:dyDescent="0.2">
      <c r="A620" s="168"/>
      <c r="B620" s="208" t="e">
        <f>VLOOKUP(A620,Adr!A:B,2,FALSE)</f>
        <v>#N/A</v>
      </c>
      <c r="C620" s="198"/>
      <c r="D620" s="189"/>
      <c r="E620" s="175"/>
      <c r="F620" s="168"/>
      <c r="G620" s="171"/>
      <c r="H620" s="171"/>
      <c r="I620" s="194"/>
      <c r="J620" s="169"/>
      <c r="K620" s="5"/>
      <c r="L620" s="169" t="str">
        <f t="shared" si="49"/>
        <v/>
      </c>
      <c r="M620" s="5" t="e">
        <f t="shared" si="50"/>
        <v>#N/A</v>
      </c>
      <c r="N620" s="3" t="str">
        <f t="shared" si="51"/>
        <v/>
      </c>
    </row>
    <row r="621" spans="1:14" x14ac:dyDescent="0.2">
      <c r="A621" s="200"/>
      <c r="B621" s="208" t="e">
        <f>VLOOKUP(A621,Adr!A:B,2,FALSE)</f>
        <v>#N/A</v>
      </c>
      <c r="C621" s="171"/>
      <c r="D621" s="174"/>
      <c r="E621" s="175"/>
      <c r="F621" s="168"/>
      <c r="G621" s="171"/>
      <c r="H621" s="171"/>
      <c r="I621" s="194"/>
      <c r="J621" s="169"/>
      <c r="K621" s="5"/>
      <c r="L621" s="169" t="str">
        <f t="shared" si="49"/>
        <v/>
      </c>
      <c r="M621" s="5" t="e">
        <f t="shared" si="50"/>
        <v>#N/A</v>
      </c>
      <c r="N621" s="3" t="str">
        <f t="shared" si="51"/>
        <v/>
      </c>
    </row>
    <row r="622" spans="1:14" x14ac:dyDescent="0.2">
      <c r="A622" s="200"/>
      <c r="B622" s="208" t="e">
        <f>VLOOKUP(A622,Adr!A:B,2,FALSE)</f>
        <v>#N/A</v>
      </c>
      <c r="C622" s="171"/>
      <c r="D622" s="174"/>
      <c r="E622" s="175"/>
      <c r="F622" s="168"/>
      <c r="G622" s="171"/>
      <c r="H622" s="171"/>
      <c r="I622" s="194"/>
      <c r="J622" s="169"/>
      <c r="K622" s="5"/>
      <c r="L622" s="169" t="str">
        <f t="shared" si="49"/>
        <v/>
      </c>
      <c r="M622" s="5" t="e">
        <f t="shared" si="50"/>
        <v>#N/A</v>
      </c>
      <c r="N622" s="3" t="str">
        <f t="shared" si="51"/>
        <v/>
      </c>
    </row>
    <row r="623" spans="1:14" x14ac:dyDescent="0.2">
      <c r="A623" s="168"/>
      <c r="B623" s="208" t="e">
        <f>VLOOKUP(A623,Adr!A:B,2,FALSE)</f>
        <v>#N/A</v>
      </c>
      <c r="C623" s="198"/>
      <c r="D623" s="189"/>
      <c r="E623" s="175"/>
      <c r="F623" s="168"/>
      <c r="G623" s="171"/>
      <c r="H623" s="171"/>
      <c r="I623" s="194"/>
      <c r="J623" s="169"/>
      <c r="K623" s="5"/>
      <c r="L623" s="169" t="str">
        <f t="shared" si="49"/>
        <v/>
      </c>
      <c r="M623" s="5" t="e">
        <f t="shared" si="50"/>
        <v>#N/A</v>
      </c>
      <c r="N623" s="3" t="str">
        <f t="shared" si="51"/>
        <v/>
      </c>
    </row>
    <row r="624" spans="1:14" x14ac:dyDescent="0.2">
      <c r="A624" s="168"/>
      <c r="B624" s="208" t="e">
        <f>VLOOKUP(A624,Adr!A:B,2,FALSE)</f>
        <v>#N/A</v>
      </c>
      <c r="C624" s="198"/>
      <c r="D624" s="189"/>
      <c r="E624" s="175"/>
      <c r="F624" s="168"/>
      <c r="G624" s="171"/>
      <c r="H624" s="171"/>
      <c r="I624" s="194"/>
      <c r="J624" s="169"/>
      <c r="K624" s="5"/>
      <c r="L624" s="169" t="str">
        <f t="shared" si="49"/>
        <v/>
      </c>
      <c r="M624" s="5" t="e">
        <f t="shared" si="50"/>
        <v>#N/A</v>
      </c>
      <c r="N624" s="3" t="str">
        <f t="shared" si="51"/>
        <v/>
      </c>
    </row>
    <row r="625" spans="1:14" x14ac:dyDescent="0.2">
      <c r="A625" s="168"/>
      <c r="B625" s="208" t="e">
        <f>VLOOKUP(A625,Adr!A:B,2,FALSE)</f>
        <v>#N/A</v>
      </c>
      <c r="C625" s="192"/>
      <c r="D625" s="174"/>
      <c r="E625" s="175"/>
      <c r="F625" s="168"/>
      <c r="G625" s="171"/>
      <c r="H625" s="171"/>
      <c r="I625" s="169"/>
      <c r="J625" s="169"/>
      <c r="K625" s="5"/>
      <c r="L625" s="169" t="str">
        <f t="shared" si="49"/>
        <v/>
      </c>
      <c r="M625" s="5" t="e">
        <f t="shared" si="50"/>
        <v>#N/A</v>
      </c>
      <c r="N625" s="3" t="str">
        <f t="shared" si="51"/>
        <v/>
      </c>
    </row>
    <row r="626" spans="1:14" x14ac:dyDescent="0.2">
      <c r="A626" s="168"/>
      <c r="B626" s="208" t="e">
        <f>VLOOKUP(A626,Adr!A:B,2,FALSE)</f>
        <v>#N/A</v>
      </c>
      <c r="C626" s="192"/>
      <c r="D626" s="174"/>
      <c r="E626" s="175"/>
      <c r="F626" s="168"/>
      <c r="G626" s="171"/>
      <c r="H626" s="171"/>
      <c r="I626" s="194"/>
      <c r="J626" s="169"/>
      <c r="K626" s="5"/>
      <c r="L626" s="169" t="str">
        <f t="shared" si="49"/>
        <v/>
      </c>
      <c r="M626" s="5" t="e">
        <f t="shared" si="50"/>
        <v>#N/A</v>
      </c>
      <c r="N626" s="3" t="str">
        <f t="shared" si="51"/>
        <v/>
      </c>
    </row>
    <row r="627" spans="1:14" x14ac:dyDescent="0.2">
      <c r="A627" s="168"/>
      <c r="B627" s="208" t="e">
        <f>VLOOKUP(A627,Adr!A:B,2,FALSE)</f>
        <v>#N/A</v>
      </c>
      <c r="C627" s="198"/>
      <c r="D627" s="189"/>
      <c r="E627" s="175"/>
      <c r="F627" s="168"/>
      <c r="G627" s="171"/>
      <c r="H627" s="171"/>
      <c r="I627" s="194"/>
      <c r="J627" s="169"/>
      <c r="K627" s="5"/>
      <c r="L627" s="169" t="str">
        <f t="shared" si="49"/>
        <v/>
      </c>
      <c r="M627" s="5" t="e">
        <f t="shared" si="50"/>
        <v>#N/A</v>
      </c>
      <c r="N627" s="3" t="str">
        <f t="shared" si="51"/>
        <v/>
      </c>
    </row>
    <row r="628" spans="1:14" x14ac:dyDescent="0.2">
      <c r="A628" s="168"/>
      <c r="B628" s="208" t="e">
        <f>VLOOKUP(A628,Adr!A:B,2,FALSE)</f>
        <v>#N/A</v>
      </c>
      <c r="C628" s="198"/>
      <c r="D628" s="189"/>
      <c r="E628" s="175"/>
      <c r="F628" s="168"/>
      <c r="G628" s="171"/>
      <c r="H628" s="171"/>
      <c r="I628" s="169"/>
      <c r="J628" s="169"/>
      <c r="K628" s="5"/>
      <c r="L628" s="169" t="str">
        <f t="shared" si="49"/>
        <v/>
      </c>
      <c r="M628" s="5" t="e">
        <f t="shared" si="50"/>
        <v>#N/A</v>
      </c>
      <c r="N628" s="3" t="str">
        <f t="shared" si="51"/>
        <v/>
      </c>
    </row>
    <row r="629" spans="1:14" x14ac:dyDescent="0.2">
      <c r="A629" s="204"/>
      <c r="B629" s="208" t="e">
        <f>VLOOKUP(A629,Adr!A:B,2,FALSE)</f>
        <v>#N/A</v>
      </c>
      <c r="C629" s="171"/>
      <c r="D629" s="174"/>
      <c r="E629" s="175"/>
      <c r="F629" s="168"/>
      <c r="G629" s="171"/>
      <c r="H629" s="171"/>
      <c r="I629" s="194"/>
      <c r="J629" s="169"/>
      <c r="K629" s="5"/>
      <c r="L629" s="169" t="str">
        <f t="shared" si="49"/>
        <v/>
      </c>
      <c r="M629" s="5" t="e">
        <f t="shared" si="50"/>
        <v>#N/A</v>
      </c>
      <c r="N629" s="3" t="str">
        <f t="shared" si="51"/>
        <v/>
      </c>
    </row>
    <row r="630" spans="1:14" x14ac:dyDescent="0.2">
      <c r="A630" s="168"/>
      <c r="B630" s="208" t="e">
        <f>VLOOKUP(A630,Adr!A:B,2,FALSE)</f>
        <v>#N/A</v>
      </c>
      <c r="C630" s="198"/>
      <c r="D630" s="189"/>
      <c r="E630" s="175"/>
      <c r="F630" s="168"/>
      <c r="G630" s="171"/>
      <c r="H630" s="171"/>
      <c r="I630" s="194"/>
      <c r="J630" s="169"/>
      <c r="K630" s="5"/>
      <c r="L630" s="169" t="str">
        <f t="shared" si="49"/>
        <v/>
      </c>
      <c r="M630" s="5" t="e">
        <f t="shared" si="50"/>
        <v>#N/A</v>
      </c>
      <c r="N630" s="3" t="str">
        <f t="shared" si="51"/>
        <v/>
      </c>
    </row>
    <row r="631" spans="1:14" x14ac:dyDescent="0.2">
      <c r="A631" s="168"/>
      <c r="B631" s="208" t="e">
        <f>VLOOKUP(A631,Adr!A:B,2,FALSE)</f>
        <v>#N/A</v>
      </c>
      <c r="C631" s="199"/>
      <c r="D631" s="193"/>
      <c r="E631" s="175"/>
      <c r="F631" s="184"/>
      <c r="G631" s="187"/>
      <c r="H631" s="187"/>
      <c r="I631" s="169"/>
      <c r="J631" s="169"/>
      <c r="K631" s="5"/>
      <c r="L631" s="169" t="str">
        <f t="shared" si="49"/>
        <v/>
      </c>
      <c r="M631" s="5" t="e">
        <f t="shared" si="50"/>
        <v>#N/A</v>
      </c>
      <c r="N631" s="3" t="str">
        <f t="shared" si="51"/>
        <v/>
      </c>
    </row>
    <row r="632" spans="1:14" x14ac:dyDescent="0.2">
      <c r="A632" s="168"/>
      <c r="B632" s="208" t="e">
        <f>VLOOKUP(A632,Adr!A:B,2,FALSE)</f>
        <v>#N/A</v>
      </c>
      <c r="C632" s="199"/>
      <c r="D632" s="193"/>
      <c r="E632" s="175"/>
      <c r="F632" s="184"/>
      <c r="G632" s="187"/>
      <c r="H632" s="187"/>
      <c r="I632" s="169"/>
      <c r="J632" s="169"/>
      <c r="K632" s="5"/>
      <c r="L632" s="169" t="str">
        <f t="shared" si="49"/>
        <v/>
      </c>
      <c r="M632" s="5" t="e">
        <f t="shared" si="50"/>
        <v>#N/A</v>
      </c>
      <c r="N632" s="3" t="str">
        <f t="shared" si="51"/>
        <v/>
      </c>
    </row>
    <row r="633" spans="1:14" x14ac:dyDescent="0.2">
      <c r="A633" s="168"/>
      <c r="B633" s="208" t="e">
        <f>VLOOKUP(A633,Adr!A:B,2,FALSE)</f>
        <v>#N/A</v>
      </c>
      <c r="C633" s="199"/>
      <c r="D633" s="193"/>
      <c r="E633" s="175"/>
      <c r="F633" s="184"/>
      <c r="G633" s="187"/>
      <c r="H633" s="187"/>
      <c r="I633" s="169"/>
      <c r="J633" s="169"/>
      <c r="K633" s="5"/>
      <c r="L633" s="169" t="str">
        <f t="shared" si="49"/>
        <v/>
      </c>
      <c r="M633" s="5" t="e">
        <f t="shared" si="50"/>
        <v>#N/A</v>
      </c>
      <c r="N633" s="3" t="str">
        <f t="shared" si="51"/>
        <v/>
      </c>
    </row>
    <row r="634" spans="1:14" x14ac:dyDescent="0.2">
      <c r="A634" s="168"/>
      <c r="B634" s="208" t="e">
        <f>VLOOKUP(A634,Adr!A:B,2,FALSE)</f>
        <v>#N/A</v>
      </c>
      <c r="C634" s="199"/>
      <c r="D634" s="193"/>
      <c r="E634" s="175"/>
      <c r="F634" s="184"/>
      <c r="G634" s="187"/>
      <c r="H634" s="187"/>
      <c r="I634" s="169"/>
      <c r="J634" s="169"/>
      <c r="K634" s="5"/>
      <c r="L634" s="169" t="str">
        <f t="shared" si="49"/>
        <v/>
      </c>
      <c r="M634" s="5" t="e">
        <f t="shared" si="50"/>
        <v>#N/A</v>
      </c>
      <c r="N634" s="3" t="str">
        <f t="shared" si="51"/>
        <v/>
      </c>
    </row>
    <row r="635" spans="1:14" x14ac:dyDescent="0.2">
      <c r="A635" s="168"/>
      <c r="B635" s="208" t="e">
        <f>VLOOKUP(A635,Adr!A:B,2,FALSE)</f>
        <v>#N/A</v>
      </c>
      <c r="C635" s="199"/>
      <c r="D635" s="193"/>
      <c r="E635" s="175"/>
      <c r="F635" s="184"/>
      <c r="G635" s="187"/>
      <c r="H635" s="187"/>
      <c r="I635" s="169"/>
      <c r="J635" s="169"/>
      <c r="K635" s="5"/>
      <c r="L635" s="169" t="str">
        <f t="shared" si="49"/>
        <v/>
      </c>
      <c r="M635" s="5" t="e">
        <f t="shared" si="50"/>
        <v>#N/A</v>
      </c>
      <c r="N635" s="3" t="str">
        <f t="shared" si="51"/>
        <v/>
      </c>
    </row>
    <row r="636" spans="1:14" x14ac:dyDescent="0.2">
      <c r="A636" s="168"/>
      <c r="B636" s="208" t="e">
        <f>VLOOKUP(A636,Adr!A:B,2,FALSE)</f>
        <v>#N/A</v>
      </c>
      <c r="C636" s="199"/>
      <c r="D636" s="193"/>
      <c r="E636" s="175"/>
      <c r="F636" s="184"/>
      <c r="G636" s="187"/>
      <c r="H636" s="187"/>
      <c r="I636" s="169"/>
      <c r="J636" s="169"/>
      <c r="K636" s="5"/>
      <c r="L636" s="169" t="str">
        <f t="shared" si="49"/>
        <v/>
      </c>
      <c r="M636" s="5" t="e">
        <f t="shared" si="50"/>
        <v>#N/A</v>
      </c>
      <c r="N636" s="3" t="str">
        <f t="shared" si="51"/>
        <v/>
      </c>
    </row>
    <row r="637" spans="1:14" x14ac:dyDescent="0.2">
      <c r="A637" s="184"/>
      <c r="B637" s="208" t="e">
        <f>VLOOKUP(A637,Adr!A:B,2,FALSE)</f>
        <v>#N/A</v>
      </c>
      <c r="C637" s="187"/>
      <c r="D637" s="189"/>
      <c r="E637" s="175"/>
      <c r="F637" s="184"/>
      <c r="G637" s="187"/>
      <c r="H637" s="187"/>
      <c r="I637" s="194"/>
      <c r="J637" s="169"/>
      <c r="K637" s="5"/>
      <c r="L637" s="169" t="str">
        <f t="shared" si="49"/>
        <v/>
      </c>
      <c r="M637" s="5" t="e">
        <f t="shared" si="50"/>
        <v>#N/A</v>
      </c>
      <c r="N637" s="3" t="str">
        <f t="shared" si="51"/>
        <v/>
      </c>
    </row>
    <row r="638" spans="1:14" x14ac:dyDescent="0.2">
      <c r="A638" s="168"/>
      <c r="B638" s="208" t="e">
        <f>VLOOKUP(A638,Adr!A:B,2,FALSE)</f>
        <v>#N/A</v>
      </c>
      <c r="C638" s="199"/>
      <c r="D638" s="193"/>
      <c r="E638" s="175"/>
      <c r="F638" s="184"/>
      <c r="G638" s="187"/>
      <c r="H638" s="187"/>
      <c r="I638" s="169"/>
      <c r="J638" s="169"/>
      <c r="K638" s="5"/>
      <c r="L638" s="169" t="str">
        <f t="shared" si="49"/>
        <v/>
      </c>
      <c r="M638" s="5" t="e">
        <f t="shared" si="50"/>
        <v>#N/A</v>
      </c>
      <c r="N638" s="3" t="str">
        <f t="shared" si="51"/>
        <v/>
      </c>
    </row>
    <row r="639" spans="1:14" x14ac:dyDescent="0.2">
      <c r="A639" s="184"/>
      <c r="B639" s="208" t="e">
        <f>VLOOKUP(A639,Adr!A:B,2,FALSE)</f>
        <v>#N/A</v>
      </c>
      <c r="C639" s="187"/>
      <c r="D639" s="189"/>
      <c r="E639" s="175"/>
      <c r="F639" s="184"/>
      <c r="G639" s="171"/>
      <c r="H639" s="187"/>
      <c r="I639" s="194"/>
      <c r="J639" s="169"/>
      <c r="K639" s="5"/>
      <c r="L639" s="169" t="str">
        <f t="shared" si="49"/>
        <v/>
      </c>
      <c r="M639" s="5" t="e">
        <f t="shared" si="50"/>
        <v>#N/A</v>
      </c>
      <c r="N639" s="3" t="str">
        <f t="shared" si="51"/>
        <v/>
      </c>
    </row>
    <row r="640" spans="1:14" x14ac:dyDescent="0.2">
      <c r="A640" s="168"/>
      <c r="B640" s="208" t="e">
        <f>VLOOKUP(A640,Adr!A:B,2,FALSE)</f>
        <v>#N/A</v>
      </c>
      <c r="C640" s="198"/>
      <c r="D640" s="189"/>
      <c r="E640" s="175"/>
      <c r="F640" s="168"/>
      <c r="G640" s="171"/>
      <c r="H640" s="171"/>
      <c r="I640" s="169"/>
      <c r="J640" s="169"/>
      <c r="K640" s="5"/>
      <c r="L640" s="169" t="str">
        <f t="shared" si="49"/>
        <v/>
      </c>
      <c r="M640" s="5" t="e">
        <f t="shared" si="50"/>
        <v>#N/A</v>
      </c>
      <c r="N640" s="3" t="str">
        <f t="shared" si="51"/>
        <v/>
      </c>
    </row>
    <row r="641" spans="1:14" x14ac:dyDescent="0.2">
      <c r="A641" s="168"/>
      <c r="B641" s="208" t="e">
        <f>VLOOKUP(A641,Adr!A:B,2,FALSE)</f>
        <v>#N/A</v>
      </c>
      <c r="C641" s="192"/>
      <c r="D641" s="174"/>
      <c r="E641" s="175"/>
      <c r="F641" s="168"/>
      <c r="G641" s="171"/>
      <c r="H641" s="171"/>
      <c r="I641" s="169"/>
      <c r="J641" s="169"/>
      <c r="K641" s="5"/>
      <c r="L641" s="169" t="str">
        <f t="shared" si="49"/>
        <v/>
      </c>
      <c r="M641" s="5" t="e">
        <f t="shared" si="50"/>
        <v>#N/A</v>
      </c>
      <c r="N641" s="3" t="str">
        <f t="shared" si="51"/>
        <v/>
      </c>
    </row>
    <row r="642" spans="1:14" x14ac:dyDescent="0.2">
      <c r="A642" s="168"/>
      <c r="B642" s="208" t="e">
        <f>VLOOKUP(A642,Adr!A:B,2,FALSE)</f>
        <v>#N/A</v>
      </c>
      <c r="C642" s="192"/>
      <c r="D642" s="174"/>
      <c r="E642" s="175"/>
      <c r="F642" s="168"/>
      <c r="G642" s="171"/>
      <c r="H642" s="171"/>
      <c r="I642" s="169"/>
      <c r="J642" s="169"/>
      <c r="K642" s="5"/>
      <c r="L642" s="169" t="str">
        <f t="shared" ref="L642:L705" si="52">A642&amp;G642&amp;H642</f>
        <v/>
      </c>
      <c r="M642" s="5" t="e">
        <f t="shared" ref="M642:M705" si="53">B642&amp;F642&amp;H642&amp;C642</f>
        <v>#N/A</v>
      </c>
      <c r="N642" s="3" t="str">
        <f t="shared" si="51"/>
        <v/>
      </c>
    </row>
    <row r="643" spans="1:14" x14ac:dyDescent="0.2">
      <c r="A643" s="168"/>
      <c r="B643" s="208" t="e">
        <f>VLOOKUP(A643,Adr!A:B,2,FALSE)</f>
        <v>#N/A</v>
      </c>
      <c r="C643" s="192"/>
      <c r="D643" s="174"/>
      <c r="E643" s="175"/>
      <c r="F643" s="168"/>
      <c r="G643" s="171"/>
      <c r="H643" s="171"/>
      <c r="I643" s="169"/>
      <c r="J643" s="169"/>
      <c r="K643" s="5"/>
      <c r="L643" s="169" t="str">
        <f t="shared" si="52"/>
        <v/>
      </c>
      <c r="M643" s="5" t="e">
        <f t="shared" si="53"/>
        <v>#N/A</v>
      </c>
      <c r="N643" s="3" t="str">
        <f t="shared" si="51"/>
        <v/>
      </c>
    </row>
    <row r="644" spans="1:14" x14ac:dyDescent="0.2">
      <c r="A644" s="168"/>
      <c r="B644" s="208" t="e">
        <f>VLOOKUP(A644,Adr!A:B,2,FALSE)</f>
        <v>#N/A</v>
      </c>
      <c r="C644" s="192"/>
      <c r="D644" s="174"/>
      <c r="E644" s="175"/>
      <c r="F644" s="168"/>
      <c r="G644" s="171"/>
      <c r="H644" s="171"/>
      <c r="I644" s="169"/>
      <c r="J644" s="169"/>
      <c r="K644" s="5"/>
      <c r="L644" s="169" t="str">
        <f t="shared" si="52"/>
        <v/>
      </c>
      <c r="M644" s="5" t="e">
        <f t="shared" si="53"/>
        <v>#N/A</v>
      </c>
      <c r="N644" s="3" t="str">
        <f t="shared" si="51"/>
        <v/>
      </c>
    </row>
    <row r="645" spans="1:14" x14ac:dyDescent="0.2">
      <c r="A645" s="168"/>
      <c r="B645" s="208" t="e">
        <f>VLOOKUP(A645,Adr!A:B,2,FALSE)</f>
        <v>#N/A</v>
      </c>
      <c r="C645" s="192"/>
      <c r="D645" s="174"/>
      <c r="E645" s="175"/>
      <c r="F645" s="168"/>
      <c r="G645" s="171"/>
      <c r="H645" s="171"/>
      <c r="I645" s="169"/>
      <c r="J645" s="169"/>
      <c r="K645" s="5"/>
      <c r="L645" s="169" t="str">
        <f t="shared" si="52"/>
        <v/>
      </c>
      <c r="M645" s="5" t="e">
        <f t="shared" si="53"/>
        <v>#N/A</v>
      </c>
      <c r="N645" s="3" t="str">
        <f t="shared" si="51"/>
        <v/>
      </c>
    </row>
    <row r="646" spans="1:14" x14ac:dyDescent="0.2">
      <c r="A646" s="168"/>
      <c r="B646" s="208" t="e">
        <f>VLOOKUP(A646,Adr!A:B,2,FALSE)</f>
        <v>#N/A</v>
      </c>
      <c r="C646" s="187"/>
      <c r="D646" s="189"/>
      <c r="E646" s="175"/>
      <c r="F646" s="184"/>
      <c r="G646" s="187"/>
      <c r="H646" s="187"/>
      <c r="I646" s="194"/>
      <c r="J646" s="169"/>
      <c r="K646" s="5"/>
      <c r="L646" s="169" t="str">
        <f t="shared" si="52"/>
        <v/>
      </c>
      <c r="M646" s="5" t="e">
        <f t="shared" si="53"/>
        <v>#N/A</v>
      </c>
      <c r="N646" s="3" t="str">
        <f t="shared" si="51"/>
        <v/>
      </c>
    </row>
    <row r="647" spans="1:14" x14ac:dyDescent="0.2">
      <c r="A647" s="168"/>
      <c r="B647" s="208" t="e">
        <f>VLOOKUP(A647,Adr!A:B,2,FALSE)</f>
        <v>#N/A</v>
      </c>
      <c r="C647" s="187"/>
      <c r="D647" s="189"/>
      <c r="E647" s="175"/>
      <c r="F647" s="184"/>
      <c r="G647" s="187"/>
      <c r="H647" s="187"/>
      <c r="I647" s="194"/>
      <c r="J647" s="169"/>
      <c r="K647" s="5"/>
      <c r="L647" s="169" t="str">
        <f t="shared" si="52"/>
        <v/>
      </c>
      <c r="M647" s="5" t="e">
        <f t="shared" si="53"/>
        <v>#N/A</v>
      </c>
      <c r="N647" s="3" t="str">
        <f t="shared" si="51"/>
        <v/>
      </c>
    </row>
    <row r="648" spans="1:14" x14ac:dyDescent="0.2">
      <c r="A648" s="168"/>
      <c r="B648" s="208" t="e">
        <f>VLOOKUP(A648,Adr!A:B,2,FALSE)</f>
        <v>#N/A</v>
      </c>
      <c r="C648" s="187"/>
      <c r="D648" s="189"/>
      <c r="E648" s="175"/>
      <c r="F648" s="184"/>
      <c r="G648" s="187"/>
      <c r="H648" s="187"/>
      <c r="I648" s="194"/>
      <c r="J648" s="169"/>
      <c r="K648" s="5"/>
      <c r="L648" s="169" t="str">
        <f t="shared" si="52"/>
        <v/>
      </c>
      <c r="M648" s="5" t="e">
        <f t="shared" si="53"/>
        <v>#N/A</v>
      </c>
      <c r="N648" s="3" t="str">
        <f t="shared" si="51"/>
        <v/>
      </c>
    </row>
    <row r="649" spans="1:14" x14ac:dyDescent="0.2">
      <c r="A649" s="168"/>
      <c r="B649" s="208" t="e">
        <f>VLOOKUP(A649,Adr!A:B,2,FALSE)</f>
        <v>#N/A</v>
      </c>
      <c r="C649" s="187"/>
      <c r="D649" s="189"/>
      <c r="E649" s="175"/>
      <c r="F649" s="184"/>
      <c r="G649" s="187"/>
      <c r="H649" s="187"/>
      <c r="I649" s="194"/>
      <c r="J649" s="169"/>
      <c r="K649" s="5"/>
      <c r="L649" s="169" t="str">
        <f t="shared" si="52"/>
        <v/>
      </c>
      <c r="M649" s="5" t="e">
        <f t="shared" si="53"/>
        <v>#N/A</v>
      </c>
      <c r="N649" s="3" t="str">
        <f t="shared" si="51"/>
        <v/>
      </c>
    </row>
    <row r="650" spans="1:14" x14ac:dyDescent="0.2">
      <c r="A650" s="168"/>
      <c r="B650" s="208" t="e">
        <f>VLOOKUP(A650,Adr!A:B,2,FALSE)</f>
        <v>#N/A</v>
      </c>
      <c r="C650" s="171"/>
      <c r="D650" s="174"/>
      <c r="E650" s="175"/>
      <c r="F650" s="168"/>
      <c r="G650" s="171"/>
      <c r="H650" s="171"/>
      <c r="I650" s="194"/>
      <c r="J650" s="169"/>
      <c r="K650" s="5"/>
      <c r="L650" s="169" t="str">
        <f t="shared" si="52"/>
        <v/>
      </c>
      <c r="M650" s="5" t="e">
        <f t="shared" si="53"/>
        <v>#N/A</v>
      </c>
      <c r="N650" s="3" t="str">
        <f t="shared" si="51"/>
        <v/>
      </c>
    </row>
    <row r="651" spans="1:14" x14ac:dyDescent="0.2">
      <c r="A651" s="168"/>
      <c r="B651" s="208" t="e">
        <f>VLOOKUP(A651,Adr!A:B,2,FALSE)</f>
        <v>#N/A</v>
      </c>
      <c r="C651" s="199"/>
      <c r="D651" s="193"/>
      <c r="E651" s="175"/>
      <c r="F651" s="184"/>
      <c r="G651" s="187"/>
      <c r="H651" s="187"/>
      <c r="I651" s="169"/>
      <c r="J651" s="169"/>
      <c r="K651" s="5"/>
      <c r="L651" s="169" t="str">
        <f t="shared" si="52"/>
        <v/>
      </c>
      <c r="M651" s="5" t="e">
        <f t="shared" si="53"/>
        <v>#N/A</v>
      </c>
      <c r="N651" s="3" t="str">
        <f t="shared" si="51"/>
        <v/>
      </c>
    </row>
    <row r="652" spans="1:14" x14ac:dyDescent="0.2">
      <c r="A652" s="168"/>
      <c r="B652" s="208" t="e">
        <f>VLOOKUP(A652,Adr!A:B,2,FALSE)</f>
        <v>#N/A</v>
      </c>
      <c r="C652" s="199"/>
      <c r="D652" s="193"/>
      <c r="E652" s="175"/>
      <c r="F652" s="184"/>
      <c r="G652" s="187"/>
      <c r="H652" s="187"/>
      <c r="I652" s="169"/>
      <c r="J652" s="169"/>
      <c r="K652" s="5"/>
      <c r="L652" s="169" t="str">
        <f t="shared" si="52"/>
        <v/>
      </c>
      <c r="M652" s="5" t="e">
        <f t="shared" si="53"/>
        <v>#N/A</v>
      </c>
      <c r="N652" s="3" t="str">
        <f t="shared" si="51"/>
        <v/>
      </c>
    </row>
    <row r="653" spans="1:14" x14ac:dyDescent="0.2">
      <c r="A653" s="168"/>
      <c r="B653" s="208" t="e">
        <f>VLOOKUP(A653,Adr!A:B,2,FALSE)</f>
        <v>#N/A</v>
      </c>
      <c r="C653" s="187"/>
      <c r="D653" s="189"/>
      <c r="E653" s="175"/>
      <c r="F653" s="184"/>
      <c r="G653" s="187"/>
      <c r="H653" s="187"/>
      <c r="I653" s="194"/>
      <c r="J653" s="169"/>
      <c r="K653" s="5"/>
      <c r="L653" s="169" t="str">
        <f t="shared" si="52"/>
        <v/>
      </c>
      <c r="M653" s="5" t="e">
        <f t="shared" si="53"/>
        <v>#N/A</v>
      </c>
      <c r="N653" s="3" t="str">
        <f t="shared" si="51"/>
        <v/>
      </c>
    </row>
    <row r="654" spans="1:14" x14ac:dyDescent="0.2">
      <c r="A654" s="184"/>
      <c r="B654" s="208" t="e">
        <f>VLOOKUP(A654,Adr!A:B,2,FALSE)</f>
        <v>#N/A</v>
      </c>
      <c r="C654" s="187"/>
      <c r="D654" s="189"/>
      <c r="E654" s="235"/>
      <c r="F654" s="184"/>
      <c r="G654" s="187"/>
      <c r="H654" s="187"/>
      <c r="I654" s="194"/>
      <c r="J654" s="169"/>
      <c r="K654" s="5"/>
      <c r="L654" s="169" t="str">
        <f t="shared" si="52"/>
        <v/>
      </c>
      <c r="M654" s="5" t="e">
        <f t="shared" si="53"/>
        <v>#N/A</v>
      </c>
      <c r="N654" s="3" t="str">
        <f t="shared" si="51"/>
        <v/>
      </c>
    </row>
    <row r="655" spans="1:14" x14ac:dyDescent="0.2">
      <c r="A655" s="168"/>
      <c r="B655" s="208" t="e">
        <f>VLOOKUP(A655,Adr!A:B,2,FALSE)</f>
        <v>#N/A</v>
      </c>
      <c r="C655" s="198"/>
      <c r="D655" s="189"/>
      <c r="E655" s="175"/>
      <c r="F655" s="168"/>
      <c r="G655" s="171"/>
      <c r="H655" s="171"/>
      <c r="I655" s="169"/>
      <c r="J655" s="169"/>
      <c r="K655" s="5"/>
      <c r="L655" s="169" t="str">
        <f t="shared" si="52"/>
        <v/>
      </c>
      <c r="M655" s="5" t="e">
        <f t="shared" si="53"/>
        <v>#N/A</v>
      </c>
      <c r="N655" s="3" t="str">
        <f t="shared" si="51"/>
        <v/>
      </c>
    </row>
    <row r="656" spans="1:14" x14ac:dyDescent="0.2">
      <c r="A656" s="168"/>
      <c r="B656" s="208" t="e">
        <f>VLOOKUP(A656,Adr!A:B,2,FALSE)</f>
        <v>#N/A</v>
      </c>
      <c r="C656" s="198"/>
      <c r="D656" s="189"/>
      <c r="E656" s="175"/>
      <c r="F656" s="168"/>
      <c r="G656" s="171"/>
      <c r="H656" s="171"/>
      <c r="I656" s="169"/>
      <c r="J656" s="169"/>
      <c r="K656" s="5"/>
      <c r="L656" s="169" t="str">
        <f t="shared" si="52"/>
        <v/>
      </c>
      <c r="M656" s="5" t="e">
        <f t="shared" si="53"/>
        <v>#N/A</v>
      </c>
      <c r="N656" s="3" t="str">
        <f t="shared" si="51"/>
        <v/>
      </c>
    </row>
    <row r="657" spans="1:14" x14ac:dyDescent="0.2">
      <c r="A657" s="168"/>
      <c r="B657" s="208" t="e">
        <f>VLOOKUP(A657,Adr!A:B,2,FALSE)</f>
        <v>#N/A</v>
      </c>
      <c r="C657" s="198"/>
      <c r="D657" s="189"/>
      <c r="E657" s="175"/>
      <c r="F657" s="184"/>
      <c r="G657" s="187"/>
      <c r="H657" s="187"/>
      <c r="I657" s="169"/>
      <c r="J657" s="169"/>
      <c r="K657" s="5"/>
      <c r="L657" s="169" t="str">
        <f t="shared" si="52"/>
        <v/>
      </c>
      <c r="M657" s="5" t="e">
        <f t="shared" si="53"/>
        <v>#N/A</v>
      </c>
      <c r="N657" s="3" t="str">
        <f t="shared" si="51"/>
        <v/>
      </c>
    </row>
    <row r="658" spans="1:14" x14ac:dyDescent="0.2">
      <c r="A658" s="168"/>
      <c r="B658" s="208" t="e">
        <f>VLOOKUP(A658,Adr!A:B,2,FALSE)</f>
        <v>#N/A</v>
      </c>
      <c r="C658" s="198"/>
      <c r="D658" s="189"/>
      <c r="E658" s="175"/>
      <c r="F658" s="184"/>
      <c r="G658" s="187"/>
      <c r="H658" s="187"/>
      <c r="I658" s="169"/>
      <c r="J658" s="169"/>
      <c r="K658" s="5"/>
      <c r="L658" s="169" t="str">
        <f t="shared" si="52"/>
        <v/>
      </c>
      <c r="M658" s="5" t="e">
        <f t="shared" si="53"/>
        <v>#N/A</v>
      </c>
      <c r="N658" s="3" t="str">
        <f t="shared" si="51"/>
        <v/>
      </c>
    </row>
    <row r="659" spans="1:14" x14ac:dyDescent="0.2">
      <c r="A659" s="184"/>
      <c r="B659" s="208" t="e">
        <f>VLOOKUP(A659,Adr!A:B,2,FALSE)</f>
        <v>#N/A</v>
      </c>
      <c r="C659" s="187"/>
      <c r="D659" s="189"/>
      <c r="E659" s="235"/>
      <c r="F659" s="184"/>
      <c r="G659" s="187"/>
      <c r="H659" s="187"/>
      <c r="I659" s="194"/>
      <c r="J659" s="169"/>
      <c r="K659" s="5"/>
      <c r="L659" s="169" t="str">
        <f t="shared" si="52"/>
        <v/>
      </c>
      <c r="M659" s="5" t="e">
        <f t="shared" si="53"/>
        <v>#N/A</v>
      </c>
      <c r="N659" s="3" t="str">
        <f t="shared" si="51"/>
        <v/>
      </c>
    </row>
    <row r="660" spans="1:14" x14ac:dyDescent="0.2">
      <c r="A660" s="168"/>
      <c r="B660" s="208" t="e">
        <f>VLOOKUP(A660,Adr!A:B,2,FALSE)</f>
        <v>#N/A</v>
      </c>
      <c r="C660" s="198"/>
      <c r="D660" s="189"/>
      <c r="E660" s="175"/>
      <c r="F660" s="184"/>
      <c r="G660" s="187"/>
      <c r="H660" s="187"/>
      <c r="I660" s="169"/>
      <c r="J660" s="169"/>
      <c r="K660" s="5"/>
      <c r="L660" s="169" t="str">
        <f t="shared" si="52"/>
        <v/>
      </c>
      <c r="M660" s="5" t="e">
        <f t="shared" si="53"/>
        <v>#N/A</v>
      </c>
      <c r="N660" s="3" t="str">
        <f t="shared" si="51"/>
        <v/>
      </c>
    </row>
    <row r="661" spans="1:14" x14ac:dyDescent="0.2">
      <c r="A661" s="184"/>
      <c r="B661" s="208" t="e">
        <f>VLOOKUP(A661,Adr!A:B,2,FALSE)</f>
        <v>#N/A</v>
      </c>
      <c r="C661" s="187"/>
      <c r="D661" s="189"/>
      <c r="E661" s="235"/>
      <c r="F661" s="184"/>
      <c r="G661" s="187"/>
      <c r="H661" s="187"/>
      <c r="I661" s="194"/>
      <c r="J661" s="169"/>
      <c r="K661" s="5"/>
      <c r="L661" s="169" t="str">
        <f t="shared" si="52"/>
        <v/>
      </c>
      <c r="M661" s="5" t="e">
        <f t="shared" si="53"/>
        <v>#N/A</v>
      </c>
      <c r="N661" s="3" t="str">
        <f t="shared" si="51"/>
        <v/>
      </c>
    </row>
    <row r="662" spans="1:14" x14ac:dyDescent="0.2">
      <c r="A662" s="168"/>
      <c r="B662" s="208" t="e">
        <f>VLOOKUP(A662,Adr!A:B,2,FALSE)</f>
        <v>#N/A</v>
      </c>
      <c r="C662" s="198"/>
      <c r="D662" s="189"/>
      <c r="E662" s="175"/>
      <c r="F662" s="168"/>
      <c r="G662" s="171"/>
      <c r="H662" s="171"/>
      <c r="I662" s="169"/>
      <c r="J662" s="169"/>
      <c r="K662" s="5"/>
      <c r="L662" s="169" t="str">
        <f t="shared" si="52"/>
        <v/>
      </c>
      <c r="M662" s="5" t="e">
        <f t="shared" si="53"/>
        <v>#N/A</v>
      </c>
      <c r="N662" s="3" t="str">
        <f t="shared" si="51"/>
        <v/>
      </c>
    </row>
    <row r="663" spans="1:14" x14ac:dyDescent="0.2">
      <c r="A663" s="168"/>
      <c r="B663" s="208" t="e">
        <f>VLOOKUP(A663,Adr!A:B,2,FALSE)</f>
        <v>#N/A</v>
      </c>
      <c r="C663" s="198"/>
      <c r="D663" s="189"/>
      <c r="E663" s="175"/>
      <c r="F663" s="168"/>
      <c r="G663" s="171"/>
      <c r="H663" s="171"/>
      <c r="I663" s="169"/>
      <c r="J663" s="169"/>
      <c r="K663" s="5"/>
      <c r="L663" s="169" t="str">
        <f t="shared" si="52"/>
        <v/>
      </c>
      <c r="M663" s="5" t="e">
        <f t="shared" si="53"/>
        <v>#N/A</v>
      </c>
      <c r="N663" s="3" t="str">
        <f t="shared" si="51"/>
        <v/>
      </c>
    </row>
    <row r="664" spans="1:14" x14ac:dyDescent="0.2">
      <c r="A664" s="168"/>
      <c r="B664" s="208" t="e">
        <f>VLOOKUP(A664,Adr!A:B,2,FALSE)</f>
        <v>#N/A</v>
      </c>
      <c r="C664" s="192"/>
      <c r="D664" s="174"/>
      <c r="E664" s="175"/>
      <c r="F664" s="168"/>
      <c r="G664" s="171"/>
      <c r="H664" s="171"/>
      <c r="I664" s="169"/>
      <c r="J664" s="169"/>
      <c r="K664" s="5"/>
      <c r="L664" s="169" t="str">
        <f t="shared" si="52"/>
        <v/>
      </c>
      <c r="M664" s="5" t="e">
        <f t="shared" si="53"/>
        <v>#N/A</v>
      </c>
      <c r="N664" s="3" t="str">
        <f t="shared" si="51"/>
        <v/>
      </c>
    </row>
    <row r="665" spans="1:14" x14ac:dyDescent="0.2">
      <c r="A665" s="168"/>
      <c r="B665" s="208" t="e">
        <f>VLOOKUP(A665,Adr!A:B,2,FALSE)</f>
        <v>#N/A</v>
      </c>
      <c r="C665" s="198"/>
      <c r="D665" s="189"/>
      <c r="E665" s="175"/>
      <c r="F665" s="184"/>
      <c r="G665" s="187"/>
      <c r="H665" s="187"/>
      <c r="I665" s="169"/>
      <c r="J665" s="169"/>
      <c r="K665" s="5"/>
      <c r="L665" s="169" t="str">
        <f t="shared" si="52"/>
        <v/>
      </c>
      <c r="M665" s="5" t="e">
        <f t="shared" si="53"/>
        <v>#N/A</v>
      </c>
      <c r="N665" s="3" t="str">
        <f t="shared" ref="N665:N728" si="54">+I665&amp;H665</f>
        <v/>
      </c>
    </row>
    <row r="666" spans="1:14" x14ac:dyDescent="0.2">
      <c r="A666" s="168"/>
      <c r="B666" s="208" t="e">
        <f>VLOOKUP(A666,Adr!A:B,2,FALSE)</f>
        <v>#N/A</v>
      </c>
      <c r="C666" s="198"/>
      <c r="D666" s="188"/>
      <c r="E666" s="175"/>
      <c r="F666" s="168"/>
      <c r="G666" s="171"/>
      <c r="H666" s="171"/>
      <c r="I666" s="169"/>
      <c r="J666" s="169"/>
      <c r="K666" s="5"/>
      <c r="L666" s="169" t="str">
        <f t="shared" si="52"/>
        <v/>
      </c>
      <c r="M666" s="5" t="e">
        <f t="shared" si="53"/>
        <v>#N/A</v>
      </c>
      <c r="N666" s="3" t="str">
        <f t="shared" si="54"/>
        <v/>
      </c>
    </row>
    <row r="667" spans="1:14" x14ac:dyDescent="0.2">
      <c r="A667" s="168"/>
      <c r="B667" s="208" t="e">
        <f>VLOOKUP(A667,Adr!A:B,2,FALSE)</f>
        <v>#N/A</v>
      </c>
      <c r="C667" s="198"/>
      <c r="D667" s="189"/>
      <c r="E667" s="175"/>
      <c r="F667" s="168"/>
      <c r="G667" s="171"/>
      <c r="H667" s="171"/>
      <c r="I667" s="169"/>
      <c r="J667" s="169"/>
      <c r="K667" s="5"/>
      <c r="L667" s="169" t="str">
        <f t="shared" si="52"/>
        <v/>
      </c>
      <c r="M667" s="5" t="e">
        <f t="shared" si="53"/>
        <v>#N/A</v>
      </c>
      <c r="N667" s="3" t="str">
        <f t="shared" si="54"/>
        <v/>
      </c>
    </row>
    <row r="668" spans="1:14" x14ac:dyDescent="0.2">
      <c r="A668" s="204"/>
      <c r="B668" s="208" t="e">
        <f>VLOOKUP(A668,Adr!A:B,2,FALSE)</f>
        <v>#N/A</v>
      </c>
      <c r="C668" s="171"/>
      <c r="D668" s="174"/>
      <c r="E668" s="175"/>
      <c r="F668" s="168"/>
      <c r="G668" s="171"/>
      <c r="H668" s="171"/>
      <c r="I668" s="194"/>
      <c r="J668" s="169"/>
      <c r="K668" s="5"/>
      <c r="L668" s="169" t="str">
        <f t="shared" si="52"/>
        <v/>
      </c>
      <c r="M668" s="5" t="e">
        <f t="shared" si="53"/>
        <v>#N/A</v>
      </c>
      <c r="N668" s="3" t="str">
        <f t="shared" si="54"/>
        <v/>
      </c>
    </row>
    <row r="669" spans="1:14" x14ac:dyDescent="0.2">
      <c r="A669" s="168"/>
      <c r="B669" s="208" t="e">
        <f>VLOOKUP(A669,Adr!A:B,2,FALSE)</f>
        <v>#N/A</v>
      </c>
      <c r="C669" s="192"/>
      <c r="D669" s="174"/>
      <c r="E669" s="175"/>
      <c r="F669" s="168"/>
      <c r="G669" s="171"/>
      <c r="H669" s="171"/>
      <c r="I669" s="169"/>
      <c r="J669" s="169"/>
      <c r="K669" s="5"/>
      <c r="L669" s="169" t="str">
        <f t="shared" si="52"/>
        <v/>
      </c>
      <c r="M669" s="5" t="e">
        <f t="shared" si="53"/>
        <v>#N/A</v>
      </c>
      <c r="N669" s="3" t="str">
        <f t="shared" si="54"/>
        <v/>
      </c>
    </row>
    <row r="670" spans="1:14" x14ac:dyDescent="0.2">
      <c r="A670" s="204"/>
      <c r="B670" s="208" t="e">
        <f>VLOOKUP(A670,Adr!A:B,2,FALSE)</f>
        <v>#N/A</v>
      </c>
      <c r="C670" s="171"/>
      <c r="D670" s="174"/>
      <c r="E670" s="175"/>
      <c r="F670" s="168"/>
      <c r="G670" s="171"/>
      <c r="H670" s="171"/>
      <c r="I670" s="194"/>
      <c r="J670" s="169"/>
      <c r="K670" s="5"/>
      <c r="L670" s="169" t="str">
        <f t="shared" si="52"/>
        <v/>
      </c>
      <c r="M670" s="5" t="e">
        <f t="shared" si="53"/>
        <v>#N/A</v>
      </c>
      <c r="N670" s="3" t="str">
        <f t="shared" si="54"/>
        <v/>
      </c>
    </row>
    <row r="671" spans="1:14" x14ac:dyDescent="0.2">
      <c r="A671" s="168"/>
      <c r="B671" s="208" t="e">
        <f>VLOOKUP(A671,Adr!A:B,2,FALSE)</f>
        <v>#N/A</v>
      </c>
      <c r="C671" s="171"/>
      <c r="D671" s="189"/>
      <c r="E671" s="175"/>
      <c r="F671" s="168"/>
      <c r="G671" s="171"/>
      <c r="H671" s="171"/>
      <c r="I671" s="194"/>
      <c r="J671" s="169"/>
      <c r="K671" s="5"/>
      <c r="L671" s="169" t="str">
        <f t="shared" si="52"/>
        <v/>
      </c>
      <c r="M671" s="5" t="e">
        <f t="shared" si="53"/>
        <v>#N/A</v>
      </c>
      <c r="N671" s="3" t="str">
        <f t="shared" si="54"/>
        <v/>
      </c>
    </row>
    <row r="672" spans="1:14" x14ac:dyDescent="0.2">
      <c r="A672" s="168"/>
      <c r="B672" s="208" t="e">
        <f>VLOOKUP(A672,Adr!A:B,2,FALSE)</f>
        <v>#N/A</v>
      </c>
      <c r="C672" s="171"/>
      <c r="D672" s="174"/>
      <c r="E672" s="175"/>
      <c r="F672" s="168"/>
      <c r="G672" s="171"/>
      <c r="H672" s="171"/>
      <c r="I672" s="194"/>
      <c r="J672" s="169"/>
      <c r="K672" s="5"/>
      <c r="L672" s="169" t="str">
        <f t="shared" si="52"/>
        <v/>
      </c>
      <c r="M672" s="5" t="e">
        <f t="shared" si="53"/>
        <v>#N/A</v>
      </c>
      <c r="N672" s="3" t="str">
        <f t="shared" si="54"/>
        <v/>
      </c>
    </row>
    <row r="673" spans="1:14" x14ac:dyDescent="0.2">
      <c r="A673" s="168"/>
      <c r="B673" s="208" t="e">
        <f>VLOOKUP(A673,Adr!A:B,2,FALSE)</f>
        <v>#N/A</v>
      </c>
      <c r="C673" s="171"/>
      <c r="D673" s="174"/>
      <c r="E673" s="175"/>
      <c r="F673" s="168"/>
      <c r="G673" s="171"/>
      <c r="H673" s="171"/>
      <c r="I673" s="194"/>
      <c r="J673" s="169"/>
      <c r="K673" s="5"/>
      <c r="L673" s="169" t="str">
        <f t="shared" si="52"/>
        <v/>
      </c>
      <c r="M673" s="5" t="e">
        <f t="shared" si="53"/>
        <v>#N/A</v>
      </c>
      <c r="N673" s="3" t="str">
        <f t="shared" si="54"/>
        <v/>
      </c>
    </row>
    <row r="674" spans="1:14" x14ac:dyDescent="0.2">
      <c r="A674" s="168"/>
      <c r="B674" s="208" t="e">
        <f>VLOOKUP(A674,Adr!A:B,2,FALSE)</f>
        <v>#N/A</v>
      </c>
      <c r="C674" s="192"/>
      <c r="D674" s="174"/>
      <c r="E674" s="175"/>
      <c r="F674" s="184"/>
      <c r="G674" s="187"/>
      <c r="H674" s="187"/>
      <c r="I674" s="169"/>
      <c r="J674" s="169"/>
      <c r="K674" s="5"/>
      <c r="L674" s="169" t="str">
        <f t="shared" si="52"/>
        <v/>
      </c>
      <c r="M674" s="5" t="e">
        <f t="shared" si="53"/>
        <v>#N/A</v>
      </c>
      <c r="N674" s="3" t="str">
        <f t="shared" si="54"/>
        <v/>
      </c>
    </row>
    <row r="675" spans="1:14" x14ac:dyDescent="0.2">
      <c r="A675" s="168"/>
      <c r="B675" s="208" t="e">
        <f>VLOOKUP(A675,Adr!A:B,2,FALSE)</f>
        <v>#N/A</v>
      </c>
      <c r="C675" s="192"/>
      <c r="D675" s="174"/>
      <c r="E675" s="175"/>
      <c r="F675" s="184"/>
      <c r="G675" s="187"/>
      <c r="H675" s="187"/>
      <c r="I675" s="169"/>
      <c r="J675" s="169"/>
      <c r="K675" s="5"/>
      <c r="L675" s="169" t="str">
        <f t="shared" si="52"/>
        <v/>
      </c>
      <c r="M675" s="5" t="e">
        <f t="shared" si="53"/>
        <v>#N/A</v>
      </c>
      <c r="N675" s="3" t="str">
        <f t="shared" si="54"/>
        <v/>
      </c>
    </row>
    <row r="676" spans="1:14" x14ac:dyDescent="0.2">
      <c r="A676" s="168"/>
      <c r="B676" s="208" t="e">
        <f>VLOOKUP(A676,Adr!A:B,2,FALSE)</f>
        <v>#N/A</v>
      </c>
      <c r="C676" s="171"/>
      <c r="D676" s="174"/>
      <c r="E676" s="175"/>
      <c r="F676" s="168"/>
      <c r="G676" s="171"/>
      <c r="H676" s="171"/>
      <c r="I676" s="194"/>
      <c r="J676" s="169"/>
      <c r="K676" s="5"/>
      <c r="L676" s="169" t="str">
        <f t="shared" si="52"/>
        <v/>
      </c>
      <c r="M676" s="5" t="e">
        <f t="shared" si="53"/>
        <v>#N/A</v>
      </c>
      <c r="N676" s="3" t="str">
        <f t="shared" si="54"/>
        <v/>
      </c>
    </row>
    <row r="677" spans="1:14" x14ac:dyDescent="0.2">
      <c r="A677" s="168"/>
      <c r="B677" s="208" t="e">
        <f>VLOOKUP(A677,Adr!A:B,2,FALSE)</f>
        <v>#N/A</v>
      </c>
      <c r="C677" s="187"/>
      <c r="D677" s="189"/>
      <c r="E677" s="175"/>
      <c r="F677" s="184"/>
      <c r="G677" s="187"/>
      <c r="H677" s="187"/>
      <c r="I677" s="194"/>
      <c r="J677" s="169"/>
      <c r="K677" s="5"/>
      <c r="L677" s="169" t="str">
        <f t="shared" si="52"/>
        <v/>
      </c>
      <c r="M677" s="5" t="e">
        <f t="shared" si="53"/>
        <v>#N/A</v>
      </c>
      <c r="N677" s="3" t="str">
        <f t="shared" si="54"/>
        <v/>
      </c>
    </row>
    <row r="678" spans="1:14" x14ac:dyDescent="0.2">
      <c r="A678" s="168"/>
      <c r="B678" s="208" t="e">
        <f>VLOOKUP(A678,Adr!A:B,2,FALSE)</f>
        <v>#N/A</v>
      </c>
      <c r="C678" s="192"/>
      <c r="D678" s="174"/>
      <c r="E678" s="175"/>
      <c r="F678" s="184"/>
      <c r="G678" s="187"/>
      <c r="H678" s="187"/>
      <c r="I678" s="169"/>
      <c r="J678" s="169"/>
      <c r="K678" s="5"/>
      <c r="L678" s="169" t="str">
        <f t="shared" si="52"/>
        <v/>
      </c>
      <c r="M678" s="5" t="e">
        <f t="shared" si="53"/>
        <v>#N/A</v>
      </c>
      <c r="N678" s="3" t="str">
        <f t="shared" si="54"/>
        <v/>
      </c>
    </row>
    <row r="679" spans="1:14" x14ac:dyDescent="0.2">
      <c r="A679" s="168"/>
      <c r="B679" s="208" t="e">
        <f>VLOOKUP(A679,Adr!A:B,2,FALSE)</f>
        <v>#N/A</v>
      </c>
      <c r="C679" s="187"/>
      <c r="D679" s="189"/>
      <c r="E679" s="175"/>
      <c r="F679" s="184"/>
      <c r="G679" s="187"/>
      <c r="H679" s="187"/>
      <c r="I679" s="194"/>
      <c r="J679" s="169"/>
      <c r="K679" s="5"/>
      <c r="L679" s="169" t="str">
        <f t="shared" si="52"/>
        <v/>
      </c>
      <c r="M679" s="5" t="e">
        <f t="shared" si="53"/>
        <v>#N/A</v>
      </c>
      <c r="N679" s="3" t="str">
        <f t="shared" si="54"/>
        <v/>
      </c>
    </row>
    <row r="680" spans="1:14" x14ac:dyDescent="0.2">
      <c r="A680" s="168"/>
      <c r="B680" s="208" t="e">
        <f>VLOOKUP(A680,Adr!A:B,2,FALSE)</f>
        <v>#N/A</v>
      </c>
      <c r="C680" s="187"/>
      <c r="D680" s="189"/>
      <c r="E680" s="175"/>
      <c r="F680" s="184"/>
      <c r="G680" s="187"/>
      <c r="H680" s="187"/>
      <c r="I680" s="194"/>
      <c r="J680" s="169"/>
      <c r="K680" s="5"/>
      <c r="L680" s="169" t="str">
        <f t="shared" si="52"/>
        <v/>
      </c>
      <c r="M680" s="5" t="e">
        <f t="shared" si="53"/>
        <v>#N/A</v>
      </c>
      <c r="N680" s="3" t="str">
        <f t="shared" si="54"/>
        <v/>
      </c>
    </row>
    <row r="681" spans="1:14" x14ac:dyDescent="0.2">
      <c r="A681" s="168"/>
      <c r="B681" s="208" t="e">
        <f>VLOOKUP(A681,Adr!A:B,2,FALSE)</f>
        <v>#N/A</v>
      </c>
      <c r="C681" s="192"/>
      <c r="D681" s="174"/>
      <c r="E681" s="175"/>
      <c r="F681" s="184"/>
      <c r="G681" s="187"/>
      <c r="H681" s="187"/>
      <c r="I681" s="169"/>
      <c r="J681" s="169"/>
      <c r="K681" s="5"/>
      <c r="L681" s="169" t="str">
        <f t="shared" si="52"/>
        <v/>
      </c>
      <c r="M681" s="5" t="e">
        <f t="shared" si="53"/>
        <v>#N/A</v>
      </c>
      <c r="N681" s="3" t="str">
        <f t="shared" si="54"/>
        <v/>
      </c>
    </row>
    <row r="682" spans="1:14" x14ac:dyDescent="0.2">
      <c r="A682" s="168"/>
      <c r="B682" s="208" t="e">
        <f>VLOOKUP(A682,Adr!A:B,2,FALSE)</f>
        <v>#N/A</v>
      </c>
      <c r="C682" s="171"/>
      <c r="D682" s="174"/>
      <c r="E682" s="175"/>
      <c r="F682" s="168"/>
      <c r="G682" s="171"/>
      <c r="H682" s="171"/>
      <c r="I682" s="194"/>
      <c r="J682" s="169"/>
      <c r="K682" s="5"/>
      <c r="L682" s="169" t="str">
        <f t="shared" si="52"/>
        <v/>
      </c>
      <c r="M682" s="5" t="e">
        <f t="shared" si="53"/>
        <v>#N/A</v>
      </c>
      <c r="N682" s="3" t="str">
        <f t="shared" si="54"/>
        <v/>
      </c>
    </row>
    <row r="683" spans="1:14" x14ac:dyDescent="0.2">
      <c r="A683" s="168"/>
      <c r="B683" s="208" t="e">
        <f>VLOOKUP(A683,Adr!A:B,2,FALSE)</f>
        <v>#N/A</v>
      </c>
      <c r="C683" s="192"/>
      <c r="D683" s="174"/>
      <c r="E683" s="175"/>
      <c r="F683" s="184"/>
      <c r="G683" s="187"/>
      <c r="H683" s="187"/>
      <c r="I683" s="169"/>
      <c r="J683" s="169"/>
      <c r="K683" s="5"/>
      <c r="L683" s="169" t="str">
        <f t="shared" si="52"/>
        <v/>
      </c>
      <c r="M683" s="5" t="e">
        <f t="shared" si="53"/>
        <v>#N/A</v>
      </c>
      <c r="N683" s="3" t="str">
        <f t="shared" si="54"/>
        <v/>
      </c>
    </row>
    <row r="684" spans="1:14" x14ac:dyDescent="0.2">
      <c r="A684" s="168"/>
      <c r="B684" s="208" t="e">
        <f>VLOOKUP(A684,Adr!A:B,2,FALSE)</f>
        <v>#N/A</v>
      </c>
      <c r="C684" s="171"/>
      <c r="D684" s="174"/>
      <c r="E684" s="175"/>
      <c r="F684" s="168"/>
      <c r="G684" s="171"/>
      <c r="H684" s="171"/>
      <c r="I684" s="194"/>
      <c r="J684" s="169"/>
      <c r="K684" s="5"/>
      <c r="L684" s="169" t="str">
        <f t="shared" si="52"/>
        <v/>
      </c>
      <c r="M684" s="5" t="e">
        <f t="shared" si="53"/>
        <v>#N/A</v>
      </c>
      <c r="N684" s="3" t="str">
        <f t="shared" si="54"/>
        <v/>
      </c>
    </row>
    <row r="685" spans="1:14" x14ac:dyDescent="0.2">
      <c r="A685" s="168"/>
      <c r="B685" s="208" t="e">
        <f>VLOOKUP(A685,Adr!A:B,2,FALSE)</f>
        <v>#N/A</v>
      </c>
      <c r="C685" s="187"/>
      <c r="D685" s="189"/>
      <c r="E685" s="175"/>
      <c r="F685" s="184"/>
      <c r="G685" s="187"/>
      <c r="H685" s="187"/>
      <c r="I685" s="194"/>
      <c r="J685" s="169"/>
      <c r="K685" s="5"/>
      <c r="L685" s="169" t="str">
        <f t="shared" si="52"/>
        <v/>
      </c>
      <c r="M685" s="5" t="e">
        <f t="shared" si="53"/>
        <v>#N/A</v>
      </c>
      <c r="N685" s="3" t="str">
        <f t="shared" si="54"/>
        <v/>
      </c>
    </row>
    <row r="686" spans="1:14" x14ac:dyDescent="0.2">
      <c r="A686" s="168"/>
      <c r="B686" s="208" t="e">
        <f>VLOOKUP(A686,Adr!A:B,2,FALSE)</f>
        <v>#N/A</v>
      </c>
      <c r="C686" s="187"/>
      <c r="D686" s="189"/>
      <c r="E686" s="175"/>
      <c r="F686" s="184"/>
      <c r="G686" s="187"/>
      <c r="H686" s="187"/>
      <c r="I686" s="194"/>
      <c r="J686" s="169"/>
      <c r="K686" s="5"/>
      <c r="L686" s="169" t="str">
        <f t="shared" si="52"/>
        <v/>
      </c>
      <c r="M686" s="5" t="e">
        <f t="shared" si="53"/>
        <v>#N/A</v>
      </c>
      <c r="N686" s="3" t="str">
        <f t="shared" si="54"/>
        <v/>
      </c>
    </row>
    <row r="687" spans="1:14" x14ac:dyDescent="0.2">
      <c r="A687" s="168"/>
      <c r="B687" s="208" t="e">
        <f>VLOOKUP(A687,Adr!A:B,2,FALSE)</f>
        <v>#N/A</v>
      </c>
      <c r="C687" s="187"/>
      <c r="D687" s="188"/>
      <c r="E687" s="175"/>
      <c r="F687" s="184"/>
      <c r="G687" s="187"/>
      <c r="H687" s="187"/>
      <c r="I687" s="194"/>
      <c r="J687" s="169"/>
      <c r="K687" s="5"/>
      <c r="L687" s="169" t="str">
        <f t="shared" si="52"/>
        <v/>
      </c>
      <c r="M687" s="5" t="e">
        <f t="shared" si="53"/>
        <v>#N/A</v>
      </c>
      <c r="N687" s="3" t="str">
        <f t="shared" si="54"/>
        <v/>
      </c>
    </row>
    <row r="688" spans="1:14" x14ac:dyDescent="0.2">
      <c r="A688" s="168"/>
      <c r="B688" s="208" t="e">
        <f>VLOOKUP(A688,Adr!A:B,2,FALSE)</f>
        <v>#N/A</v>
      </c>
      <c r="C688" s="192"/>
      <c r="D688" s="174"/>
      <c r="E688" s="175"/>
      <c r="F688" s="184"/>
      <c r="G688" s="187"/>
      <c r="H688" s="187"/>
      <c r="I688" s="169"/>
      <c r="J688" s="169"/>
      <c r="K688" s="5"/>
      <c r="L688" s="169" t="str">
        <f t="shared" si="52"/>
        <v/>
      </c>
      <c r="M688" s="5" t="e">
        <f t="shared" si="53"/>
        <v>#N/A</v>
      </c>
      <c r="N688" s="3" t="str">
        <f t="shared" si="54"/>
        <v/>
      </c>
    </row>
    <row r="689" spans="1:14" x14ac:dyDescent="0.2">
      <c r="A689" s="168"/>
      <c r="B689" s="208" t="e">
        <f>VLOOKUP(A689,Adr!A:B,2,FALSE)</f>
        <v>#N/A</v>
      </c>
      <c r="C689" s="198"/>
      <c r="D689" s="189"/>
      <c r="E689" s="175"/>
      <c r="F689" s="184"/>
      <c r="G689" s="187"/>
      <c r="H689" s="187"/>
      <c r="I689" s="169"/>
      <c r="J689" s="169"/>
      <c r="K689" s="5"/>
      <c r="L689" s="169" t="str">
        <f t="shared" si="52"/>
        <v/>
      </c>
      <c r="M689" s="5" t="e">
        <f t="shared" si="53"/>
        <v>#N/A</v>
      </c>
      <c r="N689" s="3" t="str">
        <f t="shared" si="54"/>
        <v/>
      </c>
    </row>
    <row r="690" spans="1:14" x14ac:dyDescent="0.2">
      <c r="A690" s="184"/>
      <c r="B690" s="208" t="e">
        <f>VLOOKUP(A690,Adr!A:B,2,FALSE)</f>
        <v>#N/A</v>
      </c>
      <c r="C690" s="187"/>
      <c r="D690" s="189"/>
      <c r="E690" s="175"/>
      <c r="F690" s="184"/>
      <c r="G690" s="187"/>
      <c r="H690" s="187"/>
      <c r="I690" s="194"/>
      <c r="J690" s="169"/>
      <c r="K690" s="5"/>
      <c r="L690" s="169" t="str">
        <f t="shared" si="52"/>
        <v/>
      </c>
      <c r="M690" s="5" t="e">
        <f t="shared" si="53"/>
        <v>#N/A</v>
      </c>
      <c r="N690" s="3" t="str">
        <f t="shared" si="54"/>
        <v/>
      </c>
    </row>
    <row r="691" spans="1:14" x14ac:dyDescent="0.2">
      <c r="A691" s="168"/>
      <c r="B691" s="208" t="e">
        <f>VLOOKUP(A691,Adr!A:B,2,FALSE)</f>
        <v>#N/A</v>
      </c>
      <c r="C691" s="187"/>
      <c r="D691" s="189"/>
      <c r="E691" s="175"/>
      <c r="F691" s="184"/>
      <c r="G691" s="187"/>
      <c r="H691" s="187"/>
      <c r="I691" s="194"/>
      <c r="J691" s="169"/>
      <c r="K691" s="5"/>
      <c r="L691" s="169" t="str">
        <f t="shared" si="52"/>
        <v/>
      </c>
      <c r="M691" s="5" t="e">
        <f t="shared" si="53"/>
        <v>#N/A</v>
      </c>
      <c r="N691" s="3" t="str">
        <f t="shared" si="54"/>
        <v/>
      </c>
    </row>
    <row r="692" spans="1:14" x14ac:dyDescent="0.2">
      <c r="A692" s="168"/>
      <c r="B692" s="208" t="e">
        <f>VLOOKUP(A692,Adr!A:B,2,FALSE)</f>
        <v>#N/A</v>
      </c>
      <c r="C692" s="198"/>
      <c r="D692" s="189"/>
      <c r="E692" s="175"/>
      <c r="F692" s="184"/>
      <c r="G692" s="187"/>
      <c r="H692" s="187"/>
      <c r="I692" s="169"/>
      <c r="J692" s="169"/>
      <c r="K692" s="5"/>
      <c r="L692" s="169" t="str">
        <f t="shared" si="52"/>
        <v/>
      </c>
      <c r="M692" s="5" t="e">
        <f t="shared" si="53"/>
        <v>#N/A</v>
      </c>
      <c r="N692" s="3" t="str">
        <f t="shared" si="54"/>
        <v/>
      </c>
    </row>
    <row r="693" spans="1:14" x14ac:dyDescent="0.2">
      <c r="A693" s="168"/>
      <c r="B693" s="208" t="e">
        <f>VLOOKUP(A693,Adr!A:B,2,FALSE)</f>
        <v>#N/A</v>
      </c>
      <c r="C693" s="198"/>
      <c r="D693" s="189"/>
      <c r="E693" s="175"/>
      <c r="F693" s="184"/>
      <c r="G693" s="187"/>
      <c r="H693" s="187"/>
      <c r="I693" s="169"/>
      <c r="J693" s="169"/>
      <c r="K693" s="5"/>
      <c r="L693" s="169" t="str">
        <f t="shared" si="52"/>
        <v/>
      </c>
      <c r="M693" s="5" t="e">
        <f t="shared" si="53"/>
        <v>#N/A</v>
      </c>
      <c r="N693" s="3" t="str">
        <f t="shared" si="54"/>
        <v/>
      </c>
    </row>
    <row r="694" spans="1:14" x14ac:dyDescent="0.2">
      <c r="A694" s="168"/>
      <c r="B694" s="208" t="e">
        <f>VLOOKUP(A694,Adr!A:B,2,FALSE)</f>
        <v>#N/A</v>
      </c>
      <c r="C694" s="187"/>
      <c r="D694" s="189"/>
      <c r="E694" s="175"/>
      <c r="F694" s="184"/>
      <c r="G694" s="187"/>
      <c r="H694" s="187"/>
      <c r="I694" s="194"/>
      <c r="J694" s="169"/>
      <c r="K694" s="5"/>
      <c r="L694" s="169" t="str">
        <f t="shared" si="52"/>
        <v/>
      </c>
      <c r="M694" s="5" t="e">
        <f t="shared" si="53"/>
        <v>#N/A</v>
      </c>
      <c r="N694" s="3" t="str">
        <f t="shared" si="54"/>
        <v/>
      </c>
    </row>
    <row r="695" spans="1:14" x14ac:dyDescent="0.2">
      <c r="A695" s="168"/>
      <c r="B695" s="208" t="e">
        <f>VLOOKUP(A695,Adr!A:B,2,FALSE)</f>
        <v>#N/A</v>
      </c>
      <c r="C695" s="198"/>
      <c r="D695" s="189"/>
      <c r="E695" s="175"/>
      <c r="F695" s="184"/>
      <c r="G695" s="187"/>
      <c r="H695" s="187"/>
      <c r="I695" s="169"/>
      <c r="J695" s="169"/>
      <c r="K695" s="5"/>
      <c r="L695" s="169" t="str">
        <f t="shared" si="52"/>
        <v/>
      </c>
      <c r="M695" s="5" t="e">
        <f t="shared" si="53"/>
        <v>#N/A</v>
      </c>
      <c r="N695" s="3" t="str">
        <f t="shared" si="54"/>
        <v/>
      </c>
    </row>
    <row r="696" spans="1:14" x14ac:dyDescent="0.2">
      <c r="A696" s="168"/>
      <c r="B696" s="208" t="e">
        <f>VLOOKUP(A696,Adr!A:B,2,FALSE)</f>
        <v>#N/A</v>
      </c>
      <c r="C696" s="198"/>
      <c r="D696" s="188"/>
      <c r="E696" s="175"/>
      <c r="F696" s="168"/>
      <c r="G696" s="171"/>
      <c r="H696" s="171"/>
      <c r="I696" s="169"/>
      <c r="J696" s="169"/>
      <c r="K696" s="5"/>
      <c r="L696" s="169" t="str">
        <f t="shared" si="52"/>
        <v/>
      </c>
      <c r="M696" s="5" t="e">
        <f t="shared" si="53"/>
        <v>#N/A</v>
      </c>
      <c r="N696" s="3" t="str">
        <f t="shared" si="54"/>
        <v/>
      </c>
    </row>
    <row r="697" spans="1:14" x14ac:dyDescent="0.2">
      <c r="A697" s="207"/>
      <c r="B697" s="208" t="e">
        <f>VLOOKUP(A697,Adr!A:B,2,FALSE)</f>
        <v>#N/A</v>
      </c>
      <c r="C697" s="171"/>
      <c r="D697" s="174"/>
      <c r="E697" s="175"/>
      <c r="F697" s="168"/>
      <c r="G697" s="171"/>
      <c r="H697" s="171"/>
      <c r="I697" s="194"/>
      <c r="J697" s="169"/>
      <c r="K697" s="5"/>
      <c r="L697" s="169" t="str">
        <f t="shared" si="52"/>
        <v/>
      </c>
      <c r="M697" s="5" t="e">
        <f t="shared" si="53"/>
        <v>#N/A</v>
      </c>
      <c r="N697" s="3" t="str">
        <f t="shared" si="54"/>
        <v/>
      </c>
    </row>
    <row r="698" spans="1:14" x14ac:dyDescent="0.2">
      <c r="A698" s="168"/>
      <c r="B698" s="208" t="e">
        <f>VLOOKUP(A698,Adr!A:B,2,FALSE)</f>
        <v>#N/A</v>
      </c>
      <c r="C698" s="171"/>
      <c r="D698" s="174"/>
      <c r="E698" s="175"/>
      <c r="F698" s="168"/>
      <c r="G698" s="171"/>
      <c r="H698" s="171"/>
      <c r="I698" s="194"/>
      <c r="J698" s="169"/>
      <c r="K698" s="5"/>
      <c r="L698" s="169" t="str">
        <f t="shared" si="52"/>
        <v/>
      </c>
      <c r="M698" s="5" t="e">
        <f t="shared" si="53"/>
        <v>#N/A</v>
      </c>
      <c r="N698" s="3" t="str">
        <f t="shared" si="54"/>
        <v/>
      </c>
    </row>
    <row r="699" spans="1:14" x14ac:dyDescent="0.2">
      <c r="A699" s="207"/>
      <c r="B699" s="208" t="e">
        <f>VLOOKUP(A699,Adr!A:B,2,FALSE)</f>
        <v>#N/A</v>
      </c>
      <c r="C699" s="171"/>
      <c r="D699" s="174"/>
      <c r="E699" s="175"/>
      <c r="F699" s="168"/>
      <c r="G699" s="171"/>
      <c r="H699" s="171"/>
      <c r="I699" s="194"/>
      <c r="J699" s="169"/>
      <c r="K699" s="5"/>
      <c r="L699" s="169" t="str">
        <f t="shared" si="52"/>
        <v/>
      </c>
      <c r="M699" s="5" t="e">
        <f t="shared" si="53"/>
        <v>#N/A</v>
      </c>
      <c r="N699" s="3" t="str">
        <f t="shared" si="54"/>
        <v/>
      </c>
    </row>
    <row r="700" spans="1:14" x14ac:dyDescent="0.2">
      <c r="A700" s="200"/>
      <c r="B700" s="208" t="e">
        <f>VLOOKUP(A700,Adr!A:B,2,FALSE)</f>
        <v>#N/A</v>
      </c>
      <c r="C700" s="171"/>
      <c r="D700" s="174"/>
      <c r="E700" s="175"/>
      <c r="F700" s="168"/>
      <c r="G700" s="171"/>
      <c r="H700" s="171"/>
      <c r="I700" s="194"/>
      <c r="J700" s="169"/>
      <c r="K700" s="5"/>
      <c r="L700" s="169" t="str">
        <f t="shared" si="52"/>
        <v/>
      </c>
      <c r="M700" s="5" t="e">
        <f t="shared" si="53"/>
        <v>#N/A</v>
      </c>
      <c r="N700" s="3" t="str">
        <f t="shared" si="54"/>
        <v/>
      </c>
    </row>
    <row r="701" spans="1:14" x14ac:dyDescent="0.2">
      <c r="A701" s="204"/>
      <c r="B701" s="208" t="e">
        <f>VLOOKUP(A701,Adr!A:B,2,FALSE)</f>
        <v>#N/A</v>
      </c>
      <c r="C701" s="171"/>
      <c r="D701" s="174"/>
      <c r="E701" s="175"/>
      <c r="F701" s="168"/>
      <c r="G701" s="171"/>
      <c r="H701" s="171"/>
      <c r="I701" s="194"/>
      <c r="J701" s="169"/>
      <c r="K701" s="5"/>
      <c r="L701" s="169" t="str">
        <f t="shared" si="52"/>
        <v/>
      </c>
      <c r="M701" s="5" t="e">
        <f t="shared" si="53"/>
        <v>#N/A</v>
      </c>
      <c r="N701" s="3" t="str">
        <f t="shared" si="54"/>
        <v/>
      </c>
    </row>
    <row r="702" spans="1:14" x14ac:dyDescent="0.2">
      <c r="A702" s="168"/>
      <c r="B702" s="208" t="e">
        <f>VLOOKUP(A702,Adr!A:B,2,FALSE)</f>
        <v>#N/A</v>
      </c>
      <c r="C702" s="171"/>
      <c r="D702" s="174"/>
      <c r="E702" s="175"/>
      <c r="F702" s="168"/>
      <c r="G702" s="171"/>
      <c r="H702" s="171"/>
      <c r="I702" s="194"/>
      <c r="J702" s="169"/>
      <c r="K702" s="5"/>
      <c r="L702" s="169" t="str">
        <f t="shared" si="52"/>
        <v/>
      </c>
      <c r="M702" s="5" t="e">
        <f t="shared" si="53"/>
        <v>#N/A</v>
      </c>
      <c r="N702" s="3" t="str">
        <f t="shared" si="54"/>
        <v/>
      </c>
    </row>
    <row r="703" spans="1:14" x14ac:dyDescent="0.2">
      <c r="A703" s="168"/>
      <c r="B703" s="208" t="e">
        <f>VLOOKUP(A703,Adr!A:B,2,FALSE)</f>
        <v>#N/A</v>
      </c>
      <c r="C703" s="198"/>
      <c r="D703" s="189"/>
      <c r="E703" s="175"/>
      <c r="F703" s="184"/>
      <c r="G703" s="187"/>
      <c r="H703" s="187"/>
      <c r="I703" s="169"/>
      <c r="J703" s="169"/>
      <c r="K703" s="5"/>
      <c r="L703" s="169" t="str">
        <f t="shared" si="52"/>
        <v/>
      </c>
      <c r="M703" s="5" t="e">
        <f t="shared" si="53"/>
        <v>#N/A</v>
      </c>
      <c r="N703" s="3" t="str">
        <f t="shared" si="54"/>
        <v/>
      </c>
    </row>
    <row r="704" spans="1:14" x14ac:dyDescent="0.2">
      <c r="A704" s="168"/>
      <c r="B704" s="208" t="e">
        <f>VLOOKUP(A704,Adr!A:B,2,FALSE)</f>
        <v>#N/A</v>
      </c>
      <c r="C704" s="198"/>
      <c r="D704" s="189"/>
      <c r="E704" s="175"/>
      <c r="F704" s="184"/>
      <c r="G704" s="187"/>
      <c r="H704" s="187"/>
      <c r="I704" s="169"/>
      <c r="J704" s="169"/>
      <c r="K704" s="5"/>
      <c r="L704" s="169" t="str">
        <f t="shared" si="52"/>
        <v/>
      </c>
      <c r="M704" s="5" t="e">
        <f t="shared" si="53"/>
        <v>#N/A</v>
      </c>
      <c r="N704" s="3" t="str">
        <f t="shared" si="54"/>
        <v/>
      </c>
    </row>
    <row r="705" spans="1:14" x14ac:dyDescent="0.2">
      <c r="A705" s="168"/>
      <c r="B705" s="208" t="e">
        <f>VLOOKUP(A705,Adr!A:B,2,FALSE)</f>
        <v>#N/A</v>
      </c>
      <c r="C705" s="198"/>
      <c r="D705" s="188"/>
      <c r="E705" s="175"/>
      <c r="F705" s="168"/>
      <c r="G705" s="171"/>
      <c r="H705" s="171"/>
      <c r="I705" s="169"/>
      <c r="J705" s="169"/>
      <c r="K705" s="5"/>
      <c r="L705" s="169" t="str">
        <f t="shared" si="52"/>
        <v/>
      </c>
      <c r="M705" s="5" t="e">
        <f t="shared" si="53"/>
        <v>#N/A</v>
      </c>
      <c r="N705" s="3" t="str">
        <f t="shared" si="54"/>
        <v/>
      </c>
    </row>
    <row r="706" spans="1:14" x14ac:dyDescent="0.2">
      <c r="A706" s="168"/>
      <c r="B706" s="208" t="e">
        <f>VLOOKUP(A706,Adr!A:B,2,FALSE)</f>
        <v>#N/A</v>
      </c>
      <c r="C706" s="198"/>
      <c r="D706" s="188"/>
      <c r="E706" s="175"/>
      <c r="F706" s="168"/>
      <c r="G706" s="171"/>
      <c r="H706" s="171"/>
      <c r="I706" s="169"/>
      <c r="J706" s="169"/>
      <c r="K706" s="5"/>
      <c r="L706" s="169" t="str">
        <f t="shared" ref="L706:L769" si="55">A706&amp;G706&amp;H706</f>
        <v/>
      </c>
      <c r="M706" s="5" t="e">
        <f t="shared" ref="M706:M769" si="56">B706&amp;F706&amp;H706&amp;C706</f>
        <v>#N/A</v>
      </c>
      <c r="N706" s="3" t="str">
        <f t="shared" si="54"/>
        <v/>
      </c>
    </row>
    <row r="707" spans="1:14" x14ac:dyDescent="0.2">
      <c r="A707" s="168"/>
      <c r="B707" s="208" t="e">
        <f>VLOOKUP(A707,Adr!A:B,2,FALSE)</f>
        <v>#N/A</v>
      </c>
      <c r="C707" s="171"/>
      <c r="D707" s="174"/>
      <c r="E707" s="175"/>
      <c r="F707" s="168"/>
      <c r="G707" s="171"/>
      <c r="H707" s="171"/>
      <c r="I707" s="194"/>
      <c r="J707" s="169"/>
      <c r="K707" s="5"/>
      <c r="L707" s="169" t="str">
        <f t="shared" si="55"/>
        <v/>
      </c>
      <c r="M707" s="5" t="e">
        <f t="shared" si="56"/>
        <v>#N/A</v>
      </c>
      <c r="N707" s="3" t="str">
        <f t="shared" si="54"/>
        <v/>
      </c>
    </row>
    <row r="708" spans="1:14" x14ac:dyDescent="0.2">
      <c r="A708" s="168"/>
      <c r="B708" s="208" t="e">
        <f>VLOOKUP(A708,Adr!A:B,2,FALSE)</f>
        <v>#N/A</v>
      </c>
      <c r="C708" s="171"/>
      <c r="D708" s="174"/>
      <c r="E708" s="175"/>
      <c r="F708" s="168"/>
      <c r="G708" s="171"/>
      <c r="H708" s="171"/>
      <c r="I708" s="194"/>
      <c r="J708" s="169"/>
      <c r="K708" s="5"/>
      <c r="L708" s="169" t="str">
        <f t="shared" si="55"/>
        <v/>
      </c>
      <c r="M708" s="5" t="e">
        <f t="shared" si="56"/>
        <v>#N/A</v>
      </c>
      <c r="N708" s="3" t="str">
        <f t="shared" si="54"/>
        <v/>
      </c>
    </row>
    <row r="709" spans="1:14" x14ac:dyDescent="0.2">
      <c r="A709" s="168"/>
      <c r="B709" s="208" t="e">
        <f>VLOOKUP(A709,Adr!A:B,2,FALSE)</f>
        <v>#N/A</v>
      </c>
      <c r="C709" s="171"/>
      <c r="D709" s="174"/>
      <c r="E709" s="175"/>
      <c r="F709" s="168"/>
      <c r="G709" s="171"/>
      <c r="H709" s="171"/>
      <c r="I709" s="194"/>
      <c r="J709" s="169"/>
      <c r="K709" s="5"/>
      <c r="L709" s="169" t="str">
        <f t="shared" si="55"/>
        <v/>
      </c>
      <c r="M709" s="5" t="e">
        <f t="shared" si="56"/>
        <v>#N/A</v>
      </c>
      <c r="N709" s="3" t="str">
        <f t="shared" si="54"/>
        <v/>
      </c>
    </row>
    <row r="710" spans="1:14" x14ac:dyDescent="0.2">
      <c r="A710" s="168"/>
      <c r="B710" s="208" t="e">
        <f>VLOOKUP(A710,Adr!A:B,2,FALSE)</f>
        <v>#N/A</v>
      </c>
      <c r="C710" s="171"/>
      <c r="D710" s="174"/>
      <c r="E710" s="175"/>
      <c r="F710" s="168"/>
      <c r="G710" s="171"/>
      <c r="H710" s="171"/>
      <c r="I710" s="194"/>
      <c r="J710" s="169"/>
      <c r="K710" s="5"/>
      <c r="L710" s="169" t="str">
        <f t="shared" si="55"/>
        <v/>
      </c>
      <c r="M710" s="5" t="e">
        <f t="shared" si="56"/>
        <v>#N/A</v>
      </c>
      <c r="N710" s="3" t="str">
        <f t="shared" si="54"/>
        <v/>
      </c>
    </row>
    <row r="711" spans="1:14" x14ac:dyDescent="0.2">
      <c r="A711" s="168"/>
      <c r="B711" s="208" t="e">
        <f>VLOOKUP(A711,Adr!A:B,2,FALSE)</f>
        <v>#N/A</v>
      </c>
      <c r="C711" s="198"/>
      <c r="D711" s="188"/>
      <c r="E711" s="175"/>
      <c r="F711" s="168"/>
      <c r="G711" s="171"/>
      <c r="H711" s="171"/>
      <c r="I711" s="169"/>
      <c r="J711" s="169"/>
      <c r="K711" s="5"/>
      <c r="L711" s="169" t="str">
        <f t="shared" si="55"/>
        <v/>
      </c>
      <c r="M711" s="5" t="e">
        <f t="shared" si="56"/>
        <v>#N/A</v>
      </c>
      <c r="N711" s="3" t="str">
        <f t="shared" si="54"/>
        <v/>
      </c>
    </row>
    <row r="712" spans="1:14" x14ac:dyDescent="0.2">
      <c r="A712" s="168"/>
      <c r="B712" s="208" t="e">
        <f>VLOOKUP(A712,Adr!A:B,2,FALSE)</f>
        <v>#N/A</v>
      </c>
      <c r="C712" s="171"/>
      <c r="D712" s="174"/>
      <c r="E712" s="175"/>
      <c r="F712" s="168"/>
      <c r="G712" s="171"/>
      <c r="H712" s="171"/>
      <c r="I712" s="194"/>
      <c r="J712" s="169"/>
      <c r="K712" s="5"/>
      <c r="L712" s="169" t="str">
        <f t="shared" si="55"/>
        <v/>
      </c>
      <c r="M712" s="5" t="e">
        <f t="shared" si="56"/>
        <v>#N/A</v>
      </c>
      <c r="N712" s="3" t="str">
        <f t="shared" si="54"/>
        <v/>
      </c>
    </row>
    <row r="713" spans="1:14" x14ac:dyDescent="0.2">
      <c r="A713" s="168"/>
      <c r="B713" s="208" t="e">
        <f>VLOOKUP(A713,Adr!A:B,2,FALSE)</f>
        <v>#N/A</v>
      </c>
      <c r="C713" s="171"/>
      <c r="D713" s="174"/>
      <c r="E713" s="175"/>
      <c r="F713" s="168"/>
      <c r="G713" s="171"/>
      <c r="H713" s="171"/>
      <c r="I713" s="194"/>
      <c r="J713" s="169"/>
      <c r="K713" s="5"/>
      <c r="L713" s="169" t="str">
        <f t="shared" si="55"/>
        <v/>
      </c>
      <c r="M713" s="5" t="e">
        <f t="shared" si="56"/>
        <v>#N/A</v>
      </c>
      <c r="N713" s="3" t="str">
        <f t="shared" si="54"/>
        <v/>
      </c>
    </row>
    <row r="714" spans="1:14" x14ac:dyDescent="0.2">
      <c r="A714" s="168"/>
      <c r="B714" s="208" t="e">
        <f>VLOOKUP(A714,Adr!A:B,2,FALSE)</f>
        <v>#N/A</v>
      </c>
      <c r="C714" s="171"/>
      <c r="D714" s="174"/>
      <c r="E714" s="175"/>
      <c r="F714" s="168"/>
      <c r="G714" s="171"/>
      <c r="H714" s="171"/>
      <c r="I714" s="194"/>
      <c r="J714" s="169"/>
      <c r="K714" s="5"/>
      <c r="L714" s="169" t="str">
        <f t="shared" si="55"/>
        <v/>
      </c>
      <c r="M714" s="5" t="e">
        <f t="shared" si="56"/>
        <v>#N/A</v>
      </c>
      <c r="N714" s="3" t="str">
        <f t="shared" si="54"/>
        <v/>
      </c>
    </row>
    <row r="715" spans="1:14" x14ac:dyDescent="0.2">
      <c r="A715" s="168"/>
      <c r="B715" s="208" t="e">
        <f>VLOOKUP(A715,Adr!A:B,2,FALSE)</f>
        <v>#N/A</v>
      </c>
      <c r="C715" s="198"/>
      <c r="D715" s="189"/>
      <c r="E715" s="175"/>
      <c r="F715" s="184"/>
      <c r="G715" s="187"/>
      <c r="H715" s="187"/>
      <c r="I715" s="169"/>
      <c r="J715" s="169"/>
      <c r="K715" s="5"/>
      <c r="L715" s="169" t="str">
        <f t="shared" si="55"/>
        <v/>
      </c>
      <c r="M715" s="5" t="e">
        <f t="shared" si="56"/>
        <v>#N/A</v>
      </c>
      <c r="N715" s="3" t="str">
        <f t="shared" si="54"/>
        <v/>
      </c>
    </row>
    <row r="716" spans="1:14" x14ac:dyDescent="0.2">
      <c r="A716" s="168"/>
      <c r="B716" s="208" t="e">
        <f>VLOOKUP(A716,Adr!A:B,2,FALSE)</f>
        <v>#N/A</v>
      </c>
      <c r="C716" s="198"/>
      <c r="D716" s="189"/>
      <c r="E716" s="175"/>
      <c r="F716" s="184"/>
      <c r="G716" s="187"/>
      <c r="H716" s="187"/>
      <c r="I716" s="169"/>
      <c r="J716" s="169"/>
      <c r="K716" s="5"/>
      <c r="L716" s="169" t="str">
        <f t="shared" si="55"/>
        <v/>
      </c>
      <c r="M716" s="5" t="e">
        <f t="shared" si="56"/>
        <v>#N/A</v>
      </c>
      <c r="N716" s="3" t="str">
        <f t="shared" si="54"/>
        <v/>
      </c>
    </row>
    <row r="717" spans="1:14" x14ac:dyDescent="0.2">
      <c r="A717" s="168"/>
      <c r="B717" s="208" t="e">
        <f>VLOOKUP(A717,Adr!A:B,2,FALSE)</f>
        <v>#N/A</v>
      </c>
      <c r="C717" s="198"/>
      <c r="D717" s="189"/>
      <c r="E717" s="175"/>
      <c r="F717" s="184"/>
      <c r="G717" s="187"/>
      <c r="H717" s="187"/>
      <c r="I717" s="169"/>
      <c r="J717" s="169"/>
      <c r="K717" s="5"/>
      <c r="L717" s="169" t="str">
        <f t="shared" si="55"/>
        <v/>
      </c>
      <c r="M717" s="5" t="e">
        <f t="shared" si="56"/>
        <v>#N/A</v>
      </c>
      <c r="N717" s="3" t="str">
        <f t="shared" si="54"/>
        <v/>
      </c>
    </row>
    <row r="718" spans="1:14" x14ac:dyDescent="0.2">
      <c r="A718" s="168"/>
      <c r="B718" s="208" t="e">
        <f>VLOOKUP(A718,Adr!A:B,2,FALSE)</f>
        <v>#N/A</v>
      </c>
      <c r="C718" s="198"/>
      <c r="D718" s="189"/>
      <c r="E718" s="175"/>
      <c r="F718" s="184"/>
      <c r="G718" s="187"/>
      <c r="H718" s="187"/>
      <c r="I718" s="169"/>
      <c r="J718" s="169"/>
      <c r="K718" s="5"/>
      <c r="L718" s="169" t="str">
        <f t="shared" si="55"/>
        <v/>
      </c>
      <c r="M718" s="5" t="e">
        <f t="shared" si="56"/>
        <v>#N/A</v>
      </c>
      <c r="N718" s="3" t="str">
        <f t="shared" si="54"/>
        <v/>
      </c>
    </row>
    <row r="719" spans="1:14" x14ac:dyDescent="0.2">
      <c r="A719" s="168"/>
      <c r="B719" s="208" t="e">
        <f>VLOOKUP(A719,Adr!A:B,2,FALSE)</f>
        <v>#N/A</v>
      </c>
      <c r="C719" s="198"/>
      <c r="D719" s="188"/>
      <c r="E719" s="175"/>
      <c r="F719" s="168"/>
      <c r="G719" s="171"/>
      <c r="H719" s="171"/>
      <c r="I719" s="169"/>
      <c r="J719" s="169"/>
      <c r="K719" s="5"/>
      <c r="L719" s="169" t="str">
        <f t="shared" si="55"/>
        <v/>
      </c>
      <c r="M719" s="5" t="e">
        <f t="shared" si="56"/>
        <v>#N/A</v>
      </c>
      <c r="N719" s="3" t="str">
        <f t="shared" si="54"/>
        <v/>
      </c>
    </row>
    <row r="720" spans="1:14" x14ac:dyDescent="0.2">
      <c r="A720" s="168"/>
      <c r="B720" s="208" t="e">
        <f>VLOOKUP(A720,Adr!A:B,2,FALSE)</f>
        <v>#N/A</v>
      </c>
      <c r="C720" s="198"/>
      <c r="D720" s="188"/>
      <c r="E720" s="175"/>
      <c r="F720" s="168"/>
      <c r="G720" s="171"/>
      <c r="H720" s="171"/>
      <c r="I720" s="169"/>
      <c r="J720" s="169"/>
      <c r="K720" s="5"/>
      <c r="L720" s="169" t="str">
        <f t="shared" si="55"/>
        <v/>
      </c>
      <c r="M720" s="5" t="e">
        <f t="shared" si="56"/>
        <v>#N/A</v>
      </c>
      <c r="N720" s="3" t="str">
        <f t="shared" si="54"/>
        <v/>
      </c>
    </row>
    <row r="721" spans="1:14" x14ac:dyDescent="0.2">
      <c r="A721" s="168"/>
      <c r="B721" s="208" t="e">
        <f>VLOOKUP(A721,Adr!A:B,2,FALSE)</f>
        <v>#N/A</v>
      </c>
      <c r="C721" s="198"/>
      <c r="D721" s="189"/>
      <c r="E721" s="175"/>
      <c r="F721" s="184"/>
      <c r="G721" s="187"/>
      <c r="H721" s="187"/>
      <c r="I721" s="169"/>
      <c r="J721" s="169"/>
      <c r="K721" s="5"/>
      <c r="L721" s="169" t="str">
        <f t="shared" si="55"/>
        <v/>
      </c>
      <c r="M721" s="5" t="e">
        <f t="shared" si="56"/>
        <v>#N/A</v>
      </c>
      <c r="N721" s="3" t="str">
        <f t="shared" si="54"/>
        <v/>
      </c>
    </row>
    <row r="722" spans="1:14" x14ac:dyDescent="0.2">
      <c r="A722" s="168"/>
      <c r="B722" s="208" t="e">
        <f>VLOOKUP(A722,Adr!A:B,2,FALSE)</f>
        <v>#N/A</v>
      </c>
      <c r="C722" s="192"/>
      <c r="D722" s="174"/>
      <c r="E722" s="175"/>
      <c r="F722" s="184"/>
      <c r="G722" s="187"/>
      <c r="H722" s="187"/>
      <c r="I722" s="169"/>
      <c r="J722" s="169"/>
      <c r="K722" s="5"/>
      <c r="L722" s="169" t="str">
        <f t="shared" si="55"/>
        <v/>
      </c>
      <c r="M722" s="5" t="e">
        <f t="shared" si="56"/>
        <v>#N/A</v>
      </c>
      <c r="N722" s="3" t="str">
        <f t="shared" si="54"/>
        <v/>
      </c>
    </row>
    <row r="723" spans="1:14" x14ac:dyDescent="0.2">
      <c r="A723" s="168"/>
      <c r="B723" s="208" t="e">
        <f>VLOOKUP(A723,Adr!A:B,2,FALSE)</f>
        <v>#N/A</v>
      </c>
      <c r="C723" s="192"/>
      <c r="D723" s="174"/>
      <c r="E723" s="175"/>
      <c r="F723" s="184"/>
      <c r="G723" s="187"/>
      <c r="H723" s="187"/>
      <c r="I723" s="169"/>
      <c r="J723" s="169"/>
      <c r="K723" s="5"/>
      <c r="L723" s="169" t="str">
        <f t="shared" si="55"/>
        <v/>
      </c>
      <c r="M723" s="5" t="e">
        <f t="shared" si="56"/>
        <v>#N/A</v>
      </c>
      <c r="N723" s="3" t="str">
        <f t="shared" si="54"/>
        <v/>
      </c>
    </row>
    <row r="724" spans="1:14" x14ac:dyDescent="0.2">
      <c r="A724" s="168"/>
      <c r="B724" s="208" t="e">
        <f>VLOOKUP(A724,Adr!A:B,2,FALSE)</f>
        <v>#N/A</v>
      </c>
      <c r="C724" s="198"/>
      <c r="D724" s="189"/>
      <c r="E724" s="175"/>
      <c r="F724" s="184"/>
      <c r="G724" s="187"/>
      <c r="H724" s="187"/>
      <c r="I724" s="169"/>
      <c r="J724" s="169"/>
      <c r="K724" s="5"/>
      <c r="L724" s="169" t="str">
        <f t="shared" si="55"/>
        <v/>
      </c>
      <c r="M724" s="5" t="e">
        <f t="shared" si="56"/>
        <v>#N/A</v>
      </c>
      <c r="N724" s="3" t="str">
        <f t="shared" si="54"/>
        <v/>
      </c>
    </row>
    <row r="725" spans="1:14" x14ac:dyDescent="0.2">
      <c r="A725" s="168"/>
      <c r="B725" s="208" t="e">
        <f>VLOOKUP(A725,Adr!A:B,2,FALSE)</f>
        <v>#N/A</v>
      </c>
      <c r="C725" s="198"/>
      <c r="D725" s="189"/>
      <c r="E725" s="175"/>
      <c r="F725" s="184"/>
      <c r="G725" s="187"/>
      <c r="H725" s="187"/>
      <c r="I725" s="169"/>
      <c r="J725" s="169"/>
      <c r="K725" s="5"/>
      <c r="L725" s="169" t="str">
        <f t="shared" si="55"/>
        <v/>
      </c>
      <c r="M725" s="5" t="e">
        <f t="shared" si="56"/>
        <v>#N/A</v>
      </c>
      <c r="N725" s="3" t="str">
        <f t="shared" si="54"/>
        <v/>
      </c>
    </row>
    <row r="726" spans="1:14" x14ac:dyDescent="0.2">
      <c r="A726" s="168"/>
      <c r="B726" s="208" t="e">
        <f>VLOOKUP(A726,Adr!A:B,2,FALSE)</f>
        <v>#N/A</v>
      </c>
      <c r="C726" s="198"/>
      <c r="D726" s="189"/>
      <c r="E726" s="175"/>
      <c r="F726" s="184"/>
      <c r="G726" s="187"/>
      <c r="H726" s="187"/>
      <c r="I726" s="169"/>
      <c r="J726" s="169"/>
      <c r="K726" s="5"/>
      <c r="L726" s="169" t="str">
        <f t="shared" si="55"/>
        <v/>
      </c>
      <c r="M726" s="5" t="e">
        <f t="shared" si="56"/>
        <v>#N/A</v>
      </c>
      <c r="N726" s="3" t="str">
        <f t="shared" si="54"/>
        <v/>
      </c>
    </row>
    <row r="727" spans="1:14" x14ac:dyDescent="0.2">
      <c r="A727" s="168"/>
      <c r="B727" s="208" t="e">
        <f>VLOOKUP(A727,Adr!A:B,2,FALSE)</f>
        <v>#N/A</v>
      </c>
      <c r="C727" s="198"/>
      <c r="D727" s="189"/>
      <c r="E727" s="175"/>
      <c r="F727" s="184"/>
      <c r="G727" s="187"/>
      <c r="H727" s="187"/>
      <c r="I727" s="169"/>
      <c r="J727" s="169"/>
      <c r="K727" s="5"/>
      <c r="L727" s="169" t="str">
        <f t="shared" si="55"/>
        <v/>
      </c>
      <c r="M727" s="5" t="e">
        <f t="shared" si="56"/>
        <v>#N/A</v>
      </c>
      <c r="N727" s="3" t="str">
        <f t="shared" si="54"/>
        <v/>
      </c>
    </row>
    <row r="728" spans="1:14" x14ac:dyDescent="0.2">
      <c r="A728" s="168"/>
      <c r="B728" s="208" t="e">
        <f>VLOOKUP(A728,Adr!A:B,2,FALSE)</f>
        <v>#N/A</v>
      </c>
      <c r="C728" s="198"/>
      <c r="D728" s="189"/>
      <c r="E728" s="175"/>
      <c r="F728" s="184"/>
      <c r="G728" s="187"/>
      <c r="H728" s="187"/>
      <c r="I728" s="169"/>
      <c r="J728" s="169"/>
      <c r="K728" s="5"/>
      <c r="L728" s="169" t="str">
        <f t="shared" si="55"/>
        <v/>
      </c>
      <c r="M728" s="5" t="e">
        <f t="shared" si="56"/>
        <v>#N/A</v>
      </c>
      <c r="N728" s="3" t="str">
        <f t="shared" si="54"/>
        <v/>
      </c>
    </row>
    <row r="729" spans="1:14" x14ac:dyDescent="0.2">
      <c r="A729" s="184"/>
      <c r="B729" s="208" t="e">
        <f>VLOOKUP(A729,Adr!A:B,2,FALSE)</f>
        <v>#N/A</v>
      </c>
      <c r="C729" s="187"/>
      <c r="D729" s="189"/>
      <c r="E729" s="235"/>
      <c r="F729" s="184"/>
      <c r="G729" s="187"/>
      <c r="H729" s="187"/>
      <c r="I729" s="194"/>
      <c r="J729" s="169"/>
      <c r="K729" s="5"/>
      <c r="L729" s="169" t="str">
        <f t="shared" si="55"/>
        <v/>
      </c>
      <c r="M729" s="5" t="e">
        <f t="shared" si="56"/>
        <v>#N/A</v>
      </c>
      <c r="N729" s="3" t="str">
        <f t="shared" ref="N729:N792" si="57">+I729&amp;H729</f>
        <v/>
      </c>
    </row>
    <row r="730" spans="1:14" x14ac:dyDescent="0.2">
      <c r="A730" s="168"/>
      <c r="B730" s="208" t="e">
        <f>VLOOKUP(A730,Adr!A:B,2,FALSE)</f>
        <v>#N/A</v>
      </c>
      <c r="C730" s="192"/>
      <c r="D730" s="174"/>
      <c r="E730" s="175"/>
      <c r="F730" s="168"/>
      <c r="G730" s="171"/>
      <c r="H730" s="171"/>
      <c r="I730" s="194"/>
      <c r="J730" s="169"/>
      <c r="K730" s="5"/>
      <c r="L730" s="169" t="str">
        <f t="shared" si="55"/>
        <v/>
      </c>
      <c r="M730" s="5" t="e">
        <f t="shared" si="56"/>
        <v>#N/A</v>
      </c>
      <c r="N730" s="3" t="str">
        <f t="shared" si="57"/>
        <v/>
      </c>
    </row>
    <row r="731" spans="1:14" x14ac:dyDescent="0.2">
      <c r="A731" s="168"/>
      <c r="B731" s="208" t="e">
        <f>VLOOKUP(A731,Adr!A:B,2,FALSE)</f>
        <v>#N/A</v>
      </c>
      <c r="C731" s="198"/>
      <c r="D731" s="189"/>
      <c r="E731" s="175"/>
      <c r="F731" s="168"/>
      <c r="G731" s="171"/>
      <c r="H731" s="171"/>
      <c r="I731" s="194"/>
      <c r="J731" s="169"/>
      <c r="K731" s="5"/>
      <c r="L731" s="169" t="str">
        <f t="shared" si="55"/>
        <v/>
      </c>
      <c r="M731" s="5" t="e">
        <f t="shared" si="56"/>
        <v>#N/A</v>
      </c>
      <c r="N731" s="3" t="str">
        <f t="shared" si="57"/>
        <v/>
      </c>
    </row>
    <row r="732" spans="1:14" x14ac:dyDescent="0.2">
      <c r="A732" s="168"/>
      <c r="B732" s="208" t="e">
        <f>VLOOKUP(A732,Adr!A:B,2,FALSE)</f>
        <v>#N/A</v>
      </c>
      <c r="C732" s="198"/>
      <c r="D732" s="189"/>
      <c r="E732" s="175"/>
      <c r="F732" s="168"/>
      <c r="G732" s="171"/>
      <c r="H732" s="171"/>
      <c r="I732" s="194"/>
      <c r="J732" s="169"/>
      <c r="K732" s="5"/>
      <c r="L732" s="169" t="str">
        <f t="shared" si="55"/>
        <v/>
      </c>
      <c r="M732" s="5" t="e">
        <f t="shared" si="56"/>
        <v>#N/A</v>
      </c>
      <c r="N732" s="3" t="str">
        <f t="shared" si="57"/>
        <v/>
      </c>
    </row>
    <row r="733" spans="1:14" x14ac:dyDescent="0.2">
      <c r="A733" s="168"/>
      <c r="B733" s="208" t="e">
        <f>VLOOKUP(A733,Adr!A:B,2,FALSE)</f>
        <v>#N/A</v>
      </c>
      <c r="C733" s="198"/>
      <c r="D733" s="189"/>
      <c r="E733" s="175"/>
      <c r="F733" s="168"/>
      <c r="G733" s="171"/>
      <c r="H733" s="171"/>
      <c r="I733" s="194"/>
      <c r="J733" s="169"/>
      <c r="K733" s="5"/>
      <c r="L733" s="169" t="str">
        <f t="shared" si="55"/>
        <v/>
      </c>
      <c r="M733" s="5" t="e">
        <f t="shared" si="56"/>
        <v>#N/A</v>
      </c>
      <c r="N733" s="3" t="str">
        <f t="shared" si="57"/>
        <v/>
      </c>
    </row>
    <row r="734" spans="1:14" x14ac:dyDescent="0.2">
      <c r="A734" s="168"/>
      <c r="B734" s="208" t="e">
        <f>VLOOKUP(A734,Adr!A:B,2,FALSE)</f>
        <v>#N/A</v>
      </c>
      <c r="C734" s="198"/>
      <c r="D734" s="189"/>
      <c r="E734" s="175"/>
      <c r="F734" s="168"/>
      <c r="G734" s="171"/>
      <c r="H734" s="171"/>
      <c r="I734" s="194"/>
      <c r="J734" s="169"/>
      <c r="K734" s="5"/>
      <c r="L734" s="169" t="str">
        <f t="shared" si="55"/>
        <v/>
      </c>
      <c r="M734" s="5" t="e">
        <f t="shared" si="56"/>
        <v>#N/A</v>
      </c>
      <c r="N734" s="3" t="str">
        <f t="shared" si="57"/>
        <v/>
      </c>
    </row>
    <row r="735" spans="1:14" x14ac:dyDescent="0.2">
      <c r="A735" s="168"/>
      <c r="B735" s="208" t="e">
        <f>VLOOKUP(A735,Adr!A:B,2,FALSE)</f>
        <v>#N/A</v>
      </c>
      <c r="C735" s="198"/>
      <c r="D735" s="189"/>
      <c r="E735" s="175"/>
      <c r="F735" s="168"/>
      <c r="G735" s="171"/>
      <c r="H735" s="171"/>
      <c r="I735" s="194"/>
      <c r="J735" s="169"/>
      <c r="K735" s="5"/>
      <c r="L735" s="169" t="str">
        <f t="shared" si="55"/>
        <v/>
      </c>
      <c r="M735" s="5" t="e">
        <f t="shared" si="56"/>
        <v>#N/A</v>
      </c>
      <c r="N735" s="3" t="str">
        <f t="shared" si="57"/>
        <v/>
      </c>
    </row>
    <row r="736" spans="1:14" x14ac:dyDescent="0.2">
      <c r="A736" s="168"/>
      <c r="B736" s="208" t="e">
        <f>VLOOKUP(A736,Adr!A:B,2,FALSE)</f>
        <v>#N/A</v>
      </c>
      <c r="C736" s="192"/>
      <c r="D736" s="174"/>
      <c r="E736" s="175"/>
      <c r="F736" s="168"/>
      <c r="G736" s="171"/>
      <c r="H736" s="171"/>
      <c r="I736" s="194"/>
      <c r="J736" s="169"/>
      <c r="K736" s="5"/>
      <c r="L736" s="169" t="str">
        <f t="shared" si="55"/>
        <v/>
      </c>
      <c r="M736" s="5" t="e">
        <f t="shared" si="56"/>
        <v>#N/A</v>
      </c>
      <c r="N736" s="3" t="str">
        <f t="shared" si="57"/>
        <v/>
      </c>
    </row>
    <row r="737" spans="1:14" x14ac:dyDescent="0.2">
      <c r="A737" s="200"/>
      <c r="B737" s="208" t="e">
        <f>VLOOKUP(A737,Adr!A:B,2,FALSE)</f>
        <v>#N/A</v>
      </c>
      <c r="C737" s="171"/>
      <c r="D737" s="174"/>
      <c r="E737" s="175"/>
      <c r="F737" s="168"/>
      <c r="G737" s="171"/>
      <c r="H737" s="171"/>
      <c r="I737" s="194"/>
      <c r="J737" s="169"/>
      <c r="K737" s="5"/>
      <c r="L737" s="169" t="str">
        <f t="shared" si="55"/>
        <v/>
      </c>
      <c r="M737" s="5" t="e">
        <f t="shared" si="56"/>
        <v>#N/A</v>
      </c>
      <c r="N737" s="3" t="str">
        <f t="shared" si="57"/>
        <v/>
      </c>
    </row>
    <row r="738" spans="1:14" x14ac:dyDescent="0.2">
      <c r="A738" s="168"/>
      <c r="B738" s="208" t="e">
        <f>VLOOKUP(A738,Adr!A:B,2,FALSE)</f>
        <v>#N/A</v>
      </c>
      <c r="C738" s="198"/>
      <c r="D738" s="189"/>
      <c r="E738" s="175"/>
      <c r="F738" s="168"/>
      <c r="G738" s="171"/>
      <c r="H738" s="171"/>
      <c r="I738" s="194"/>
      <c r="J738" s="169"/>
      <c r="K738" s="5"/>
      <c r="L738" s="169" t="str">
        <f t="shared" si="55"/>
        <v/>
      </c>
      <c r="M738" s="5" t="e">
        <f t="shared" si="56"/>
        <v>#N/A</v>
      </c>
      <c r="N738" s="3" t="str">
        <f t="shared" si="57"/>
        <v/>
      </c>
    </row>
    <row r="739" spans="1:14" x14ac:dyDescent="0.2">
      <c r="A739" s="168"/>
      <c r="B739" s="208" t="e">
        <f>VLOOKUP(A739,Adr!A:B,2,FALSE)</f>
        <v>#N/A</v>
      </c>
      <c r="C739" s="198"/>
      <c r="D739" s="189"/>
      <c r="E739" s="175"/>
      <c r="F739" s="168"/>
      <c r="G739" s="171"/>
      <c r="H739" s="171"/>
      <c r="I739" s="194"/>
      <c r="J739" s="169"/>
      <c r="K739" s="5"/>
      <c r="L739" s="169" t="str">
        <f t="shared" si="55"/>
        <v/>
      </c>
      <c r="M739" s="5" t="e">
        <f t="shared" si="56"/>
        <v>#N/A</v>
      </c>
      <c r="N739" s="3" t="str">
        <f t="shared" si="57"/>
        <v/>
      </c>
    </row>
    <row r="740" spans="1:14" x14ac:dyDescent="0.2">
      <c r="A740" s="204"/>
      <c r="B740" s="208" t="e">
        <f>VLOOKUP(A740,Adr!A:B,2,FALSE)</f>
        <v>#N/A</v>
      </c>
      <c r="C740" s="171"/>
      <c r="D740" s="174"/>
      <c r="E740" s="175"/>
      <c r="F740" s="168"/>
      <c r="G740" s="171"/>
      <c r="H740" s="171"/>
      <c r="I740" s="194"/>
      <c r="J740" s="169"/>
      <c r="K740" s="5"/>
      <c r="L740" s="169" t="str">
        <f t="shared" si="55"/>
        <v/>
      </c>
      <c r="M740" s="5" t="e">
        <f t="shared" si="56"/>
        <v>#N/A</v>
      </c>
      <c r="N740" s="3" t="str">
        <f t="shared" si="57"/>
        <v/>
      </c>
    </row>
    <row r="741" spans="1:14" x14ac:dyDescent="0.2">
      <c r="A741" s="168"/>
      <c r="B741" s="208" t="e">
        <f>VLOOKUP(A741,Adr!A:B,2,FALSE)</f>
        <v>#N/A</v>
      </c>
      <c r="C741" s="192"/>
      <c r="D741" s="174"/>
      <c r="E741" s="175"/>
      <c r="F741" s="168"/>
      <c r="G741" s="171"/>
      <c r="H741" s="171"/>
      <c r="I741" s="194"/>
      <c r="J741" s="169"/>
      <c r="K741" s="5"/>
      <c r="L741" s="169" t="str">
        <f t="shared" si="55"/>
        <v/>
      </c>
      <c r="M741" s="5" t="e">
        <f t="shared" si="56"/>
        <v>#N/A</v>
      </c>
      <c r="N741" s="3" t="str">
        <f t="shared" si="57"/>
        <v/>
      </c>
    </row>
    <row r="742" spans="1:14" x14ac:dyDescent="0.2">
      <c r="A742" s="168"/>
      <c r="B742" s="208" t="e">
        <f>VLOOKUP(A742,Adr!A:B,2,FALSE)</f>
        <v>#N/A</v>
      </c>
      <c r="C742" s="198"/>
      <c r="D742" s="189"/>
      <c r="E742" s="175"/>
      <c r="F742" s="168"/>
      <c r="G742" s="171"/>
      <c r="H742" s="171"/>
      <c r="I742" s="194"/>
      <c r="J742" s="169"/>
      <c r="K742" s="5"/>
      <c r="L742" s="169" t="str">
        <f t="shared" si="55"/>
        <v/>
      </c>
      <c r="M742" s="5" t="e">
        <f t="shared" si="56"/>
        <v>#N/A</v>
      </c>
      <c r="N742" s="3" t="str">
        <f t="shared" si="57"/>
        <v/>
      </c>
    </row>
    <row r="743" spans="1:14" x14ac:dyDescent="0.2">
      <c r="A743" s="168"/>
      <c r="B743" s="208" t="e">
        <f>VLOOKUP(A743,Adr!A:B,2,FALSE)</f>
        <v>#N/A</v>
      </c>
      <c r="C743" s="192"/>
      <c r="D743" s="174"/>
      <c r="E743" s="175"/>
      <c r="F743" s="168"/>
      <c r="G743" s="171"/>
      <c r="H743" s="171"/>
      <c r="I743" s="194"/>
      <c r="J743" s="169"/>
      <c r="K743" s="5"/>
      <c r="L743" s="169" t="str">
        <f t="shared" si="55"/>
        <v/>
      </c>
      <c r="M743" s="5" t="e">
        <f t="shared" si="56"/>
        <v>#N/A</v>
      </c>
      <c r="N743" s="3" t="str">
        <f t="shared" si="57"/>
        <v/>
      </c>
    </row>
    <row r="744" spans="1:14" x14ac:dyDescent="0.2">
      <c r="A744" s="168"/>
      <c r="B744" s="208" t="e">
        <f>VLOOKUP(A744,Adr!A:B,2,FALSE)</f>
        <v>#N/A</v>
      </c>
      <c r="C744" s="192"/>
      <c r="D744" s="174"/>
      <c r="E744" s="175"/>
      <c r="F744" s="168"/>
      <c r="G744" s="171"/>
      <c r="H744" s="171"/>
      <c r="I744" s="194"/>
      <c r="J744" s="169"/>
      <c r="K744" s="5"/>
      <c r="L744" s="169" t="str">
        <f t="shared" si="55"/>
        <v/>
      </c>
      <c r="M744" s="5" t="e">
        <f t="shared" si="56"/>
        <v>#N/A</v>
      </c>
      <c r="N744" s="3" t="str">
        <f t="shared" si="57"/>
        <v/>
      </c>
    </row>
    <row r="745" spans="1:14" x14ac:dyDescent="0.2">
      <c r="A745" s="168"/>
      <c r="B745" s="208" t="e">
        <f>VLOOKUP(A745,Adr!A:B,2,FALSE)</f>
        <v>#N/A</v>
      </c>
      <c r="C745" s="198"/>
      <c r="D745" s="189"/>
      <c r="E745" s="175"/>
      <c r="F745" s="168"/>
      <c r="G745" s="171"/>
      <c r="H745" s="171"/>
      <c r="I745" s="194"/>
      <c r="J745" s="169"/>
      <c r="K745" s="5"/>
      <c r="L745" s="169" t="str">
        <f t="shared" si="55"/>
        <v/>
      </c>
      <c r="M745" s="5" t="e">
        <f t="shared" si="56"/>
        <v>#N/A</v>
      </c>
      <c r="N745" s="3" t="str">
        <f t="shared" si="57"/>
        <v/>
      </c>
    </row>
    <row r="746" spans="1:14" x14ac:dyDescent="0.2">
      <c r="A746" s="168"/>
      <c r="B746" s="208" t="e">
        <f>VLOOKUP(A746,Adr!A:B,2,FALSE)</f>
        <v>#N/A</v>
      </c>
      <c r="C746" s="192"/>
      <c r="D746" s="174"/>
      <c r="E746" s="175"/>
      <c r="F746" s="168"/>
      <c r="G746" s="171"/>
      <c r="H746" s="171"/>
      <c r="I746" s="194"/>
      <c r="J746" s="169"/>
      <c r="K746" s="5"/>
      <c r="L746" s="169" t="str">
        <f t="shared" si="55"/>
        <v/>
      </c>
      <c r="M746" s="5" t="e">
        <f t="shared" si="56"/>
        <v>#N/A</v>
      </c>
      <c r="N746" s="3" t="str">
        <f t="shared" si="57"/>
        <v/>
      </c>
    </row>
    <row r="747" spans="1:14" x14ac:dyDescent="0.2">
      <c r="A747" s="200"/>
      <c r="B747" s="208" t="e">
        <f>VLOOKUP(A747,Adr!A:B,2,FALSE)</f>
        <v>#N/A</v>
      </c>
      <c r="C747" s="171"/>
      <c r="D747" s="174"/>
      <c r="E747" s="175"/>
      <c r="F747" s="168"/>
      <c r="G747" s="171"/>
      <c r="H747" s="171"/>
      <c r="I747" s="194"/>
      <c r="J747" s="169"/>
      <c r="K747" s="5"/>
      <c r="L747" s="169" t="str">
        <f t="shared" si="55"/>
        <v/>
      </c>
      <c r="M747" s="5" t="e">
        <f t="shared" si="56"/>
        <v>#N/A</v>
      </c>
      <c r="N747" s="3" t="str">
        <f t="shared" si="57"/>
        <v/>
      </c>
    </row>
    <row r="748" spans="1:14" x14ac:dyDescent="0.2">
      <c r="A748" s="168"/>
      <c r="B748" s="208" t="e">
        <f>VLOOKUP(A748,Adr!A:B,2,FALSE)</f>
        <v>#N/A</v>
      </c>
      <c r="C748" s="171"/>
      <c r="D748" s="174"/>
      <c r="E748" s="175"/>
      <c r="F748" s="168"/>
      <c r="G748" s="171"/>
      <c r="H748" s="171"/>
      <c r="I748" s="194"/>
      <c r="J748" s="169"/>
      <c r="K748" s="5"/>
      <c r="L748" s="169" t="str">
        <f t="shared" si="55"/>
        <v/>
      </c>
      <c r="M748" s="5" t="e">
        <f t="shared" si="56"/>
        <v>#N/A</v>
      </c>
      <c r="N748" s="3" t="str">
        <f t="shared" si="57"/>
        <v/>
      </c>
    </row>
    <row r="749" spans="1:14" x14ac:dyDescent="0.2">
      <c r="A749" s="168"/>
      <c r="B749" s="208" t="e">
        <f>VLOOKUP(A749,Adr!A:B,2,FALSE)</f>
        <v>#N/A</v>
      </c>
      <c r="C749" s="187"/>
      <c r="D749" s="189"/>
      <c r="E749" s="175"/>
      <c r="F749" s="184"/>
      <c r="G749" s="187"/>
      <c r="H749" s="187"/>
      <c r="I749" s="194"/>
      <c r="J749" s="169"/>
      <c r="K749" s="5"/>
      <c r="L749" s="169" t="str">
        <f t="shared" si="55"/>
        <v/>
      </c>
      <c r="M749" s="5" t="e">
        <f t="shared" si="56"/>
        <v>#N/A</v>
      </c>
      <c r="N749" s="3" t="str">
        <f t="shared" si="57"/>
        <v/>
      </c>
    </row>
    <row r="750" spans="1:14" x14ac:dyDescent="0.2">
      <c r="A750" s="168"/>
      <c r="B750" s="208" t="e">
        <f>VLOOKUP(A750,Adr!A:B,2,FALSE)</f>
        <v>#N/A</v>
      </c>
      <c r="C750" s="187"/>
      <c r="D750" s="189"/>
      <c r="E750" s="175"/>
      <c r="F750" s="184"/>
      <c r="G750" s="187"/>
      <c r="H750" s="187"/>
      <c r="I750" s="194"/>
      <c r="J750" s="169"/>
      <c r="K750" s="5"/>
      <c r="L750" s="169" t="str">
        <f t="shared" si="55"/>
        <v/>
      </c>
      <c r="M750" s="5" t="e">
        <f t="shared" si="56"/>
        <v>#N/A</v>
      </c>
      <c r="N750" s="3" t="str">
        <f t="shared" si="57"/>
        <v/>
      </c>
    </row>
    <row r="751" spans="1:14" x14ac:dyDescent="0.2">
      <c r="A751" s="168"/>
      <c r="B751" s="208" t="e">
        <f>VLOOKUP(A751,Adr!A:B,2,FALSE)</f>
        <v>#N/A</v>
      </c>
      <c r="C751" s="171"/>
      <c r="D751" s="174"/>
      <c r="E751" s="175"/>
      <c r="F751" s="168"/>
      <c r="G751" s="171"/>
      <c r="H751" s="171"/>
      <c r="I751" s="194"/>
      <c r="J751" s="169"/>
      <c r="K751" s="5"/>
      <c r="L751" s="169" t="str">
        <f t="shared" si="55"/>
        <v/>
      </c>
      <c r="M751" s="5" t="e">
        <f t="shared" si="56"/>
        <v>#N/A</v>
      </c>
      <c r="N751" s="3" t="str">
        <f t="shared" si="57"/>
        <v/>
      </c>
    </row>
    <row r="752" spans="1:14" x14ac:dyDescent="0.2">
      <c r="A752" s="184"/>
      <c r="B752" s="208" t="e">
        <f>VLOOKUP(A752,Adr!A:B,2,FALSE)</f>
        <v>#N/A</v>
      </c>
      <c r="C752" s="187"/>
      <c r="D752" s="189"/>
      <c r="E752" s="175"/>
      <c r="F752" s="184"/>
      <c r="G752" s="171"/>
      <c r="H752" s="187"/>
      <c r="I752" s="194"/>
      <c r="J752" s="169"/>
      <c r="K752" s="5"/>
      <c r="L752" s="169" t="str">
        <f t="shared" si="55"/>
        <v/>
      </c>
      <c r="M752" s="5" t="e">
        <f t="shared" si="56"/>
        <v>#N/A</v>
      </c>
      <c r="N752" s="3" t="str">
        <f t="shared" si="57"/>
        <v/>
      </c>
    </row>
    <row r="753" spans="1:14" x14ac:dyDescent="0.2">
      <c r="A753" s="168"/>
      <c r="B753" s="208" t="e">
        <f>VLOOKUP(A753,Adr!A:B,2,FALSE)</f>
        <v>#N/A</v>
      </c>
      <c r="C753" s="187"/>
      <c r="D753" s="189"/>
      <c r="E753" s="175"/>
      <c r="F753" s="184"/>
      <c r="G753" s="187"/>
      <c r="H753" s="187"/>
      <c r="I753" s="194"/>
      <c r="J753" s="169"/>
      <c r="K753" s="5"/>
      <c r="L753" s="169" t="str">
        <f t="shared" si="55"/>
        <v/>
      </c>
      <c r="M753" s="5" t="e">
        <f t="shared" si="56"/>
        <v>#N/A</v>
      </c>
      <c r="N753" s="3" t="str">
        <f t="shared" si="57"/>
        <v/>
      </c>
    </row>
    <row r="754" spans="1:14" x14ac:dyDescent="0.2">
      <c r="A754" s="168"/>
      <c r="B754" s="208" t="e">
        <f>VLOOKUP(A754,Adr!A:B,2,FALSE)</f>
        <v>#N/A</v>
      </c>
      <c r="C754" s="192"/>
      <c r="D754" s="174"/>
      <c r="E754" s="175"/>
      <c r="F754" s="184"/>
      <c r="G754" s="187"/>
      <c r="H754" s="187"/>
      <c r="I754" s="169"/>
      <c r="J754" s="169"/>
      <c r="K754" s="5"/>
      <c r="L754" s="169" t="str">
        <f t="shared" si="55"/>
        <v/>
      </c>
      <c r="M754" s="5" t="e">
        <f t="shared" si="56"/>
        <v>#N/A</v>
      </c>
      <c r="N754" s="3" t="str">
        <f t="shared" si="57"/>
        <v/>
      </c>
    </row>
    <row r="755" spans="1:14" x14ac:dyDescent="0.2">
      <c r="A755" s="168"/>
      <c r="B755" s="208" t="e">
        <f>VLOOKUP(A755,Adr!A:B,2,FALSE)</f>
        <v>#N/A</v>
      </c>
      <c r="C755" s="192"/>
      <c r="D755" s="174"/>
      <c r="E755" s="175"/>
      <c r="F755" s="184"/>
      <c r="G755" s="187"/>
      <c r="H755" s="187"/>
      <c r="I755" s="169"/>
      <c r="J755" s="169"/>
      <c r="K755" s="5"/>
      <c r="L755" s="169" t="str">
        <f t="shared" si="55"/>
        <v/>
      </c>
      <c r="M755" s="5" t="e">
        <f t="shared" si="56"/>
        <v>#N/A</v>
      </c>
      <c r="N755" s="3" t="str">
        <f t="shared" si="57"/>
        <v/>
      </c>
    </row>
    <row r="756" spans="1:14" x14ac:dyDescent="0.2">
      <c r="A756" s="168"/>
      <c r="B756" s="208" t="e">
        <f>VLOOKUP(A756,Adr!A:B,2,FALSE)</f>
        <v>#N/A</v>
      </c>
      <c r="C756" s="198"/>
      <c r="D756" s="188"/>
      <c r="E756" s="175"/>
      <c r="F756" s="168"/>
      <c r="G756" s="171"/>
      <c r="H756" s="171"/>
      <c r="I756" s="169"/>
      <c r="J756" s="169"/>
      <c r="K756" s="5"/>
      <c r="L756" s="169" t="str">
        <f t="shared" si="55"/>
        <v/>
      </c>
      <c r="M756" s="5" t="e">
        <f t="shared" si="56"/>
        <v>#N/A</v>
      </c>
      <c r="N756" s="3" t="str">
        <f t="shared" si="57"/>
        <v/>
      </c>
    </row>
    <row r="757" spans="1:14" x14ac:dyDescent="0.2">
      <c r="A757" s="168"/>
      <c r="B757" s="208" t="e">
        <f>VLOOKUP(A757,Adr!A:B,2,FALSE)</f>
        <v>#N/A</v>
      </c>
      <c r="C757" s="198"/>
      <c r="D757" s="188"/>
      <c r="E757" s="175"/>
      <c r="F757" s="168"/>
      <c r="G757" s="171"/>
      <c r="H757" s="171"/>
      <c r="I757" s="169"/>
      <c r="J757" s="169"/>
      <c r="K757" s="5"/>
      <c r="L757" s="169" t="str">
        <f t="shared" si="55"/>
        <v/>
      </c>
      <c r="M757" s="5" t="e">
        <f t="shared" si="56"/>
        <v>#N/A</v>
      </c>
      <c r="N757" s="3" t="str">
        <f t="shared" si="57"/>
        <v/>
      </c>
    </row>
    <row r="758" spans="1:14" x14ac:dyDescent="0.2">
      <c r="A758" s="168"/>
      <c r="B758" s="208" t="e">
        <f>VLOOKUP(A758,Adr!A:B,2,FALSE)</f>
        <v>#N/A</v>
      </c>
      <c r="C758" s="192"/>
      <c r="D758" s="174"/>
      <c r="E758" s="175"/>
      <c r="F758" s="168"/>
      <c r="G758" s="171"/>
      <c r="H758" s="171"/>
      <c r="I758" s="194"/>
      <c r="J758" s="169"/>
      <c r="K758" s="5"/>
      <c r="L758" s="169" t="str">
        <f t="shared" si="55"/>
        <v/>
      </c>
      <c r="M758" s="5" t="e">
        <f t="shared" si="56"/>
        <v>#N/A</v>
      </c>
      <c r="N758" s="3" t="str">
        <f t="shared" si="57"/>
        <v/>
      </c>
    </row>
    <row r="759" spans="1:14" x14ac:dyDescent="0.2">
      <c r="A759" s="168"/>
      <c r="B759" s="208" t="e">
        <f>VLOOKUP(A759,Adr!A:B,2,FALSE)</f>
        <v>#N/A</v>
      </c>
      <c r="C759" s="187"/>
      <c r="D759" s="189"/>
      <c r="E759" s="175"/>
      <c r="F759" s="184"/>
      <c r="G759" s="187"/>
      <c r="H759" s="187"/>
      <c r="I759" s="194"/>
      <c r="J759" s="169"/>
      <c r="K759" s="5"/>
      <c r="L759" s="169" t="str">
        <f t="shared" si="55"/>
        <v/>
      </c>
      <c r="M759" s="5" t="e">
        <f t="shared" si="56"/>
        <v>#N/A</v>
      </c>
      <c r="N759" s="3" t="str">
        <f t="shared" si="57"/>
        <v/>
      </c>
    </row>
    <row r="760" spans="1:14" x14ac:dyDescent="0.2">
      <c r="A760" s="168"/>
      <c r="B760" s="208" t="e">
        <f>VLOOKUP(A760,Adr!A:B,2,FALSE)</f>
        <v>#N/A</v>
      </c>
      <c r="C760" s="187"/>
      <c r="D760" s="189"/>
      <c r="E760" s="175"/>
      <c r="F760" s="184"/>
      <c r="G760" s="187"/>
      <c r="H760" s="187"/>
      <c r="I760" s="194"/>
      <c r="J760" s="169"/>
      <c r="K760" s="5"/>
      <c r="L760" s="169" t="str">
        <f t="shared" si="55"/>
        <v/>
      </c>
      <c r="M760" s="5" t="e">
        <f t="shared" si="56"/>
        <v>#N/A</v>
      </c>
      <c r="N760" s="3" t="str">
        <f t="shared" si="57"/>
        <v/>
      </c>
    </row>
    <row r="761" spans="1:14" x14ac:dyDescent="0.2">
      <c r="A761" s="168"/>
      <c r="B761" s="208" t="e">
        <f>VLOOKUP(A761,Adr!A:B,2,FALSE)</f>
        <v>#N/A</v>
      </c>
      <c r="C761" s="192"/>
      <c r="D761" s="174"/>
      <c r="E761" s="175"/>
      <c r="F761" s="184"/>
      <c r="G761" s="187"/>
      <c r="H761" s="187"/>
      <c r="I761" s="169"/>
      <c r="J761" s="169"/>
      <c r="K761" s="5"/>
      <c r="L761" s="169" t="str">
        <f t="shared" si="55"/>
        <v/>
      </c>
      <c r="M761" s="5" t="e">
        <f t="shared" si="56"/>
        <v>#N/A</v>
      </c>
      <c r="N761" s="3" t="str">
        <f t="shared" si="57"/>
        <v/>
      </c>
    </row>
    <row r="762" spans="1:14" x14ac:dyDescent="0.2">
      <c r="A762" s="168"/>
      <c r="B762" s="208" t="e">
        <f>VLOOKUP(A762,Adr!A:B,2,FALSE)</f>
        <v>#N/A</v>
      </c>
      <c r="C762" s="187"/>
      <c r="D762" s="189"/>
      <c r="E762" s="175"/>
      <c r="F762" s="184"/>
      <c r="G762" s="187"/>
      <c r="H762" s="187"/>
      <c r="I762" s="194"/>
      <c r="J762" s="169"/>
      <c r="K762" s="5"/>
      <c r="L762" s="169" t="str">
        <f t="shared" si="55"/>
        <v/>
      </c>
      <c r="M762" s="5" t="e">
        <f t="shared" si="56"/>
        <v>#N/A</v>
      </c>
      <c r="N762" s="3" t="str">
        <f t="shared" si="57"/>
        <v/>
      </c>
    </row>
    <row r="763" spans="1:14" x14ac:dyDescent="0.2">
      <c r="A763" s="168"/>
      <c r="B763" s="208" t="e">
        <f>VLOOKUP(A763,Adr!A:B,2,FALSE)</f>
        <v>#N/A</v>
      </c>
      <c r="C763" s="187"/>
      <c r="D763" s="189"/>
      <c r="E763" s="175"/>
      <c r="F763" s="184"/>
      <c r="G763" s="187"/>
      <c r="H763" s="187"/>
      <c r="I763" s="194"/>
      <c r="J763" s="169"/>
      <c r="K763" s="5"/>
      <c r="L763" s="169" t="str">
        <f t="shared" si="55"/>
        <v/>
      </c>
      <c r="M763" s="5" t="e">
        <f t="shared" si="56"/>
        <v>#N/A</v>
      </c>
      <c r="N763" s="3" t="str">
        <f t="shared" si="57"/>
        <v/>
      </c>
    </row>
    <row r="764" spans="1:14" x14ac:dyDescent="0.2">
      <c r="A764" s="168"/>
      <c r="B764" s="208" t="e">
        <f>VLOOKUP(A764,Adr!A:B,2,FALSE)</f>
        <v>#N/A</v>
      </c>
      <c r="C764" s="187"/>
      <c r="D764" s="189"/>
      <c r="E764" s="175"/>
      <c r="F764" s="184"/>
      <c r="G764" s="187"/>
      <c r="H764" s="187"/>
      <c r="I764" s="194"/>
      <c r="J764" s="169"/>
      <c r="K764" s="5"/>
      <c r="L764" s="169" t="str">
        <f t="shared" si="55"/>
        <v/>
      </c>
      <c r="M764" s="5" t="e">
        <f t="shared" si="56"/>
        <v>#N/A</v>
      </c>
      <c r="N764" s="3" t="str">
        <f t="shared" si="57"/>
        <v/>
      </c>
    </row>
    <row r="765" spans="1:14" x14ac:dyDescent="0.2">
      <c r="A765" s="168"/>
      <c r="B765" s="208" t="e">
        <f>VLOOKUP(A765,Adr!A:B,2,FALSE)</f>
        <v>#N/A</v>
      </c>
      <c r="C765" s="187"/>
      <c r="D765" s="189"/>
      <c r="E765" s="175"/>
      <c r="F765" s="184"/>
      <c r="G765" s="187"/>
      <c r="H765" s="187"/>
      <c r="I765" s="194"/>
      <c r="J765" s="169"/>
      <c r="K765" s="5"/>
      <c r="L765" s="169" t="str">
        <f t="shared" si="55"/>
        <v/>
      </c>
      <c r="M765" s="5" t="e">
        <f t="shared" si="56"/>
        <v>#N/A</v>
      </c>
      <c r="N765" s="3" t="str">
        <f t="shared" si="57"/>
        <v/>
      </c>
    </row>
    <row r="766" spans="1:14" x14ac:dyDescent="0.2">
      <c r="A766" s="168"/>
      <c r="B766" s="208" t="e">
        <f>VLOOKUP(A766,Adr!A:B,2,FALSE)</f>
        <v>#N/A</v>
      </c>
      <c r="C766" s="192"/>
      <c r="D766" s="174"/>
      <c r="E766" s="175"/>
      <c r="F766" s="184"/>
      <c r="G766" s="187"/>
      <c r="H766" s="187"/>
      <c r="I766" s="169"/>
      <c r="J766" s="169"/>
      <c r="K766" s="5"/>
      <c r="L766" s="169" t="str">
        <f t="shared" si="55"/>
        <v/>
      </c>
      <c r="M766" s="5" t="e">
        <f t="shared" si="56"/>
        <v>#N/A</v>
      </c>
      <c r="N766" s="3" t="str">
        <f t="shared" si="57"/>
        <v/>
      </c>
    </row>
    <row r="767" spans="1:14" x14ac:dyDescent="0.2">
      <c r="A767" s="168"/>
      <c r="B767" s="208" t="e">
        <f>VLOOKUP(A767,Adr!A:B,2,FALSE)</f>
        <v>#N/A</v>
      </c>
      <c r="C767" s="187"/>
      <c r="D767" s="189"/>
      <c r="E767" s="175"/>
      <c r="F767" s="184"/>
      <c r="G767" s="187"/>
      <c r="H767" s="187"/>
      <c r="I767" s="194"/>
      <c r="J767" s="169"/>
      <c r="K767" s="5"/>
      <c r="L767" s="169" t="str">
        <f t="shared" si="55"/>
        <v/>
      </c>
      <c r="M767" s="5" t="e">
        <f t="shared" si="56"/>
        <v>#N/A</v>
      </c>
      <c r="N767" s="3" t="str">
        <f t="shared" si="57"/>
        <v/>
      </c>
    </row>
    <row r="768" spans="1:14" x14ac:dyDescent="0.2">
      <c r="A768" s="168"/>
      <c r="B768" s="208" t="e">
        <f>VLOOKUP(A768,Adr!A:B,2,FALSE)</f>
        <v>#N/A</v>
      </c>
      <c r="C768" s="198"/>
      <c r="D768" s="188"/>
      <c r="E768" s="175"/>
      <c r="F768" s="168"/>
      <c r="G768" s="171"/>
      <c r="H768" s="171"/>
      <c r="I768" s="169"/>
      <c r="J768" s="169"/>
      <c r="K768" s="5"/>
      <c r="L768" s="169" t="str">
        <f t="shared" si="55"/>
        <v/>
      </c>
      <c r="M768" s="5" t="e">
        <f t="shared" si="56"/>
        <v>#N/A</v>
      </c>
      <c r="N768" s="3" t="str">
        <f t="shared" si="57"/>
        <v/>
      </c>
    </row>
    <row r="769" spans="1:14" x14ac:dyDescent="0.2">
      <c r="A769" s="168"/>
      <c r="B769" s="208" t="e">
        <f>VLOOKUP(A769,Adr!A:B,2,FALSE)</f>
        <v>#N/A</v>
      </c>
      <c r="C769" s="192"/>
      <c r="D769" s="174"/>
      <c r="E769" s="175"/>
      <c r="F769" s="168"/>
      <c r="G769" s="171"/>
      <c r="H769" s="171"/>
      <c r="I769" s="194"/>
      <c r="J769" s="169"/>
      <c r="K769" s="5"/>
      <c r="L769" s="169" t="str">
        <f t="shared" si="55"/>
        <v/>
      </c>
      <c r="M769" s="5" t="e">
        <f t="shared" si="56"/>
        <v>#N/A</v>
      </c>
      <c r="N769" s="3" t="str">
        <f t="shared" si="57"/>
        <v/>
      </c>
    </row>
    <row r="770" spans="1:14" x14ac:dyDescent="0.2">
      <c r="A770" s="168"/>
      <c r="B770" s="208" t="e">
        <f>VLOOKUP(A770,Adr!A:B,2,FALSE)</f>
        <v>#N/A</v>
      </c>
      <c r="C770" s="198"/>
      <c r="D770" s="189"/>
      <c r="E770" s="175"/>
      <c r="F770" s="168"/>
      <c r="G770" s="171"/>
      <c r="H770" s="171"/>
      <c r="I770" s="194"/>
      <c r="J770" s="169"/>
      <c r="K770" s="5"/>
      <c r="L770" s="169" t="str">
        <f t="shared" ref="L770:L823" si="58">A770&amp;G770&amp;H770</f>
        <v/>
      </c>
      <c r="M770" s="5" t="e">
        <f t="shared" ref="M770:M823" si="59">B770&amp;F770&amp;H770&amp;C770</f>
        <v>#N/A</v>
      </c>
      <c r="N770" s="3" t="str">
        <f t="shared" si="57"/>
        <v/>
      </c>
    </row>
    <row r="771" spans="1:14" x14ac:dyDescent="0.2">
      <c r="A771" s="168"/>
      <c r="B771" s="208" t="e">
        <f>VLOOKUP(A771,Adr!A:B,2,FALSE)</f>
        <v>#N/A</v>
      </c>
      <c r="C771" s="192"/>
      <c r="D771" s="174"/>
      <c r="E771" s="175"/>
      <c r="F771" s="184"/>
      <c r="G771" s="187"/>
      <c r="H771" s="187"/>
      <c r="I771" s="169"/>
      <c r="J771" s="169"/>
      <c r="K771" s="5"/>
      <c r="L771" s="169" t="str">
        <f t="shared" si="58"/>
        <v/>
      </c>
      <c r="M771" s="5" t="e">
        <f t="shared" si="59"/>
        <v>#N/A</v>
      </c>
      <c r="N771" s="3" t="str">
        <f t="shared" si="57"/>
        <v/>
      </c>
    </row>
    <row r="772" spans="1:14" x14ac:dyDescent="0.2">
      <c r="A772" s="168"/>
      <c r="B772" s="208" t="e">
        <f>VLOOKUP(A772,Adr!A:B,2,FALSE)</f>
        <v>#N/A</v>
      </c>
      <c r="C772" s="192"/>
      <c r="D772" s="174"/>
      <c r="E772" s="175"/>
      <c r="F772" s="184"/>
      <c r="G772" s="187"/>
      <c r="H772" s="187"/>
      <c r="I772" s="169"/>
      <c r="J772" s="169"/>
      <c r="K772" s="5"/>
      <c r="L772" s="169" t="str">
        <f t="shared" si="58"/>
        <v/>
      </c>
      <c r="M772" s="5" t="e">
        <f t="shared" si="59"/>
        <v>#N/A</v>
      </c>
      <c r="N772" s="3" t="str">
        <f t="shared" si="57"/>
        <v/>
      </c>
    </row>
    <row r="773" spans="1:14" x14ac:dyDescent="0.2">
      <c r="A773" s="168"/>
      <c r="B773" s="208" t="e">
        <f>VLOOKUP(A773,Adr!A:B,2,FALSE)</f>
        <v>#N/A</v>
      </c>
      <c r="C773" s="187"/>
      <c r="D773" s="189"/>
      <c r="E773" s="175"/>
      <c r="F773" s="184"/>
      <c r="G773" s="187"/>
      <c r="H773" s="187"/>
      <c r="I773" s="194"/>
      <c r="J773" s="169"/>
      <c r="K773" s="5"/>
      <c r="L773" s="169" t="str">
        <f t="shared" si="58"/>
        <v/>
      </c>
      <c r="M773" s="5" t="e">
        <f t="shared" si="59"/>
        <v>#N/A</v>
      </c>
      <c r="N773" s="3" t="str">
        <f t="shared" si="57"/>
        <v/>
      </c>
    </row>
    <row r="774" spans="1:14" x14ac:dyDescent="0.2">
      <c r="A774" s="168"/>
      <c r="B774" s="208" t="e">
        <f>VLOOKUP(A774,Adr!A:B,2,FALSE)</f>
        <v>#N/A</v>
      </c>
      <c r="C774" s="171"/>
      <c r="D774" s="174"/>
      <c r="E774" s="175"/>
      <c r="F774" s="168"/>
      <c r="G774" s="171"/>
      <c r="H774" s="171"/>
      <c r="I774" s="194"/>
      <c r="J774" s="169"/>
      <c r="K774" s="5"/>
      <c r="L774" s="169" t="str">
        <f t="shared" si="58"/>
        <v/>
      </c>
      <c r="M774" s="5" t="e">
        <f t="shared" si="59"/>
        <v>#N/A</v>
      </c>
      <c r="N774" s="3" t="str">
        <f t="shared" si="57"/>
        <v/>
      </c>
    </row>
    <row r="775" spans="1:14" x14ac:dyDescent="0.2">
      <c r="A775" s="168"/>
      <c r="B775" s="208" t="e">
        <f>VLOOKUP(A775,Adr!A:B,2,FALSE)</f>
        <v>#N/A</v>
      </c>
      <c r="C775" s="198"/>
      <c r="D775" s="188"/>
      <c r="E775" s="175"/>
      <c r="F775" s="168"/>
      <c r="G775" s="171"/>
      <c r="H775" s="171"/>
      <c r="I775" s="169"/>
      <c r="J775" s="169"/>
      <c r="K775" s="5"/>
      <c r="L775" s="169" t="str">
        <f t="shared" si="58"/>
        <v/>
      </c>
      <c r="M775" s="5" t="e">
        <f t="shared" si="59"/>
        <v>#N/A</v>
      </c>
      <c r="N775" s="3" t="str">
        <f t="shared" si="57"/>
        <v/>
      </c>
    </row>
    <row r="776" spans="1:14" x14ac:dyDescent="0.2">
      <c r="A776" s="168"/>
      <c r="B776" s="208" t="e">
        <f>VLOOKUP(A776,Adr!A:B,2,FALSE)</f>
        <v>#N/A</v>
      </c>
      <c r="C776" s="198"/>
      <c r="D776" s="188"/>
      <c r="E776" s="175"/>
      <c r="F776" s="168"/>
      <c r="G776" s="171"/>
      <c r="H776" s="171"/>
      <c r="I776" s="169"/>
      <c r="J776" s="169"/>
      <c r="K776" s="5"/>
      <c r="L776" s="169" t="str">
        <f t="shared" si="58"/>
        <v/>
      </c>
      <c r="M776" s="5" t="e">
        <f t="shared" si="59"/>
        <v>#N/A</v>
      </c>
      <c r="N776" s="3" t="str">
        <f t="shared" si="57"/>
        <v/>
      </c>
    </row>
    <row r="777" spans="1:14" x14ac:dyDescent="0.2">
      <c r="A777" s="184"/>
      <c r="B777" s="208" t="e">
        <f>VLOOKUP(A777,Adr!A:B,2,FALSE)</f>
        <v>#N/A</v>
      </c>
      <c r="C777" s="187"/>
      <c r="D777" s="189"/>
      <c r="E777" s="175"/>
      <c r="F777" s="184"/>
      <c r="G777" s="187"/>
      <c r="H777" s="187"/>
      <c r="I777" s="194"/>
      <c r="J777" s="169"/>
      <c r="K777" s="5"/>
      <c r="L777" s="169" t="str">
        <f t="shared" si="58"/>
        <v/>
      </c>
      <c r="M777" s="5" t="e">
        <f t="shared" si="59"/>
        <v>#N/A</v>
      </c>
      <c r="N777" s="3" t="str">
        <f t="shared" si="57"/>
        <v/>
      </c>
    </row>
    <row r="778" spans="1:14" x14ac:dyDescent="0.2">
      <c r="A778" s="204"/>
      <c r="B778" s="208" t="e">
        <f>VLOOKUP(A778,Adr!A:B,2,FALSE)</f>
        <v>#N/A</v>
      </c>
      <c r="C778" s="171"/>
      <c r="D778" s="174"/>
      <c r="E778" s="175"/>
      <c r="F778" s="168"/>
      <c r="G778" s="171"/>
      <c r="H778" s="171"/>
      <c r="I778" s="194"/>
      <c r="J778" s="169"/>
      <c r="K778" s="5"/>
      <c r="L778" s="169" t="str">
        <f t="shared" si="58"/>
        <v/>
      </c>
      <c r="M778" s="5" t="e">
        <f t="shared" si="59"/>
        <v>#N/A</v>
      </c>
      <c r="N778" s="3" t="str">
        <f t="shared" si="57"/>
        <v/>
      </c>
    </row>
    <row r="779" spans="1:14" x14ac:dyDescent="0.2">
      <c r="A779" s="168"/>
      <c r="B779" s="208" t="e">
        <f>VLOOKUP(A779,Adr!A:B,2,FALSE)</f>
        <v>#N/A</v>
      </c>
      <c r="C779" s="192"/>
      <c r="D779" s="174"/>
      <c r="E779" s="175"/>
      <c r="F779" s="168"/>
      <c r="G779" s="171"/>
      <c r="H779" s="171"/>
      <c r="I779" s="194"/>
      <c r="J779" s="169"/>
      <c r="K779" s="5"/>
      <c r="L779" s="169" t="str">
        <f t="shared" si="58"/>
        <v/>
      </c>
      <c r="M779" s="5" t="e">
        <f t="shared" si="59"/>
        <v>#N/A</v>
      </c>
      <c r="N779" s="3" t="str">
        <f t="shared" si="57"/>
        <v/>
      </c>
    </row>
    <row r="780" spans="1:14" x14ac:dyDescent="0.2">
      <c r="A780" s="200"/>
      <c r="B780" s="208" t="e">
        <f>VLOOKUP(A780,Adr!A:B,2,FALSE)</f>
        <v>#N/A</v>
      </c>
      <c r="C780" s="171"/>
      <c r="D780" s="174"/>
      <c r="E780" s="175"/>
      <c r="F780" s="168"/>
      <c r="G780" s="171"/>
      <c r="H780" s="171"/>
      <c r="I780" s="194"/>
      <c r="J780" s="169"/>
      <c r="K780" s="5"/>
      <c r="L780" s="169" t="str">
        <f t="shared" si="58"/>
        <v/>
      </c>
      <c r="M780" s="5" t="e">
        <f t="shared" si="59"/>
        <v>#N/A</v>
      </c>
      <c r="N780" s="3" t="str">
        <f t="shared" si="57"/>
        <v/>
      </c>
    </row>
    <row r="781" spans="1:14" x14ac:dyDescent="0.2">
      <c r="A781" s="200"/>
      <c r="B781" s="208" t="e">
        <f>VLOOKUP(A781,Adr!A:B,2,FALSE)</f>
        <v>#N/A</v>
      </c>
      <c r="C781" s="171"/>
      <c r="D781" s="174"/>
      <c r="E781" s="175"/>
      <c r="F781" s="168"/>
      <c r="G781" s="171"/>
      <c r="H781" s="171"/>
      <c r="I781" s="194"/>
      <c r="J781" s="169"/>
      <c r="K781" s="5"/>
      <c r="L781" s="169" t="str">
        <f t="shared" si="58"/>
        <v/>
      </c>
      <c r="M781" s="5" t="e">
        <f t="shared" si="59"/>
        <v>#N/A</v>
      </c>
      <c r="N781" s="3" t="str">
        <f t="shared" si="57"/>
        <v/>
      </c>
    </row>
    <row r="782" spans="1:14" x14ac:dyDescent="0.2">
      <c r="A782" s="184"/>
      <c r="B782" s="208" t="e">
        <f>VLOOKUP(A782,Adr!A:B,2,FALSE)</f>
        <v>#N/A</v>
      </c>
      <c r="C782" s="187"/>
      <c r="D782" s="189"/>
      <c r="E782" s="175"/>
      <c r="F782" s="184"/>
      <c r="G782" s="187"/>
      <c r="H782" s="187"/>
      <c r="I782" s="194"/>
      <c r="J782" s="169"/>
      <c r="K782" s="5"/>
      <c r="L782" s="169" t="str">
        <f t="shared" si="58"/>
        <v/>
      </c>
      <c r="M782" s="5" t="e">
        <f t="shared" si="59"/>
        <v>#N/A</v>
      </c>
      <c r="N782" s="3" t="str">
        <f t="shared" si="57"/>
        <v/>
      </c>
    </row>
    <row r="783" spans="1:14" x14ac:dyDescent="0.2">
      <c r="A783" s="168"/>
      <c r="B783" s="208" t="e">
        <f>VLOOKUP(A783,Adr!A:B,2,FALSE)</f>
        <v>#N/A</v>
      </c>
      <c r="C783" s="192"/>
      <c r="D783" s="174"/>
      <c r="E783" s="175"/>
      <c r="F783" s="184"/>
      <c r="G783" s="187"/>
      <c r="H783" s="187"/>
      <c r="I783" s="169"/>
      <c r="J783" s="169"/>
      <c r="K783" s="5"/>
      <c r="L783" s="169" t="str">
        <f t="shared" si="58"/>
        <v/>
      </c>
      <c r="M783" s="5" t="e">
        <f t="shared" si="59"/>
        <v>#N/A</v>
      </c>
      <c r="N783" s="3" t="str">
        <f t="shared" si="57"/>
        <v/>
      </c>
    </row>
    <row r="784" spans="1:14" x14ac:dyDescent="0.2">
      <c r="A784" s="168"/>
      <c r="B784" s="208" t="e">
        <f>VLOOKUP(A784,Adr!A:B,2,FALSE)</f>
        <v>#N/A</v>
      </c>
      <c r="C784" s="192"/>
      <c r="D784" s="174"/>
      <c r="E784" s="175"/>
      <c r="F784" s="184"/>
      <c r="G784" s="187"/>
      <c r="H784" s="187"/>
      <c r="I784" s="169"/>
      <c r="J784" s="169"/>
      <c r="K784" s="5"/>
      <c r="L784" s="169" t="str">
        <f t="shared" si="58"/>
        <v/>
      </c>
      <c r="M784" s="5" t="e">
        <f t="shared" si="59"/>
        <v>#N/A</v>
      </c>
      <c r="N784" s="3" t="str">
        <f t="shared" si="57"/>
        <v/>
      </c>
    </row>
    <row r="785" spans="1:14" x14ac:dyDescent="0.2">
      <c r="A785" s="168"/>
      <c r="B785" s="208" t="e">
        <f>VLOOKUP(A785,Adr!A:B,2,FALSE)</f>
        <v>#N/A</v>
      </c>
      <c r="C785" s="171"/>
      <c r="D785" s="174"/>
      <c r="E785" s="175"/>
      <c r="F785" s="168"/>
      <c r="G785" s="171"/>
      <c r="H785" s="171"/>
      <c r="I785" s="194"/>
      <c r="J785" s="169"/>
      <c r="K785" s="5"/>
      <c r="L785" s="169" t="str">
        <f t="shared" si="58"/>
        <v/>
      </c>
      <c r="M785" s="5" t="e">
        <f t="shared" si="59"/>
        <v>#N/A</v>
      </c>
      <c r="N785" s="3" t="str">
        <f t="shared" si="57"/>
        <v/>
      </c>
    </row>
    <row r="786" spans="1:14" x14ac:dyDescent="0.2">
      <c r="A786" s="168"/>
      <c r="B786" s="208" t="e">
        <f>VLOOKUP(A786,Adr!A:B,2,FALSE)</f>
        <v>#N/A</v>
      </c>
      <c r="C786" s="187"/>
      <c r="D786" s="189"/>
      <c r="E786" s="175"/>
      <c r="F786" s="184"/>
      <c r="G786" s="187"/>
      <c r="H786" s="187"/>
      <c r="I786" s="194"/>
      <c r="J786" s="169"/>
      <c r="K786" s="5"/>
      <c r="L786" s="169" t="str">
        <f t="shared" si="58"/>
        <v/>
      </c>
      <c r="M786" s="5" t="e">
        <f t="shared" si="59"/>
        <v>#N/A</v>
      </c>
      <c r="N786" s="3" t="str">
        <f t="shared" si="57"/>
        <v/>
      </c>
    </row>
    <row r="787" spans="1:14" x14ac:dyDescent="0.2">
      <c r="A787" s="168"/>
      <c r="B787" s="208" t="e">
        <f>VLOOKUP(A787,Adr!A:B,2,FALSE)</f>
        <v>#N/A</v>
      </c>
      <c r="C787" s="187"/>
      <c r="D787" s="189"/>
      <c r="E787" s="175"/>
      <c r="F787" s="184"/>
      <c r="G787" s="187"/>
      <c r="H787" s="187"/>
      <c r="I787" s="194"/>
      <c r="J787" s="169"/>
      <c r="K787" s="5"/>
      <c r="L787" s="169" t="str">
        <f t="shared" si="58"/>
        <v/>
      </c>
      <c r="M787" s="5" t="e">
        <f t="shared" si="59"/>
        <v>#N/A</v>
      </c>
      <c r="N787" s="3" t="str">
        <f t="shared" si="57"/>
        <v/>
      </c>
    </row>
    <row r="788" spans="1:14" x14ac:dyDescent="0.2">
      <c r="A788" s="168"/>
      <c r="B788" s="208" t="e">
        <f>VLOOKUP(A788,Adr!A:B,2,FALSE)</f>
        <v>#N/A</v>
      </c>
      <c r="C788" s="192"/>
      <c r="D788" s="174"/>
      <c r="E788" s="175"/>
      <c r="F788" s="184"/>
      <c r="G788" s="187"/>
      <c r="H788" s="187"/>
      <c r="I788" s="169"/>
      <c r="J788" s="169"/>
      <c r="K788" s="5"/>
      <c r="L788" s="169" t="str">
        <f t="shared" si="58"/>
        <v/>
      </c>
      <c r="M788" s="5" t="e">
        <f t="shared" si="59"/>
        <v>#N/A</v>
      </c>
      <c r="N788" s="3" t="str">
        <f t="shared" si="57"/>
        <v/>
      </c>
    </row>
    <row r="789" spans="1:14" x14ac:dyDescent="0.2">
      <c r="A789" s="184"/>
      <c r="B789" s="208" t="e">
        <f>VLOOKUP(A789,Adr!A:B,2,FALSE)</f>
        <v>#N/A</v>
      </c>
      <c r="C789" s="187"/>
      <c r="D789" s="189"/>
      <c r="E789" s="235"/>
      <c r="F789" s="184"/>
      <c r="G789" s="187"/>
      <c r="H789" s="187"/>
      <c r="I789" s="194"/>
      <c r="J789" s="169"/>
      <c r="K789" s="5"/>
      <c r="L789" s="169" t="str">
        <f t="shared" si="58"/>
        <v/>
      </c>
      <c r="M789" s="5" t="e">
        <f t="shared" si="59"/>
        <v>#N/A</v>
      </c>
      <c r="N789" s="3" t="str">
        <f t="shared" si="57"/>
        <v/>
      </c>
    </row>
    <row r="790" spans="1:14" x14ac:dyDescent="0.2">
      <c r="A790" s="184"/>
      <c r="B790" s="208" t="e">
        <f>VLOOKUP(A790,Adr!A:B,2,FALSE)</f>
        <v>#N/A</v>
      </c>
      <c r="C790" s="187"/>
      <c r="D790" s="189"/>
      <c r="E790" s="235"/>
      <c r="F790" s="184"/>
      <c r="G790" s="187"/>
      <c r="H790" s="187"/>
      <c r="I790" s="194"/>
      <c r="J790" s="169"/>
      <c r="K790" s="5"/>
      <c r="L790" s="169" t="str">
        <f t="shared" si="58"/>
        <v/>
      </c>
      <c r="M790" s="5" t="e">
        <f t="shared" si="59"/>
        <v>#N/A</v>
      </c>
      <c r="N790" s="3" t="str">
        <f t="shared" si="57"/>
        <v/>
      </c>
    </row>
    <row r="791" spans="1:14" x14ac:dyDescent="0.2">
      <c r="A791" s="184"/>
      <c r="B791" s="208" t="e">
        <f>VLOOKUP(A791,Adr!A:B,2,FALSE)</f>
        <v>#N/A</v>
      </c>
      <c r="C791" s="187"/>
      <c r="D791" s="189"/>
      <c r="E791" s="235"/>
      <c r="F791" s="184"/>
      <c r="G791" s="187"/>
      <c r="H791" s="187"/>
      <c r="I791" s="194"/>
      <c r="J791" s="169"/>
      <c r="K791" s="5"/>
      <c r="L791" s="169" t="str">
        <f t="shared" si="58"/>
        <v/>
      </c>
      <c r="M791" s="5" t="e">
        <f t="shared" si="59"/>
        <v>#N/A</v>
      </c>
      <c r="N791" s="3" t="str">
        <f t="shared" si="57"/>
        <v/>
      </c>
    </row>
    <row r="792" spans="1:14" x14ac:dyDescent="0.2">
      <c r="A792" s="184"/>
      <c r="B792" s="208" t="e">
        <f>VLOOKUP(A792,Adr!A:B,2,FALSE)</f>
        <v>#N/A</v>
      </c>
      <c r="C792" s="187"/>
      <c r="D792" s="189"/>
      <c r="E792" s="235"/>
      <c r="F792" s="184"/>
      <c r="G792" s="187"/>
      <c r="H792" s="187"/>
      <c r="I792" s="194"/>
      <c r="J792" s="169"/>
      <c r="K792" s="5"/>
      <c r="L792" s="169" t="str">
        <f t="shared" si="58"/>
        <v/>
      </c>
      <c r="M792" s="5" t="e">
        <f t="shared" si="59"/>
        <v>#N/A</v>
      </c>
      <c r="N792" s="3" t="str">
        <f t="shared" si="57"/>
        <v/>
      </c>
    </row>
    <row r="793" spans="1:14" x14ac:dyDescent="0.2">
      <c r="A793" s="184"/>
      <c r="B793" s="208" t="e">
        <f>VLOOKUP(A793,Adr!A:B,2,FALSE)</f>
        <v>#N/A</v>
      </c>
      <c r="C793" s="187"/>
      <c r="D793" s="189"/>
      <c r="E793" s="235"/>
      <c r="F793" s="184"/>
      <c r="G793" s="187"/>
      <c r="H793" s="187"/>
      <c r="I793" s="194"/>
      <c r="J793" s="169"/>
      <c r="K793" s="5"/>
      <c r="L793" s="169" t="str">
        <f t="shared" si="58"/>
        <v/>
      </c>
      <c r="M793" s="5" t="e">
        <f t="shared" si="59"/>
        <v>#N/A</v>
      </c>
      <c r="N793" s="3" t="str">
        <f t="shared" ref="N793:N823" si="60">+I793&amp;H793</f>
        <v/>
      </c>
    </row>
    <row r="794" spans="1:14" x14ac:dyDescent="0.2">
      <c r="A794" s="184"/>
      <c r="B794" s="208" t="e">
        <f>VLOOKUP(A794,Adr!A:B,2,FALSE)</f>
        <v>#N/A</v>
      </c>
      <c r="C794" s="187"/>
      <c r="D794" s="189"/>
      <c r="E794" s="235"/>
      <c r="F794" s="184"/>
      <c r="G794" s="187"/>
      <c r="H794" s="187"/>
      <c r="I794" s="194"/>
      <c r="J794" s="169"/>
      <c r="K794" s="5"/>
      <c r="L794" s="169" t="str">
        <f t="shared" si="58"/>
        <v/>
      </c>
      <c r="M794" s="5" t="e">
        <f t="shared" si="59"/>
        <v>#N/A</v>
      </c>
      <c r="N794" s="3" t="str">
        <f t="shared" si="60"/>
        <v/>
      </c>
    </row>
    <row r="795" spans="1:14" x14ac:dyDescent="0.2">
      <c r="A795" s="184"/>
      <c r="B795" s="208" t="e">
        <f>VLOOKUP(A795,Adr!A:B,2,FALSE)</f>
        <v>#N/A</v>
      </c>
      <c r="C795" s="187"/>
      <c r="D795" s="189"/>
      <c r="E795" s="235"/>
      <c r="F795" s="184"/>
      <c r="G795" s="187"/>
      <c r="H795" s="187"/>
      <c r="I795" s="194"/>
      <c r="J795" s="169"/>
      <c r="K795" s="5"/>
      <c r="L795" s="169" t="str">
        <f t="shared" si="58"/>
        <v/>
      </c>
      <c r="M795" s="5" t="e">
        <f t="shared" si="59"/>
        <v>#N/A</v>
      </c>
      <c r="N795" s="3" t="str">
        <f t="shared" si="60"/>
        <v/>
      </c>
    </row>
    <row r="796" spans="1:14" x14ac:dyDescent="0.2">
      <c r="A796" s="184"/>
      <c r="B796" s="208" t="e">
        <f>VLOOKUP(A796,Adr!A:B,2,FALSE)</f>
        <v>#N/A</v>
      </c>
      <c r="C796" s="187"/>
      <c r="D796" s="189"/>
      <c r="E796" s="235"/>
      <c r="F796" s="184"/>
      <c r="G796" s="187"/>
      <c r="H796" s="187"/>
      <c r="I796" s="194"/>
      <c r="J796" s="169"/>
      <c r="K796" s="5"/>
      <c r="L796" s="169" t="str">
        <f t="shared" si="58"/>
        <v/>
      </c>
      <c r="M796" s="5" t="e">
        <f t="shared" si="59"/>
        <v>#N/A</v>
      </c>
      <c r="N796" s="3" t="str">
        <f t="shared" si="60"/>
        <v/>
      </c>
    </row>
    <row r="797" spans="1:14" x14ac:dyDescent="0.2">
      <c r="A797" s="184"/>
      <c r="B797" s="208" t="e">
        <f>VLOOKUP(A797,Adr!A:B,2,FALSE)</f>
        <v>#N/A</v>
      </c>
      <c r="C797" s="187"/>
      <c r="D797" s="189"/>
      <c r="E797" s="235"/>
      <c r="F797" s="184"/>
      <c r="G797" s="187"/>
      <c r="H797" s="187"/>
      <c r="I797" s="194"/>
      <c r="J797" s="169"/>
      <c r="K797" s="5"/>
      <c r="L797" s="169" t="str">
        <f t="shared" si="58"/>
        <v/>
      </c>
      <c r="M797" s="5" t="e">
        <f t="shared" si="59"/>
        <v>#N/A</v>
      </c>
      <c r="N797" s="3" t="str">
        <f t="shared" si="60"/>
        <v/>
      </c>
    </row>
    <row r="798" spans="1:14" x14ac:dyDescent="0.2">
      <c r="A798" s="184"/>
      <c r="B798" s="208" t="e">
        <f>VLOOKUP(A798,Adr!A:B,2,FALSE)</f>
        <v>#N/A</v>
      </c>
      <c r="C798" s="187"/>
      <c r="D798" s="189"/>
      <c r="E798" s="235"/>
      <c r="F798" s="184"/>
      <c r="G798" s="187"/>
      <c r="H798" s="187"/>
      <c r="I798" s="194"/>
      <c r="J798" s="169"/>
      <c r="K798" s="5"/>
      <c r="L798" s="169" t="str">
        <f t="shared" si="58"/>
        <v/>
      </c>
      <c r="M798" s="5" t="e">
        <f t="shared" si="59"/>
        <v>#N/A</v>
      </c>
      <c r="N798" s="3" t="str">
        <f t="shared" si="60"/>
        <v/>
      </c>
    </row>
    <row r="799" spans="1:14" x14ac:dyDescent="0.2">
      <c r="A799" s="184"/>
      <c r="B799" s="208" t="e">
        <f>VLOOKUP(A799,Adr!A:B,2,FALSE)</f>
        <v>#N/A</v>
      </c>
      <c r="C799" s="187"/>
      <c r="D799" s="189"/>
      <c r="E799" s="235"/>
      <c r="F799" s="184"/>
      <c r="G799" s="187"/>
      <c r="H799" s="187"/>
      <c r="I799" s="194"/>
      <c r="J799" s="169"/>
      <c r="K799" s="5"/>
      <c r="L799" s="169" t="str">
        <f t="shared" si="58"/>
        <v/>
      </c>
      <c r="M799" s="5" t="e">
        <f t="shared" si="59"/>
        <v>#N/A</v>
      </c>
      <c r="N799" s="3" t="str">
        <f t="shared" si="60"/>
        <v/>
      </c>
    </row>
    <row r="800" spans="1:14" x14ac:dyDescent="0.2">
      <c r="A800" s="184"/>
      <c r="B800" s="208" t="e">
        <f>VLOOKUP(A800,Adr!A:B,2,FALSE)</f>
        <v>#N/A</v>
      </c>
      <c r="C800" s="187"/>
      <c r="D800" s="189"/>
      <c r="E800" s="235"/>
      <c r="F800" s="184"/>
      <c r="G800" s="187"/>
      <c r="H800" s="187"/>
      <c r="I800" s="194"/>
      <c r="J800" s="169"/>
      <c r="K800" s="5"/>
      <c r="L800" s="169" t="str">
        <f t="shared" si="58"/>
        <v/>
      </c>
      <c r="M800" s="5" t="e">
        <f t="shared" si="59"/>
        <v>#N/A</v>
      </c>
      <c r="N800" s="3" t="str">
        <f t="shared" si="60"/>
        <v/>
      </c>
    </row>
    <row r="801" spans="1:14" x14ac:dyDescent="0.2">
      <c r="A801" s="184"/>
      <c r="B801" s="208" t="e">
        <f>VLOOKUP(A801,Adr!A:B,2,FALSE)</f>
        <v>#N/A</v>
      </c>
      <c r="C801" s="187"/>
      <c r="D801" s="189"/>
      <c r="E801" s="235"/>
      <c r="F801" s="184"/>
      <c r="G801" s="187"/>
      <c r="H801" s="187"/>
      <c r="I801" s="194"/>
      <c r="J801" s="169"/>
      <c r="K801" s="5"/>
      <c r="L801" s="169" t="str">
        <f t="shared" si="58"/>
        <v/>
      </c>
      <c r="M801" s="5" t="e">
        <f t="shared" si="59"/>
        <v>#N/A</v>
      </c>
      <c r="N801" s="3" t="str">
        <f t="shared" si="60"/>
        <v/>
      </c>
    </row>
    <row r="802" spans="1:14" x14ac:dyDescent="0.2">
      <c r="A802" s="184"/>
      <c r="B802" s="208" t="e">
        <f>VLOOKUP(A802,Adr!A:B,2,FALSE)</f>
        <v>#N/A</v>
      </c>
      <c r="C802" s="187"/>
      <c r="D802" s="189"/>
      <c r="E802" s="235"/>
      <c r="F802" s="184"/>
      <c r="G802" s="187"/>
      <c r="H802" s="187"/>
      <c r="I802" s="194"/>
      <c r="J802" s="169"/>
      <c r="K802" s="5"/>
      <c r="L802" s="169" t="str">
        <f t="shared" si="58"/>
        <v/>
      </c>
      <c r="M802" s="5" t="e">
        <f t="shared" si="59"/>
        <v>#N/A</v>
      </c>
      <c r="N802" s="3" t="str">
        <f t="shared" si="60"/>
        <v/>
      </c>
    </row>
    <row r="803" spans="1:14" x14ac:dyDescent="0.2">
      <c r="A803" s="184"/>
      <c r="B803" s="208" t="e">
        <f>VLOOKUP(A803,Adr!A:B,2,FALSE)</f>
        <v>#N/A</v>
      </c>
      <c r="C803" s="187"/>
      <c r="D803" s="189"/>
      <c r="E803" s="235"/>
      <c r="F803" s="184"/>
      <c r="G803" s="187"/>
      <c r="H803" s="187"/>
      <c r="I803" s="194"/>
      <c r="J803" s="169"/>
      <c r="K803" s="5"/>
      <c r="L803" s="169" t="str">
        <f t="shared" si="58"/>
        <v/>
      </c>
      <c r="M803" s="5" t="e">
        <f t="shared" si="59"/>
        <v>#N/A</v>
      </c>
      <c r="N803" s="3" t="str">
        <f t="shared" si="60"/>
        <v/>
      </c>
    </row>
    <row r="804" spans="1:14" x14ac:dyDescent="0.2">
      <c r="A804" s="184"/>
      <c r="B804" s="208" t="e">
        <f>VLOOKUP(A804,Adr!A:B,2,FALSE)</f>
        <v>#N/A</v>
      </c>
      <c r="C804" s="187"/>
      <c r="D804" s="189"/>
      <c r="E804" s="235"/>
      <c r="F804" s="184"/>
      <c r="G804" s="187"/>
      <c r="H804" s="187"/>
      <c r="I804" s="194"/>
      <c r="J804" s="169"/>
      <c r="K804" s="5"/>
      <c r="L804" s="169" t="str">
        <f t="shared" si="58"/>
        <v/>
      </c>
      <c r="M804" s="5" t="e">
        <f t="shared" si="59"/>
        <v>#N/A</v>
      </c>
      <c r="N804" s="3" t="str">
        <f t="shared" si="60"/>
        <v/>
      </c>
    </row>
    <row r="805" spans="1:14" x14ac:dyDescent="0.2">
      <c r="A805" s="184"/>
      <c r="B805" s="208" t="e">
        <f>VLOOKUP(A805,Adr!A:B,2,FALSE)</f>
        <v>#N/A</v>
      </c>
      <c r="C805" s="187"/>
      <c r="D805" s="189"/>
      <c r="E805" s="235"/>
      <c r="F805" s="184"/>
      <c r="G805" s="187"/>
      <c r="H805" s="187"/>
      <c r="I805" s="194"/>
      <c r="J805" s="169"/>
      <c r="K805" s="5"/>
      <c r="L805" s="169" t="str">
        <f t="shared" si="58"/>
        <v/>
      </c>
      <c r="M805" s="5" t="e">
        <f t="shared" si="59"/>
        <v>#N/A</v>
      </c>
      <c r="N805" s="3" t="str">
        <f t="shared" si="60"/>
        <v/>
      </c>
    </row>
    <row r="806" spans="1:14" x14ac:dyDescent="0.2">
      <c r="A806" s="184"/>
      <c r="B806" s="208" t="e">
        <f>VLOOKUP(A806,Adr!A:B,2,FALSE)</f>
        <v>#N/A</v>
      </c>
      <c r="C806" s="187"/>
      <c r="D806" s="189"/>
      <c r="E806" s="235"/>
      <c r="F806" s="184"/>
      <c r="G806" s="187"/>
      <c r="H806" s="187"/>
      <c r="I806" s="194"/>
      <c r="J806" s="169"/>
      <c r="K806" s="5"/>
      <c r="L806" s="169" t="str">
        <f t="shared" si="58"/>
        <v/>
      </c>
      <c r="M806" s="5" t="e">
        <f t="shared" si="59"/>
        <v>#N/A</v>
      </c>
      <c r="N806" s="3" t="str">
        <f t="shared" si="60"/>
        <v/>
      </c>
    </row>
    <row r="807" spans="1:14" x14ac:dyDescent="0.2">
      <c r="A807" s="184"/>
      <c r="B807" s="208" t="e">
        <f>VLOOKUP(A807,Adr!A:B,2,FALSE)</f>
        <v>#N/A</v>
      </c>
      <c r="C807" s="187"/>
      <c r="D807" s="189"/>
      <c r="E807" s="235"/>
      <c r="F807" s="184"/>
      <c r="G807" s="187"/>
      <c r="H807" s="187"/>
      <c r="I807" s="194"/>
      <c r="J807" s="169"/>
      <c r="K807" s="5"/>
      <c r="L807" s="169" t="str">
        <f t="shared" si="58"/>
        <v/>
      </c>
      <c r="M807" s="5" t="e">
        <f t="shared" si="59"/>
        <v>#N/A</v>
      </c>
      <c r="N807" s="3" t="str">
        <f t="shared" si="60"/>
        <v/>
      </c>
    </row>
    <row r="808" spans="1:14" x14ac:dyDescent="0.2">
      <c r="A808" s="184"/>
      <c r="B808" s="208" t="e">
        <f>VLOOKUP(A808,Adr!A:B,2,FALSE)</f>
        <v>#N/A</v>
      </c>
      <c r="C808" s="187"/>
      <c r="D808" s="189"/>
      <c r="E808" s="235"/>
      <c r="F808" s="184"/>
      <c r="G808" s="187"/>
      <c r="H808" s="187"/>
      <c r="I808" s="194"/>
      <c r="J808" s="169"/>
      <c r="K808" s="5"/>
      <c r="L808" s="169" t="str">
        <f t="shared" si="58"/>
        <v/>
      </c>
      <c r="M808" s="5" t="e">
        <f t="shared" si="59"/>
        <v>#N/A</v>
      </c>
      <c r="N808" s="3" t="str">
        <f t="shared" si="60"/>
        <v/>
      </c>
    </row>
    <row r="809" spans="1:14" x14ac:dyDescent="0.2">
      <c r="A809" s="184"/>
      <c r="B809" s="208" t="e">
        <f>VLOOKUP(A809,Adr!A:B,2,FALSE)</f>
        <v>#N/A</v>
      </c>
      <c r="C809" s="187"/>
      <c r="D809" s="189"/>
      <c r="E809" s="235"/>
      <c r="F809" s="184"/>
      <c r="G809" s="187"/>
      <c r="H809" s="187"/>
      <c r="I809" s="194"/>
      <c r="J809" s="169"/>
      <c r="K809" s="5"/>
      <c r="L809" s="169" t="str">
        <f t="shared" si="58"/>
        <v/>
      </c>
      <c r="M809" s="5" t="e">
        <f t="shared" si="59"/>
        <v>#N/A</v>
      </c>
      <c r="N809" s="3" t="str">
        <f t="shared" si="60"/>
        <v/>
      </c>
    </row>
    <row r="810" spans="1:14" x14ac:dyDescent="0.2">
      <c r="A810" s="184"/>
      <c r="B810" s="208" t="e">
        <f>VLOOKUP(A810,Adr!A:B,2,FALSE)</f>
        <v>#N/A</v>
      </c>
      <c r="C810" s="187"/>
      <c r="D810" s="189"/>
      <c r="E810" s="235"/>
      <c r="F810" s="184"/>
      <c r="G810" s="187"/>
      <c r="H810" s="187"/>
      <c r="I810" s="194"/>
      <c r="J810" s="169"/>
      <c r="K810" s="5"/>
      <c r="L810" s="169" t="str">
        <f t="shared" si="58"/>
        <v/>
      </c>
      <c r="M810" s="5" t="e">
        <f t="shared" si="59"/>
        <v>#N/A</v>
      </c>
      <c r="N810" s="3" t="str">
        <f t="shared" si="60"/>
        <v/>
      </c>
    </row>
    <row r="811" spans="1:14" x14ac:dyDescent="0.2">
      <c r="A811" s="184"/>
      <c r="B811" s="208" t="e">
        <f>VLOOKUP(A811,Adr!A:B,2,FALSE)</f>
        <v>#N/A</v>
      </c>
      <c r="C811" s="187"/>
      <c r="D811" s="189"/>
      <c r="E811" s="235"/>
      <c r="F811" s="184"/>
      <c r="G811" s="187"/>
      <c r="H811" s="187"/>
      <c r="I811" s="194"/>
      <c r="J811" s="169"/>
      <c r="K811" s="5"/>
      <c r="L811" s="169" t="str">
        <f t="shared" si="58"/>
        <v/>
      </c>
      <c r="M811" s="5" t="e">
        <f t="shared" si="59"/>
        <v>#N/A</v>
      </c>
      <c r="N811" s="3" t="str">
        <f t="shared" si="60"/>
        <v/>
      </c>
    </row>
    <row r="812" spans="1:14" x14ac:dyDescent="0.2">
      <c r="A812" s="184"/>
      <c r="B812" s="208" t="e">
        <f>VLOOKUP(A812,Adr!A:B,2,FALSE)</f>
        <v>#N/A</v>
      </c>
      <c r="C812" s="187"/>
      <c r="D812" s="189"/>
      <c r="E812" s="235"/>
      <c r="F812" s="184"/>
      <c r="G812" s="187"/>
      <c r="H812" s="187"/>
      <c r="I812" s="194"/>
      <c r="J812" s="169"/>
      <c r="K812" s="5"/>
      <c r="L812" s="169" t="str">
        <f t="shared" si="58"/>
        <v/>
      </c>
      <c r="M812" s="5" t="e">
        <f t="shared" si="59"/>
        <v>#N/A</v>
      </c>
      <c r="N812" s="3" t="str">
        <f t="shared" si="60"/>
        <v/>
      </c>
    </row>
    <row r="813" spans="1:14" x14ac:dyDescent="0.2">
      <c r="A813" s="168"/>
      <c r="B813" s="208" t="e">
        <f>VLOOKUP(A813,Adr!A:B,2,FALSE)</f>
        <v>#N/A</v>
      </c>
      <c r="C813" s="198"/>
      <c r="D813" s="188"/>
      <c r="E813" s="175"/>
      <c r="F813" s="168"/>
      <c r="G813" s="171"/>
      <c r="H813" s="171"/>
      <c r="I813" s="169"/>
      <c r="J813" s="169"/>
      <c r="K813" s="5"/>
      <c r="L813" s="169" t="str">
        <f t="shared" si="58"/>
        <v/>
      </c>
      <c r="M813" s="5" t="e">
        <f t="shared" si="59"/>
        <v>#N/A</v>
      </c>
      <c r="N813" s="3" t="str">
        <f t="shared" si="60"/>
        <v/>
      </c>
    </row>
    <row r="814" spans="1:14" x14ac:dyDescent="0.2">
      <c r="A814" s="168"/>
      <c r="B814" s="208" t="e">
        <f>VLOOKUP(A814,Adr!A:B,2,FALSE)</f>
        <v>#N/A</v>
      </c>
      <c r="C814" s="198"/>
      <c r="D814" s="188"/>
      <c r="E814" s="175"/>
      <c r="F814" s="168"/>
      <c r="G814" s="171"/>
      <c r="H814" s="171"/>
      <c r="I814" s="169"/>
      <c r="J814" s="169"/>
      <c r="K814" s="5"/>
      <c r="L814" s="169" t="str">
        <f t="shared" si="58"/>
        <v/>
      </c>
      <c r="M814" s="5" t="e">
        <f t="shared" si="59"/>
        <v>#N/A</v>
      </c>
      <c r="N814" s="3" t="str">
        <f t="shared" si="60"/>
        <v/>
      </c>
    </row>
    <row r="815" spans="1:14" x14ac:dyDescent="0.2">
      <c r="A815" s="168"/>
      <c r="B815" s="208" t="e">
        <f>VLOOKUP(A815,Adr!A:B,2,FALSE)</f>
        <v>#N/A</v>
      </c>
      <c r="C815" s="198"/>
      <c r="D815" s="188"/>
      <c r="E815" s="175"/>
      <c r="F815" s="168"/>
      <c r="G815" s="171"/>
      <c r="H815" s="171"/>
      <c r="I815" s="169"/>
      <c r="J815" s="169"/>
      <c r="K815" s="5"/>
      <c r="L815" s="169" t="str">
        <f t="shared" si="58"/>
        <v/>
      </c>
      <c r="M815" s="5" t="e">
        <f t="shared" si="59"/>
        <v>#N/A</v>
      </c>
      <c r="N815" s="3" t="str">
        <f t="shared" si="60"/>
        <v/>
      </c>
    </row>
    <row r="816" spans="1:14" x14ac:dyDescent="0.2">
      <c r="A816" s="168"/>
      <c r="B816" s="208" t="e">
        <f>VLOOKUP(A816,Adr!A:B,2,FALSE)</f>
        <v>#N/A</v>
      </c>
      <c r="C816" s="198"/>
      <c r="D816" s="188"/>
      <c r="E816" s="175"/>
      <c r="F816" s="168"/>
      <c r="G816" s="171"/>
      <c r="H816" s="171"/>
      <c r="I816" s="169"/>
      <c r="J816" s="169"/>
      <c r="K816" s="5"/>
      <c r="L816" s="169" t="str">
        <f t="shared" si="58"/>
        <v/>
      </c>
      <c r="M816" s="5" t="e">
        <f t="shared" si="59"/>
        <v>#N/A</v>
      </c>
      <c r="N816" s="3" t="str">
        <f t="shared" si="60"/>
        <v/>
      </c>
    </row>
    <row r="817" spans="1:14" x14ac:dyDescent="0.2">
      <c r="A817" s="184"/>
      <c r="B817" s="208" t="e">
        <f>VLOOKUP(A817,Adr!A:B,2,FALSE)</f>
        <v>#N/A</v>
      </c>
      <c r="C817" s="187"/>
      <c r="D817" s="189"/>
      <c r="E817" s="175"/>
      <c r="F817" s="184"/>
      <c r="G817" s="187"/>
      <c r="H817" s="187"/>
      <c r="I817" s="194"/>
      <c r="J817" s="169"/>
      <c r="K817" s="5"/>
      <c r="L817" s="169" t="str">
        <f t="shared" si="58"/>
        <v/>
      </c>
      <c r="M817" s="5" t="e">
        <f t="shared" si="59"/>
        <v>#N/A</v>
      </c>
      <c r="N817" s="3" t="str">
        <f t="shared" si="60"/>
        <v/>
      </c>
    </row>
    <row r="818" spans="1:14" x14ac:dyDescent="0.2">
      <c r="A818" s="168"/>
      <c r="B818" s="208" t="e">
        <f>VLOOKUP(A818,Adr!A:B,2,FALSE)</f>
        <v>#N/A</v>
      </c>
      <c r="C818" s="192"/>
      <c r="D818" s="174"/>
      <c r="E818" s="175"/>
      <c r="F818" s="184"/>
      <c r="G818" s="187"/>
      <c r="H818" s="187"/>
      <c r="I818" s="169"/>
      <c r="J818" s="169"/>
      <c r="K818" s="5"/>
      <c r="L818" s="169" t="str">
        <f t="shared" si="58"/>
        <v/>
      </c>
      <c r="M818" s="5" t="e">
        <f t="shared" si="59"/>
        <v>#N/A</v>
      </c>
      <c r="N818" s="3" t="str">
        <f t="shared" si="60"/>
        <v/>
      </c>
    </row>
    <row r="819" spans="1:14" x14ac:dyDescent="0.2">
      <c r="A819" s="168"/>
      <c r="B819" s="208" t="e">
        <f>VLOOKUP(A819,Adr!A:B,2,FALSE)</f>
        <v>#N/A</v>
      </c>
      <c r="C819" s="192"/>
      <c r="D819" s="174"/>
      <c r="E819" s="175"/>
      <c r="F819" s="184"/>
      <c r="G819" s="187"/>
      <c r="H819" s="187"/>
      <c r="I819" s="169"/>
      <c r="J819" s="169"/>
      <c r="K819" s="5"/>
      <c r="L819" s="169" t="str">
        <f t="shared" si="58"/>
        <v/>
      </c>
      <c r="M819" s="5" t="e">
        <f t="shared" si="59"/>
        <v>#N/A</v>
      </c>
      <c r="N819" s="3" t="str">
        <f t="shared" si="60"/>
        <v/>
      </c>
    </row>
    <row r="820" spans="1:14" x14ac:dyDescent="0.2">
      <c r="A820" s="168"/>
      <c r="B820" s="208" t="e">
        <f>VLOOKUP(A820,Adr!A:B,2,FALSE)</f>
        <v>#N/A</v>
      </c>
      <c r="C820" s="187"/>
      <c r="D820" s="189"/>
      <c r="E820" s="175"/>
      <c r="F820" s="184"/>
      <c r="G820" s="187"/>
      <c r="H820" s="187"/>
      <c r="I820" s="194"/>
      <c r="J820" s="169"/>
      <c r="K820" s="5"/>
      <c r="L820" s="169" t="str">
        <f t="shared" si="58"/>
        <v/>
      </c>
      <c r="M820" s="5" t="e">
        <f t="shared" si="59"/>
        <v>#N/A</v>
      </c>
      <c r="N820" s="3" t="str">
        <f t="shared" si="60"/>
        <v/>
      </c>
    </row>
    <row r="821" spans="1:14" x14ac:dyDescent="0.2">
      <c r="A821" s="168"/>
      <c r="B821" s="208" t="e">
        <f>VLOOKUP(A821,Adr!A:B,2,FALSE)</f>
        <v>#N/A</v>
      </c>
      <c r="C821" s="187"/>
      <c r="D821" s="189"/>
      <c r="E821" s="175"/>
      <c r="F821" s="184"/>
      <c r="G821" s="187"/>
      <c r="H821" s="187"/>
      <c r="I821" s="194"/>
      <c r="J821" s="169"/>
      <c r="K821" s="5"/>
      <c r="L821" s="169" t="str">
        <f t="shared" si="58"/>
        <v/>
      </c>
      <c r="M821" s="5" t="e">
        <f t="shared" si="59"/>
        <v>#N/A</v>
      </c>
      <c r="N821" s="3" t="str">
        <f t="shared" si="60"/>
        <v/>
      </c>
    </row>
    <row r="822" spans="1:14" x14ac:dyDescent="0.2">
      <c r="A822" s="168"/>
      <c r="B822" s="208" t="e">
        <f>VLOOKUP(A822,Adr!A:B,2,FALSE)</f>
        <v>#N/A</v>
      </c>
      <c r="C822" s="187"/>
      <c r="D822" s="189"/>
      <c r="E822" s="175"/>
      <c r="F822" s="184"/>
      <c r="G822" s="187"/>
      <c r="H822" s="187"/>
      <c r="I822" s="194"/>
      <c r="J822" s="169"/>
      <c r="K822" s="5"/>
      <c r="L822" s="169" t="str">
        <f t="shared" si="58"/>
        <v/>
      </c>
      <c r="M822" s="5" t="e">
        <f t="shared" si="59"/>
        <v>#N/A</v>
      </c>
      <c r="N822" s="3" t="str">
        <f t="shared" si="60"/>
        <v/>
      </c>
    </row>
    <row r="823" spans="1:14" x14ac:dyDescent="0.2">
      <c r="A823" s="184"/>
      <c r="B823" s="208" t="e">
        <f>VLOOKUP(A823,Adr!A:B,2,FALSE)</f>
        <v>#N/A</v>
      </c>
      <c r="C823" s="187"/>
      <c r="D823" s="189"/>
      <c r="E823" s="235"/>
      <c r="F823" s="184"/>
      <c r="G823" s="187"/>
      <c r="H823" s="187"/>
      <c r="I823" s="194"/>
      <c r="J823" s="169"/>
      <c r="K823" s="5"/>
      <c r="L823" s="169" t="str">
        <f t="shared" si="58"/>
        <v/>
      </c>
      <c r="M823" s="5" t="e">
        <f t="shared" si="59"/>
        <v>#N/A</v>
      </c>
      <c r="N823" s="3" t="str">
        <f t="shared" si="60"/>
        <v/>
      </c>
    </row>
    <row r="824" spans="1:14" x14ac:dyDescent="0.2">
      <c r="C824" s="198"/>
      <c r="G824" s="187"/>
      <c r="H824" s="187"/>
    </row>
    <row r="825" spans="1:14" x14ac:dyDescent="0.2">
      <c r="C825" s="198"/>
      <c r="G825" s="187"/>
      <c r="H825" s="187"/>
    </row>
    <row r="826" spans="1:14" x14ac:dyDescent="0.2">
      <c r="G826" s="187"/>
      <c r="H826" s="187"/>
    </row>
    <row r="827" spans="1:14" x14ac:dyDescent="0.2">
      <c r="G827" s="187"/>
      <c r="H827" s="187"/>
    </row>
    <row r="828" spans="1:14" x14ac:dyDescent="0.2">
      <c r="G828" s="187"/>
      <c r="H828" s="187"/>
    </row>
    <row r="829" spans="1:14" x14ac:dyDescent="0.2">
      <c r="G829" s="187"/>
      <c r="H829" s="187"/>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x14ac:dyDescent="0.25">
      <c r="A1" s="2" t="s">
        <v>1211</v>
      </c>
      <c r="B1" s="2"/>
      <c r="C1" s="2" t="s">
        <v>375</v>
      </c>
      <c r="D1" s="2" t="s">
        <v>1762</v>
      </c>
      <c r="E1" s="2" t="s">
        <v>1763</v>
      </c>
      <c r="F1" s="2" t="s">
        <v>354</v>
      </c>
      <c r="G1" s="2" t="s">
        <v>1764</v>
      </c>
      <c r="H1" s="2"/>
      <c r="I1" s="2" t="s">
        <v>354</v>
      </c>
      <c r="J1" s="2" t="s">
        <v>1765</v>
      </c>
      <c r="K1" s="2"/>
      <c r="L1" s="2"/>
      <c r="M1" s="2"/>
      <c r="N1" s="2"/>
    </row>
    <row r="2" spans="1:14" x14ac:dyDescent="0.25">
      <c r="A2" t="s">
        <v>1766</v>
      </c>
      <c r="C2" t="s">
        <v>378</v>
      </c>
      <c r="D2" t="s">
        <v>1767</v>
      </c>
      <c r="E2">
        <v>1</v>
      </c>
      <c r="F2" t="s">
        <v>358</v>
      </c>
      <c r="G2" t="s">
        <v>1768</v>
      </c>
      <c r="I2" t="s">
        <v>356</v>
      </c>
      <c r="J2" t="s">
        <v>1769</v>
      </c>
    </row>
    <row r="3" spans="1:14" x14ac:dyDescent="0.25">
      <c r="A3" t="s">
        <v>1235</v>
      </c>
      <c r="C3" t="s">
        <v>380</v>
      </c>
      <c r="D3" t="s">
        <v>1770</v>
      </c>
      <c r="E3">
        <v>1</v>
      </c>
      <c r="F3" t="s">
        <v>358</v>
      </c>
      <c r="G3" t="s">
        <v>1768</v>
      </c>
      <c r="I3" t="s">
        <v>358</v>
      </c>
      <c r="J3" t="s">
        <v>359</v>
      </c>
    </row>
    <row r="4" spans="1:14" x14ac:dyDescent="0.25">
      <c r="A4" t="s">
        <v>1442</v>
      </c>
      <c r="C4" t="s">
        <v>382</v>
      </c>
      <c r="D4" t="s">
        <v>1771</v>
      </c>
      <c r="E4">
        <v>1</v>
      </c>
      <c r="F4" t="s">
        <v>358</v>
      </c>
      <c r="G4" t="s">
        <v>1768</v>
      </c>
      <c r="I4" t="s">
        <v>360</v>
      </c>
      <c r="J4" t="s">
        <v>361</v>
      </c>
    </row>
    <row r="5" spans="1:14" x14ac:dyDescent="0.25">
      <c r="A5" t="s">
        <v>1268</v>
      </c>
      <c r="C5" t="s">
        <v>384</v>
      </c>
      <c r="D5" t="s">
        <v>1772</v>
      </c>
      <c r="E5">
        <v>1</v>
      </c>
      <c r="F5" t="s">
        <v>358</v>
      </c>
      <c r="G5" t="s">
        <v>1768</v>
      </c>
      <c r="I5" t="s">
        <v>362</v>
      </c>
      <c r="J5" t="s">
        <v>363</v>
      </c>
    </row>
    <row r="6" spans="1:14" x14ac:dyDescent="0.25">
      <c r="A6" t="s">
        <v>1773</v>
      </c>
      <c r="C6" t="s">
        <v>386</v>
      </c>
      <c r="D6" t="s">
        <v>1774</v>
      </c>
      <c r="E6">
        <v>1</v>
      </c>
      <c r="F6" t="s">
        <v>358</v>
      </c>
      <c r="G6" t="s">
        <v>1768</v>
      </c>
      <c r="I6" t="s">
        <v>364</v>
      </c>
      <c r="J6" t="s">
        <v>1775</v>
      </c>
    </row>
    <row r="7" spans="1:14" x14ac:dyDescent="0.25">
      <c r="A7" t="s">
        <v>1776</v>
      </c>
      <c r="C7" t="s">
        <v>388</v>
      </c>
      <c r="D7" t="s">
        <v>1777</v>
      </c>
      <c r="E7">
        <v>2</v>
      </c>
      <c r="F7" t="s">
        <v>360</v>
      </c>
      <c r="G7" t="s">
        <v>1778</v>
      </c>
    </row>
    <row r="8" spans="1:14" x14ac:dyDescent="0.25">
      <c r="A8" t="s">
        <v>1281</v>
      </c>
      <c r="C8" t="s">
        <v>390</v>
      </c>
      <c r="D8" t="s">
        <v>1779</v>
      </c>
      <c r="E8">
        <v>3</v>
      </c>
      <c r="F8" t="s">
        <v>360</v>
      </c>
      <c r="G8" t="s">
        <v>1780</v>
      </c>
    </row>
    <row r="9" spans="1:14" x14ac:dyDescent="0.25">
      <c r="A9" t="s">
        <v>1781</v>
      </c>
      <c r="C9" t="s">
        <v>392</v>
      </c>
      <c r="D9" t="s">
        <v>1782</v>
      </c>
      <c r="E9">
        <v>3</v>
      </c>
      <c r="F9" t="s">
        <v>360</v>
      </c>
      <c r="G9" t="s">
        <v>1783</v>
      </c>
    </row>
    <row r="10" spans="1:14" x14ac:dyDescent="0.25">
      <c r="A10" t="s">
        <v>1602</v>
      </c>
      <c r="C10" t="s">
        <v>394</v>
      </c>
      <c r="D10" t="s">
        <v>1784</v>
      </c>
      <c r="E10">
        <v>4</v>
      </c>
      <c r="F10" t="s">
        <v>360</v>
      </c>
      <c r="G10" t="s">
        <v>1785</v>
      </c>
    </row>
    <row r="11" spans="1:14" x14ac:dyDescent="0.25">
      <c r="A11" t="s">
        <v>1605</v>
      </c>
      <c r="C11" t="s">
        <v>396</v>
      </c>
      <c r="D11" t="s">
        <v>1786</v>
      </c>
      <c r="E11">
        <v>4</v>
      </c>
      <c r="F11" t="s">
        <v>356</v>
      </c>
      <c r="G11" t="s">
        <v>1785</v>
      </c>
    </row>
    <row r="12" spans="1:14" x14ac:dyDescent="0.25">
      <c r="A12" t="s">
        <v>1461</v>
      </c>
      <c r="C12" t="s">
        <v>398</v>
      </c>
      <c r="D12" t="s">
        <v>1787</v>
      </c>
      <c r="E12">
        <v>4</v>
      </c>
      <c r="F12" t="s">
        <v>356</v>
      </c>
      <c r="G12" t="s">
        <v>1785</v>
      </c>
    </row>
    <row r="13" spans="1:14" x14ac:dyDescent="0.25">
      <c r="A13" t="s">
        <v>1622</v>
      </c>
      <c r="C13" t="s">
        <v>400</v>
      </c>
      <c r="D13" t="s">
        <v>1788</v>
      </c>
      <c r="E13">
        <v>4</v>
      </c>
      <c r="F13" t="s">
        <v>364</v>
      </c>
      <c r="G13" t="s">
        <v>1785</v>
      </c>
    </row>
    <row r="14" spans="1:14" x14ac:dyDescent="0.25">
      <c r="A14" t="s">
        <v>1237</v>
      </c>
      <c r="C14" t="s">
        <v>402</v>
      </c>
      <c r="D14" t="s">
        <v>1789</v>
      </c>
      <c r="E14">
        <v>4</v>
      </c>
      <c r="F14" t="s">
        <v>360</v>
      </c>
      <c r="G14" t="s">
        <v>1785</v>
      </c>
    </row>
    <row r="15" spans="1:14" x14ac:dyDescent="0.25">
      <c r="A15" t="s">
        <v>1239</v>
      </c>
      <c r="C15" t="s">
        <v>404</v>
      </c>
    </row>
    <row r="16" spans="1:14" x14ac:dyDescent="0.25">
      <c r="A16" t="s">
        <v>1463</v>
      </c>
      <c r="C16" t="s">
        <v>405</v>
      </c>
    </row>
    <row r="17" spans="1:3" x14ac:dyDescent="0.25">
      <c r="A17" t="s">
        <v>1285</v>
      </c>
      <c r="C17" t="s">
        <v>406</v>
      </c>
    </row>
    <row r="18" spans="1:3" x14ac:dyDescent="0.25">
      <c r="A18" t="s">
        <v>1465</v>
      </c>
      <c r="C18" t="s">
        <v>407</v>
      </c>
    </row>
    <row r="19" spans="1:3" x14ac:dyDescent="0.25">
      <c r="A19" t="s">
        <v>1467</v>
      </c>
      <c r="C19" t="s">
        <v>408</v>
      </c>
    </row>
    <row r="20" spans="1:3" x14ac:dyDescent="0.25">
      <c r="A20" t="s">
        <v>1624</v>
      </c>
      <c r="C20" t="s">
        <v>1790</v>
      </c>
    </row>
    <row r="21" spans="1:3" x14ac:dyDescent="0.25">
      <c r="A21" t="s">
        <v>1791</v>
      </c>
      <c r="C21" t="s">
        <v>1792</v>
      </c>
    </row>
    <row r="22" spans="1:3" x14ac:dyDescent="0.25">
      <c r="A22" t="s">
        <v>1793</v>
      </c>
      <c r="C22" t="s">
        <v>1794</v>
      </c>
    </row>
    <row r="23" spans="1:3" x14ac:dyDescent="0.25">
      <c r="A23" t="s">
        <v>1642</v>
      </c>
      <c r="C23" t="s">
        <v>1795</v>
      </c>
    </row>
    <row r="24" spans="1:3" x14ac:dyDescent="0.25">
      <c r="A24" t="s">
        <v>1796</v>
      </c>
      <c r="C24" t="s">
        <v>1797</v>
      </c>
    </row>
    <row r="25" spans="1:3" x14ac:dyDescent="0.25">
      <c r="A25" t="s">
        <v>1644</v>
      </c>
      <c r="C25" t="s">
        <v>1798</v>
      </c>
    </row>
    <row r="26" spans="1:3" x14ac:dyDescent="0.25">
      <c r="A26" t="s">
        <v>1470</v>
      </c>
      <c r="C26" t="s">
        <v>1799</v>
      </c>
    </row>
    <row r="27" spans="1:3" x14ac:dyDescent="0.25">
      <c r="A27" t="s">
        <v>1264</v>
      </c>
      <c r="C27" t="s">
        <v>1800</v>
      </c>
    </row>
    <row r="28" spans="1:3" x14ac:dyDescent="0.25">
      <c r="A28" t="s">
        <v>1308</v>
      </c>
    </row>
    <row r="29" spans="1:3" x14ac:dyDescent="0.25">
      <c r="A29" t="s">
        <v>1311</v>
      </c>
    </row>
    <row r="30" spans="1:3" x14ac:dyDescent="0.25">
      <c r="A30" t="s">
        <v>1648</v>
      </c>
    </row>
    <row r="31" spans="1:3" x14ac:dyDescent="0.25">
      <c r="A31" t="s">
        <v>1475</v>
      </c>
    </row>
    <row r="32" spans="1:3" x14ac:dyDescent="0.25">
      <c r="A32" t="s">
        <v>1651</v>
      </c>
    </row>
    <row r="33" spans="1:1" x14ac:dyDescent="0.25">
      <c r="A33" t="s">
        <v>1319</v>
      </c>
    </row>
    <row r="34" spans="1:1" x14ac:dyDescent="0.25">
      <c r="A34" t="s">
        <v>1655</v>
      </c>
    </row>
    <row r="35" spans="1:1" x14ac:dyDescent="0.25">
      <c r="A35" t="s">
        <v>1702</v>
      </c>
    </row>
    <row r="36" spans="1:1" x14ac:dyDescent="0.25">
      <c r="A36" t="s">
        <v>1321</v>
      </c>
    </row>
    <row r="37" spans="1:1" x14ac:dyDescent="0.25">
      <c r="A37" t="s">
        <v>1664</v>
      </c>
    </row>
    <row r="38" spans="1:1" x14ac:dyDescent="0.25">
      <c r="A38" t="s">
        <v>1801</v>
      </c>
    </row>
    <row r="39" spans="1:1" x14ac:dyDescent="0.25">
      <c r="A39" t="s">
        <v>1675</v>
      </c>
    </row>
    <row r="40" spans="1:1" x14ac:dyDescent="0.25">
      <c r="A40" t="s">
        <v>1513</v>
      </c>
    </row>
    <row r="41" spans="1:1" x14ac:dyDescent="0.25">
      <c r="A41" t="s">
        <v>1266</v>
      </c>
    </row>
    <row r="42" spans="1:1" x14ac:dyDescent="0.25">
      <c r="A42" t="s">
        <v>1482</v>
      </c>
    </row>
    <row r="43" spans="1:1" x14ac:dyDescent="0.25">
      <c r="A43" t="s">
        <v>1802</v>
      </c>
    </row>
    <row r="44" spans="1:1" x14ac:dyDescent="0.25">
      <c r="A44" t="s">
        <v>1803</v>
      </c>
    </row>
    <row r="45" spans="1:1" x14ac:dyDescent="0.25">
      <c r="A45" t="s">
        <v>1804</v>
      </c>
    </row>
    <row r="46" spans="1:1" x14ac:dyDescent="0.25">
      <c r="A46" t="s">
        <v>1679</v>
      </c>
    </row>
    <row r="47" spans="1:1" x14ac:dyDescent="0.25">
      <c r="A47" t="s">
        <v>1398</v>
      </c>
    </row>
    <row r="48" spans="1:1" x14ac:dyDescent="0.25">
      <c r="A48" t="s">
        <v>1491</v>
      </c>
    </row>
    <row r="49" spans="1:1" x14ac:dyDescent="0.25">
      <c r="A49" t="s">
        <v>1484</v>
      </c>
    </row>
    <row r="50" spans="1:1" x14ac:dyDescent="0.25">
      <c r="A50" t="s">
        <v>1750</v>
      </c>
    </row>
    <row r="51" spans="1:1" x14ac:dyDescent="0.25">
      <c r="A51" t="s">
        <v>1682</v>
      </c>
    </row>
    <row r="52" spans="1:1" x14ac:dyDescent="0.25">
      <c r="A52" t="s">
        <v>1400</v>
      </c>
    </row>
    <row r="53" spans="1:1" x14ac:dyDescent="0.25">
      <c r="A53" t="s">
        <v>1805</v>
      </c>
    </row>
    <row r="54" spans="1:1" x14ac:dyDescent="0.25">
      <c r="A54" t="s">
        <v>1684</v>
      </c>
    </row>
    <row r="55" spans="1:1" x14ac:dyDescent="0.25">
      <c r="A55" t="s">
        <v>1806</v>
      </c>
    </row>
    <row r="56" spans="1:1" x14ac:dyDescent="0.25">
      <c r="A56" t="s">
        <v>1409</v>
      </c>
    </row>
    <row r="57" spans="1:1" x14ac:dyDescent="0.25">
      <c r="A57" t="s">
        <v>1807</v>
      </c>
    </row>
    <row r="58" spans="1:1" x14ac:dyDescent="0.25">
      <c r="A58" t="s">
        <v>1746</v>
      </c>
    </row>
    <row r="59" spans="1:1" x14ac:dyDescent="0.25">
      <c r="A59" t="s">
        <v>1808</v>
      </c>
    </row>
    <row r="60" spans="1:1" x14ac:dyDescent="0.25">
      <c r="A60" t="s">
        <v>1686</v>
      </c>
    </row>
    <row r="61" spans="1:1" x14ac:dyDescent="0.25">
      <c r="A61" t="s">
        <v>1809</v>
      </c>
    </row>
    <row r="62" spans="1:1" x14ac:dyDescent="0.25">
      <c r="A62" t="s">
        <v>1688</v>
      </c>
    </row>
    <row r="63" spans="1:1" x14ac:dyDescent="0.25">
      <c r="A63" t="s">
        <v>1810</v>
      </c>
    </row>
    <row r="64" spans="1:1" x14ac:dyDescent="0.25">
      <c r="A64" t="s">
        <v>1421</v>
      </c>
    </row>
    <row r="65" spans="1:1" x14ac:dyDescent="0.25">
      <c r="A65" t="s">
        <v>1697</v>
      </c>
    </row>
    <row r="66" spans="1:1" x14ac:dyDescent="0.25">
      <c r="A66" t="s">
        <v>1515</v>
      </c>
    </row>
    <row r="67" spans="1:1" x14ac:dyDescent="0.25">
      <c r="A67" t="s">
        <v>1811</v>
      </c>
    </row>
    <row r="68" spans="1:1" x14ac:dyDescent="0.25">
      <c r="A68" t="s">
        <v>1699</v>
      </c>
    </row>
    <row r="69" spans="1:1" x14ac:dyDescent="0.25">
      <c r="A69" t="s">
        <v>1812</v>
      </c>
    </row>
    <row r="70" spans="1:1" x14ac:dyDescent="0.25">
      <c r="A70" t="s">
        <v>1813</v>
      </c>
    </row>
    <row r="71" spans="1:1" x14ac:dyDescent="0.25">
      <c r="A71" t="s">
        <v>1814</v>
      </c>
    </row>
    <row r="72" spans="1:1" x14ac:dyDescent="0.25">
      <c r="A72" t="s">
        <v>1423</v>
      </c>
    </row>
    <row r="73" spans="1:1" x14ac:dyDescent="0.25">
      <c r="A73" t="s">
        <v>1815</v>
      </c>
    </row>
    <row r="74" spans="1:1" x14ac:dyDescent="0.25">
      <c r="A74" t="s">
        <v>1426</v>
      </c>
    </row>
    <row r="75" spans="1:1" x14ac:dyDescent="0.25">
      <c r="A75" t="s">
        <v>1428</v>
      </c>
    </row>
    <row r="76" spans="1:1" x14ac:dyDescent="0.25">
      <c r="A76" t="s">
        <v>1517</v>
      </c>
    </row>
    <row r="77" spans="1:1" x14ac:dyDescent="0.25">
      <c r="A77" t="s">
        <v>1529</v>
      </c>
    </row>
    <row r="78" spans="1:1" x14ac:dyDescent="0.25">
      <c r="A78" t="s">
        <v>1816</v>
      </c>
    </row>
    <row r="79" spans="1:1" x14ac:dyDescent="0.25">
      <c r="A79" t="s">
        <v>1817</v>
      </c>
    </row>
    <row r="80" spans="1:1" x14ac:dyDescent="0.25">
      <c r="A80" t="s">
        <v>1561</v>
      </c>
    </row>
    <row r="81" spans="1:1" x14ac:dyDescent="0.25">
      <c r="A81" t="s">
        <v>1563</v>
      </c>
    </row>
    <row r="82" spans="1:1" x14ac:dyDescent="0.25">
      <c r="A82" t="s">
        <v>1744</v>
      </c>
    </row>
    <row r="83" spans="1:1" x14ac:dyDescent="0.25">
      <c r="A83" t="s">
        <v>1818</v>
      </c>
    </row>
    <row r="84" spans="1:1" x14ac:dyDescent="0.25">
      <c r="A84" t="s">
        <v>1705</v>
      </c>
    </row>
    <row r="85" spans="1:1" x14ac:dyDescent="0.25">
      <c r="A85" t="s">
        <v>1261</v>
      </c>
    </row>
    <row r="86" spans="1:1" x14ac:dyDescent="0.25">
      <c r="A86" t="s">
        <v>1273</v>
      </c>
    </row>
    <row r="87" spans="1:1" x14ac:dyDescent="0.25">
      <c r="A87" t="s">
        <v>1707</v>
      </c>
    </row>
    <row r="88" spans="1:1" x14ac:dyDescent="0.25">
      <c r="A88" t="s">
        <v>1566</v>
      </c>
    </row>
    <row r="89" spans="1:1" x14ac:dyDescent="0.25">
      <c r="A89" t="s">
        <v>1405</v>
      </c>
    </row>
    <row r="90" spans="1:1" x14ac:dyDescent="0.25">
      <c r="A90" t="s">
        <v>1430</v>
      </c>
    </row>
    <row r="91" spans="1:1" x14ac:dyDescent="0.25">
      <c r="A91" t="s">
        <v>1586</v>
      </c>
    </row>
    <row r="92" spans="1:1" x14ac:dyDescent="0.25">
      <c r="A92" t="s">
        <v>1731</v>
      </c>
    </row>
    <row r="93" spans="1:1" x14ac:dyDescent="0.25">
      <c r="A93" t="s">
        <v>1819</v>
      </c>
    </row>
    <row r="94" spans="1:1" x14ac:dyDescent="0.25">
      <c r="A94" t="s">
        <v>1733</v>
      </c>
    </row>
    <row r="95" spans="1:1" x14ac:dyDescent="0.25">
      <c r="A95" t="s">
        <v>1437</v>
      </c>
    </row>
    <row r="96" spans="1:1" x14ac:dyDescent="0.25">
      <c r="A96" t="s">
        <v>1736</v>
      </c>
    </row>
    <row r="97" spans="1:1" x14ac:dyDescent="0.25">
      <c r="A97" t="s">
        <v>1244</v>
      </c>
    </row>
    <row r="98" spans="1:1" x14ac:dyDescent="0.25">
      <c r="A98" t="s">
        <v>1591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109375" defaultRowHeight="15" x14ac:dyDescent="0.25"/>
  <cols>
    <col min="1" max="1" width="18.44140625" style="141" customWidth="1"/>
    <col min="2" max="2" width="37" style="141" customWidth="1"/>
    <col min="3" max="3" width="37.6640625" style="141" customWidth="1"/>
    <col min="4" max="4" width="10.33203125" style="139" customWidth="1"/>
    <col min="5" max="5" width="37.6640625" style="139" customWidth="1"/>
    <col min="6" max="6" width="36.44140625" style="139" customWidth="1"/>
    <col min="7" max="13" width="9.109375" style="139"/>
    <col min="14" max="14" width="38.5546875" style="139" hidden="1" customWidth="1"/>
    <col min="15" max="16" width="9.109375" style="139" hidden="1" customWidth="1"/>
    <col min="17" max="16384" width="9.109375" style="139"/>
  </cols>
  <sheetData>
    <row r="1" spans="1:16" ht="37.5" customHeight="1" x14ac:dyDescent="0.25">
      <c r="A1" s="383" t="str">
        <f>Spolu!C3&amp;", "&amp;Spolu!C6</f>
        <v>Slovenská plavecká federácia, Za kasárňou 315/1, Bratislava, 831 03</v>
      </c>
      <c r="B1" s="383"/>
      <c r="C1" s="383"/>
      <c r="N1" s="139" t="str">
        <f>O1&amp;" - "&amp;P1</f>
        <v>a - príspevok uznaným športom</v>
      </c>
      <c r="O1" s="139" t="s">
        <v>378</v>
      </c>
      <c r="P1" s="139" t="s">
        <v>379</v>
      </c>
    </row>
    <row r="2" spans="1:16" x14ac:dyDescent="0.25">
      <c r="N2" s="139" t="str">
        <f t="shared" ref="N2:N18" si="0">O2&amp;" - "&amp;P2</f>
        <v>b - príspevok Slovenskému olympijskému a športovému výboru</v>
      </c>
      <c r="O2" s="139" t="s">
        <v>380</v>
      </c>
      <c r="P2" s="139" t="s">
        <v>381</v>
      </c>
    </row>
    <row r="3" spans="1:16" x14ac:dyDescent="0.25">
      <c r="E3" s="384" t="s">
        <v>1820</v>
      </c>
      <c r="F3" s="385"/>
      <c r="N3" s="139" t="str">
        <f t="shared" si="0"/>
        <v>c - príspevok Slovenskému paralympijskému výboru</v>
      </c>
      <c r="O3" s="139" t="s">
        <v>382</v>
      </c>
      <c r="P3" s="139" t="s">
        <v>383</v>
      </c>
    </row>
    <row r="4" spans="1:16" ht="45.75" customHeight="1" x14ac:dyDescent="0.25">
      <c r="E4" s="385"/>
      <c r="F4" s="385"/>
      <c r="N4" s="139" t="str">
        <f t="shared" si="0"/>
        <v>d - príspevok športovcom top tímu</v>
      </c>
      <c r="O4" s="139" t="s">
        <v>384</v>
      </c>
      <c r="P4" s="139" t="s">
        <v>385</v>
      </c>
    </row>
    <row r="5" spans="1:16" ht="30.75" customHeight="1" x14ac:dyDescent="0.25">
      <c r="C5" s="140" t="s">
        <v>1821</v>
      </c>
      <c r="N5" s="139" t="str">
        <f t="shared" si="0"/>
        <v>e - rozvoj športov, ktoré nie sú uznanými podľa zákona č. 440/2015 Z. z.</v>
      </c>
      <c r="O5" s="139" t="s">
        <v>386</v>
      </c>
      <c r="P5" s="139" t="s">
        <v>391</v>
      </c>
    </row>
    <row r="6" spans="1:16" x14ac:dyDescent="0.25">
      <c r="C6" s="140" t="s">
        <v>1822</v>
      </c>
      <c r="E6" s="142" t="s">
        <v>1823</v>
      </c>
      <c r="F6" s="151"/>
      <c r="N6" s="139" t="str">
        <f t="shared" si="0"/>
        <v>f - organizovanie významných a tradičných športových podujatí na území SR v roku 2020</v>
      </c>
      <c r="O6" s="139" t="s">
        <v>388</v>
      </c>
      <c r="P6" s="139" t="s">
        <v>1824</v>
      </c>
    </row>
    <row r="7" spans="1:16" x14ac:dyDescent="0.25">
      <c r="C7" s="140" t="s">
        <v>1825</v>
      </c>
      <c r="E7" s="142" t="s">
        <v>1826</v>
      </c>
      <c r="F7" s="152"/>
      <c r="N7" s="139" t="str">
        <f t="shared" si="0"/>
        <v>g - projekty školského, univerzitného športu a športu pre všetkých</v>
      </c>
      <c r="O7" s="139" t="s">
        <v>390</v>
      </c>
      <c r="P7" s="139" t="s">
        <v>1827</v>
      </c>
    </row>
    <row r="8" spans="1:16" x14ac:dyDescent="0.25">
      <c r="C8" s="140" t="s">
        <v>1828</v>
      </c>
      <c r="E8" s="142" t="s">
        <v>1829</v>
      </c>
      <c r="F8" s="153"/>
      <c r="N8" s="139" t="str">
        <f t="shared" si="0"/>
        <v>h - podpora a rozvoj turistických a cykloturistických trás</v>
      </c>
      <c r="O8" s="139" t="s">
        <v>392</v>
      </c>
      <c r="P8" s="139" t="s">
        <v>393</v>
      </c>
    </row>
    <row r="9" spans="1:16" x14ac:dyDescent="0.25">
      <c r="E9" s="142" t="s">
        <v>1830</v>
      </c>
      <c r="F9" s="151"/>
      <c r="N9" s="139" t="str">
        <f t="shared" si="0"/>
        <v>i - finančné odmeny športovcom za výsledky dosiahnuté v roku 2019 a trénerom mládeže za dosiahnuté výsledky ich športovcov v roku 2019 a za celoživotnú prácu s mládežou</v>
      </c>
      <c r="O9" s="139" t="s">
        <v>394</v>
      </c>
      <c r="P9" s="139" t="s">
        <v>1831</v>
      </c>
    </row>
    <row r="10" spans="1:16" x14ac:dyDescent="0.25">
      <c r="N10" s="139" t="str">
        <f t="shared" si="0"/>
        <v>j - projekty pre popularizáciu pohybových aktivít detí, mládeže a seniorov</v>
      </c>
      <c r="O10" s="139" t="s">
        <v>396</v>
      </c>
      <c r="P10" s="139" t="s">
        <v>1832</v>
      </c>
    </row>
    <row r="11" spans="1:16" x14ac:dyDescent="0.25">
      <c r="N11" s="139" t="str">
        <f t="shared" si="0"/>
        <v>k - výstavba, modernizácia a rekonštrukcia športovej infraštruktúry národného významu</v>
      </c>
      <c r="O11" s="139" t="s">
        <v>398</v>
      </c>
      <c r="P11" s="139" t="s">
        <v>399</v>
      </c>
    </row>
    <row r="12" spans="1:16" ht="54.75" customHeight="1" x14ac:dyDescent="0.3">
      <c r="A12" s="386" t="s">
        <v>1833</v>
      </c>
      <c r="B12" s="386"/>
      <c r="C12" s="386"/>
      <c r="D12" s="140"/>
      <c r="E12" s="140"/>
      <c r="F12" s="143"/>
      <c r="G12" s="140"/>
      <c r="N12" s="139" t="str">
        <f t="shared" si="0"/>
        <v>l - podpora zdravotne postihnutých športovcov</v>
      </c>
      <c r="O12" s="139" t="s">
        <v>400</v>
      </c>
      <c r="P12" s="139" t="s">
        <v>401</v>
      </c>
    </row>
    <row r="13" spans="1:16" ht="45" customHeight="1" x14ac:dyDescent="0.25">
      <c r="F13" s="143"/>
      <c r="N13" s="139" t="str">
        <f t="shared" si="0"/>
        <v>m - plnenie úloh verejného záujmu v športe národnými športovými organizáciami</v>
      </c>
      <c r="O13" s="139" t="s">
        <v>402</v>
      </c>
      <c r="P13" s="139" t="s">
        <v>1834</v>
      </c>
    </row>
    <row r="14" spans="1:16" ht="45" customHeight="1" x14ac:dyDescent="0.25">
      <c r="A14" s="387"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87"/>
      <c r="C14" s="387"/>
      <c r="F14" s="143"/>
      <c r="N14" s="139" t="str">
        <f t="shared" si="0"/>
        <v>n - organizovanie významnej súťaže podľa § 55 ods. 1 písm. b)</v>
      </c>
      <c r="O14" s="139" t="s">
        <v>404</v>
      </c>
      <c r="P14" s="139" t="s">
        <v>1835</v>
      </c>
    </row>
    <row r="15" spans="1:16" ht="32.1" customHeight="1" thickBot="1" x14ac:dyDescent="0.3">
      <c r="A15" s="141" t="s">
        <v>1836</v>
      </c>
      <c r="B15" s="388" t="s">
        <v>1837</v>
      </c>
      <c r="C15" s="389"/>
      <c r="N15" s="139" t="str">
        <f t="shared" si="0"/>
        <v>o - účasť na významnej súťaži podľa § 3 písm. h) druhého až štvrtého bodu Zákona o športe vrátane prípravy na túto súťaž</v>
      </c>
      <c r="O15" s="139" t="s">
        <v>405</v>
      </c>
      <c r="P15" s="139" t="s">
        <v>1838</v>
      </c>
    </row>
    <row r="16" spans="1:16" x14ac:dyDescent="0.25">
      <c r="A16" s="141" t="s">
        <v>1839</v>
      </c>
      <c r="B16" s="144">
        <f>F8</f>
        <v>0</v>
      </c>
      <c r="E16" s="147" t="s">
        <v>1840</v>
      </c>
      <c r="F16" s="148"/>
      <c r="N16" s="139" t="str">
        <f t="shared" si="0"/>
        <v>p - účasť na významnej súťaži podľa § 3 písm. h) prvého bodu Zákona o športe</v>
      </c>
      <c r="O16" s="139" t="s">
        <v>406</v>
      </c>
      <c r="P16" s="139" t="s">
        <v>1841</v>
      </c>
    </row>
    <row r="17" spans="1:16" x14ac:dyDescent="0.25">
      <c r="A17" s="141" t="s">
        <v>1842</v>
      </c>
      <c r="B17" s="263" t="s">
        <v>1843</v>
      </c>
      <c r="C17" s="196">
        <v>31</v>
      </c>
      <c r="E17" s="149" t="s">
        <v>1844</v>
      </c>
      <c r="F17" s="150" t="s">
        <v>1845</v>
      </c>
      <c r="N17" s="139" t="str">
        <f t="shared" si="0"/>
        <v xml:space="preserve">q - </v>
      </c>
      <c r="O17" s="139" t="s">
        <v>407</v>
      </c>
    </row>
    <row r="18" spans="1:16" x14ac:dyDescent="0.25">
      <c r="B18" s="195" t="s">
        <v>1846</v>
      </c>
      <c r="C18" s="144" t="str">
        <f>Spolu!C4</f>
        <v>36068764</v>
      </c>
      <c r="E18" s="149" t="s">
        <v>1847</v>
      </c>
      <c r="F18" s="150" t="s">
        <v>1848</v>
      </c>
      <c r="N18" s="139" t="str">
        <f t="shared" si="0"/>
        <v xml:space="preserve">r - </v>
      </c>
      <c r="O18" s="139" t="s">
        <v>408</v>
      </c>
    </row>
    <row r="19" spans="1:16" x14ac:dyDescent="0.25">
      <c r="E19" s="149" t="s">
        <v>1849</v>
      </c>
      <c r="F19" s="150" t="s">
        <v>1850</v>
      </c>
    </row>
    <row r="20" spans="1:16" ht="15.6" thickBot="1" x14ac:dyDescent="0.3">
      <c r="A20" s="141" t="s">
        <v>436</v>
      </c>
      <c r="B20" s="145">
        <f>F6</f>
        <v>0</v>
      </c>
      <c r="E20" s="211" t="s">
        <v>1851</v>
      </c>
      <c r="F20" s="213" t="s">
        <v>1852</v>
      </c>
    </row>
    <row r="21" spans="1:16" ht="189" customHeight="1" x14ac:dyDescent="0.25">
      <c r="B21" s="214"/>
      <c r="C21" s="146"/>
    </row>
    <row r="22" spans="1:16" ht="39.75" customHeight="1" x14ac:dyDescent="0.25">
      <c r="B22" s="382" t="s">
        <v>1853</v>
      </c>
      <c r="C22" s="382"/>
      <c r="N22" s="139" t="str">
        <f>O22&amp;" - "&amp;P22</f>
        <v>026 01 - Šport pre všetkých, školský a univerzitný šport</v>
      </c>
      <c r="O22" s="139" t="s">
        <v>356</v>
      </c>
      <c r="P22" s="139" t="s">
        <v>357</v>
      </c>
    </row>
    <row r="23" spans="1:16" x14ac:dyDescent="0.25">
      <c r="N23" s="139" t="str">
        <f>O23&amp;" - "&amp;P23</f>
        <v>026 02 - Uznané športy</v>
      </c>
      <c r="O23" s="139" t="s">
        <v>358</v>
      </c>
      <c r="P23" s="139" t="s">
        <v>359</v>
      </c>
    </row>
    <row r="24" spans="1:16" x14ac:dyDescent="0.25">
      <c r="N24" s="139" t="str">
        <f>O24&amp;" - "&amp;P24</f>
        <v>026 03 - Národné športové projekty</v>
      </c>
      <c r="O24" s="139" t="s">
        <v>360</v>
      </c>
      <c r="P24" s="139" t="s">
        <v>361</v>
      </c>
    </row>
    <row r="25" spans="1:16" x14ac:dyDescent="0.25">
      <c r="N25" s="139" t="str">
        <f>O25&amp;" - "&amp;P25</f>
        <v>026 04 - Športová infraštruktúra</v>
      </c>
      <c r="O25" s="139" t="s">
        <v>362</v>
      </c>
      <c r="P25" s="139" t="s">
        <v>363</v>
      </c>
    </row>
    <row r="26" spans="1:16" x14ac:dyDescent="0.25">
      <c r="N26" s="139" t="str">
        <f>O26&amp;" - "&amp;P26</f>
        <v>026 05 - Prierezové činnosti v športe</v>
      </c>
      <c r="O26" s="139" t="s">
        <v>364</v>
      </c>
      <c r="P26" s="139" t="s">
        <v>365</v>
      </c>
    </row>
    <row r="28" spans="1:16" x14ac:dyDescent="0.25">
      <c r="N28" s="139" t="s">
        <v>1854</v>
      </c>
    </row>
    <row r="29" spans="1:16" x14ac:dyDescent="0.25">
      <c r="N29" s="139" t="s">
        <v>1843</v>
      </c>
    </row>
    <row r="30" spans="1:16" x14ac:dyDescent="0.25">
      <c r="N30" s="139" t="s">
        <v>1855</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A6DD77-DD62-4CC7-8D3C-66E28C546F73}">
  <ds:schemaRefs>
    <ds:schemaRef ds:uri="http://schemas.microsoft.com/sharepoint/v3/contenttype/forms"/>
  </ds:schemaRefs>
</ds:datastoreItem>
</file>

<file path=customXml/itemProps2.xml><?xml version="1.0" encoding="utf-8"?>
<ds:datastoreItem xmlns:ds="http://schemas.openxmlformats.org/officeDocument/2006/customXml" ds:itemID="{3F3447C3-FF7E-4EF5-8002-FA3F13DA1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ekonomika01</cp:lastModifiedBy>
  <cp:revision/>
  <cp:lastPrinted>2024-04-10T08:38:38Z</cp:lastPrinted>
  <dcterms:created xsi:type="dcterms:W3CDTF">2017-02-20T06:20:12Z</dcterms:created>
  <dcterms:modified xsi:type="dcterms:W3CDTF">2024-04-10T09:10:03Z</dcterms:modified>
  <cp:category/>
  <cp:contentStatus/>
</cp:coreProperties>
</file>