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A8E14AD4-CF25-4D74-8F95-AAEB88F4C506}"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9" i="4" l="1"/>
  <c r="I168" i="4"/>
  <c r="I164" i="4"/>
  <c r="I151" i="4"/>
  <c r="I118" i="4" l="1"/>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24" i="4"/>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<sst xmlns="http://schemas.openxmlformats.org/spreadsheetml/2006/main" count="5865" uniqueCount="2801">
  <si>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</si>
  <si>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</si>
  <si>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</si>
  <si>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</si>
  <si>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</si>
  <si>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</si>
  <si>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</si>
  <si>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</si>
  <si>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</si>
  <si>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</si>
  <si>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</si>
  <si>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</si>
  <si>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</si>
  <si>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</si>
  <si>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</si>
  <si>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</si>
  <si>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</si>
  <si>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</si>
  <si>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</si>
  <si>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</si>
  <si>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</si>
  <si>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</si>
  <si>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</si>
  <si>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</si>
  <si>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</si>
  <si>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</si>
  <si>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</si>
  <si>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</si>
  <si>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</si>
  <si>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</si>
  <si>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</si>
  <si>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</si>
  <si>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</si>
  <si>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</si>
  <si>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</si>
  <si>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</si>
  <si>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</si>
  <si>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</si>
  <si>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</si>
  <si>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</si>
  <si>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</si>
  <si>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</si>
  <si>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</si>
  <si>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</si>
  <si>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</si>
  <si>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</si>
  <si>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</si>
  <si>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</si>
  <si>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</si>
  <si>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</si>
  <si>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</si>
  <si>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</si>
  <si>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</si>
  <si>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</si>
  <si>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</si>
  <si>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</si>
  <si>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</si>
  <si>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</si>
  <si>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</si>
  <si>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</si>
  <si>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</si>
  <si>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</si>
  <si>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</si>
  <si>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</si>
  <si>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</si>
  <si>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</si>
  <si>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</si>
  <si>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</si>
  <si>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</si>
  <si>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</si>
  <si>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</si>
  <si>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</si>
  <si>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</si>
  <si>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</si>
  <si>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</si>
  <si>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</si>
  <si>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</si>
  <si>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</si>
  <si>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</si>
  <si>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</si>
  <si>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</si>
  <si>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</si>
  <si>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</si>
  <si>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</si>
  <si>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</si>
  <si>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</si>
  <si>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</si>
  <si>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</si>
  <si>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</si>
  <si>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</si>
  <si>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</si>
  <si>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</si>
  <si>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</si>
  <si>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</si>
  <si>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</si>
  <si>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</si>
  <si>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</si>
  <si>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</si>
  <si>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</si>
  <si>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</si>
  <si>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</si>
  <si>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</si>
  <si>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</si>
  <si>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</si>
  <si>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</si>
  <si>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</si>
  <si>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</si>
  <si>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</si>
  <si>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</si>
  <si>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</si>
  <si>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</si>
  <si>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</si>
  <si>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</si>
  <si>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</si>
  <si>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</si>
  <si>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</si>
  <si>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</si>
  <si>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</si>
  <si>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</si>
  <si>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</si>
  <si>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</si>
  <si>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</si>
  <si>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</si>
  <si>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</si>
  <si>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</si>
  <si>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</si>
  <si>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</si>
  <si>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</si>
  <si>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</si>
  <si>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</si>
  <si>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</si>
  <si>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</si>
  <si>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</si>
  <si>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</si>
  <si>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</si>
  <si>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</si>
  <si>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</si>
  <si>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</si>
  <si>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</si>
  <si>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</si>
  <si>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</si>
  <si>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</si>
  <si>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</si>
  <si>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</si>
  <si>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</si>
  <si>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</si>
  <si>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</si>
  <si>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</si>
  <si>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</si>
  <si>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</si>
  <si>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</si>
  <si>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</si>
  <si>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</si>
  <si>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</si>
  <si>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</si>
  <si>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</si>
  <si>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</si>
  <si>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</si>
  <si>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</si>
  <si>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</si>
  <si>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</si>
  <si>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</si>
  <si>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</si>
  <si>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</si>
  <si>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</si>
  <si>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</si>
  <si>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</si>
  <si>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</si>
  <si>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</si>
  <si>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</si>
  <si>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</si>
  <si>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</si>
  <si>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</si>
  <si>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</si>
  <si>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</si>
  <si>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</si>
  <si>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</si>
  <si>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</si>
  <si>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</si>
  <si>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</si>
  <si>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</si>
  <si>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</si>
  <si>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</si>
  <si>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</si>
  <si>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</si>
  <si>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</si>
  <si>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</si>
  <si>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</si>
  <si>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</si>
  <si>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</si>
  <si>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</si>
  <si>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</si>
  <si>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</si>
  <si>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</si>
  <si>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</si>
  <si>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</si>
  <si>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</si>
  <si>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</si>
  <si>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</si>
  <si>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</si>
  <si>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</si>
  <si>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</si>
  <si>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</si>
  <si>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</si>
  <si>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</si>
  <si>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</si>
  <si>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</si>
  <si>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</si>
  <si>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</si>
  <si>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</si>
  <si>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</si>
  <si>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</si>
  <si>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</si>
  <si>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</si>
  <si>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</si>
  <si>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</si>
  <si>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</si>
  <si>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</si>
  <si>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</si>
  <si>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</si>
  <si>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</si>
  <si>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</si>
  <si>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</si>
  <si>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</si>
  <si>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</si>
  <si>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</si>
  <si>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</si>
  <si>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</si>
  <si>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</si>
  <si>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</si>
  <si>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</si>
  <si>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</si>
  <si>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</si>
  <si>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</si>
  <si>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</si>
  <si>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</si>
  <si>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</si>
  <si>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</si>
  <si>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</si>
  <si>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</si>
  <si>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</si>
  <si>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</si>
  <si>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</si>
  <si>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</si>
  <si>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</si>
  <si>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</si>
  <si>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</si>
  <si>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</si>
  <si>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</si>
  <si>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</si>
  <si>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</si>
  <si>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</si>
  <si>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</si>
  <si>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</si>
  <si>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</si>
  <si>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</si>
  <si>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</si>
  <si>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</si>
  <si>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</si>
  <si>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</si>
  <si>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</si>
  <si>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</si>
  <si>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</si>
  <si>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</si>
  <si>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</si>
  <si>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</si>
  <si>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</si>
  <si>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</si>
  <si>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</si>
  <si>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</si>
  <si>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</si>
  <si>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</si>
  <si>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</si>
  <si>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</si>
  <si>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</si>
  <si>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</si>
  <si>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</si>
  <si>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</si>
  <si>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</si>
  <si>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</si>
  <si>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</si>
  <si>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</si>
  <si>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</si>
  <si>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</si>
  <si>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</si>
  <si>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</si>
  <si>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</si>
  <si>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</si>
  <si>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</si>
  <si>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</si>
  <si>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</si>
  <si>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</si>
  <si>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</si>
  <si>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</si>
  <si>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</si>
  <si>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</si>
  <si>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</si>
  <si>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</si>
  <si>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</si>
  <si>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</si>
  <si>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</si>
  <si>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</si>
  <si>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</si>
  <si>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</si>
  <si>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</si>
  <si>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</si>
  <si>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</si>
  <si>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</si>
  <si>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</si>
  <si>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</si>
  <si>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</si>
  <si>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</si>
  <si>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</si>
  <si>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</si>
  <si>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</si>
  <si>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</si>
  <si>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</si>
  <si>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</si>
  <si>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</si>
  <si>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</si>
  <si>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</si>
  <si>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</si>
  <si>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</si>
  <si>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</si>
  <si>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</si>
  <si>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</si>
  <si>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</si>
  <si>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</si>
  <si>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</si>
  <si>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</si>
  <si>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</si>
  <si>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</si>
  <si>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</si>
  <si>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</si>
  <si>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</si>
  <si>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</si>
  <si>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</si>
  <si>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</si>
  <si>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</si>
  <si>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</si>
  <si>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</si>
  <si>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</si>
  <si>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</si>
  <si>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</si>
  <si>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</si>
  <si>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</si>
  <si>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</si>
  <si>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</si>
  <si>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</si>
  <si>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</si>
  <si>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</si>
  <si>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</si>
  <si>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</si>
  <si>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</si>
  <si>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</si>
  <si>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</si>
  <si>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</si>
  <si>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</si>
  <si>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</si>
  <si>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</si>
  <si>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</si>
  <si>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</si>
  <si>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</si>
  <si>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</si>
  <si>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</si>
  <si>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</si>
  <si>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</si>
  <si>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</si>
  <si>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</si>
  <si>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</si>
  <si>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</si>
  <si>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</si>
  <si>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</si>
  <si>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</si>
  <si>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</si>
  <si>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</si>
  <si>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</si>
  <si>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</si>
  <si>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</si>
  <si>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</si>
  <si>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</si>
  <si>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</si>
  <si>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</si>
  <si>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</si>
  <si>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</si>
  <si>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</si>
  <si>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</si>
  <si>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</si>
  <si>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</si>
  <si>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</si>
  <si>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</si>
  <si>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</si>
  <si>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</si>
  <si>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</si>
  <si>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</si>
  <si>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</si>
  <si>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</si>
  <si>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</si>
  <si>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</si>
  <si>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</si>
  <si>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</si>
  <si>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</si>
  <si>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</si>
  <si>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</si>
  <si>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</si>
  <si>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</si>
  <si>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</si>
  <si>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</si>
  <si>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</si>
  <si>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</si>
  <si>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</si>
  <si>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</si>
  <si>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</si>
  <si>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</si>
  <si>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</si>
  <si>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</si>
  <si>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</si>
  <si>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</si>
  <si>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</si>
  <si>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</si>
  <si>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</si>
  <si>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</si>
  <si>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</si>
  <si>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</si>
  <si>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</si>
  <si>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</si>
  <si>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</si>
  <si>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</si>
  <si>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</si>
  <si>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</si>
  <si>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</si>
  <si>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</si>
  <si>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</si>
  <si>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</si>
  <si>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</si>
  <si>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</si>
  <si>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</si>
  <si>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</si>
  <si>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</si>
  <si>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</si>
  <si>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</si>
  <si>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</si>
  <si>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</si>
  <si>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</si>
  <si>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</si>
  <si>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</si>
  <si>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</si>
  <si>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</si>
  <si>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</si>
  <si>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</si>
  <si>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</si>
  <si>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</si>
  <si>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</si>
  <si>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</si>
  <si>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</si>
  <si>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</si>
  <si>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</si>
  <si>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</si>
  <si>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</si>
  <si>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</si>
  <si>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</si>
  <si>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</si>
  <si>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</si>
  <si>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</si>
  <si>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</si>
  <si>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</si>
  <si>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</si>
  <si>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</si>
  <si>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</si>
  <si>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</si>
  <si>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</si>
  <si>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</si>
  <si>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</si>
  <si>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</si>
  <si>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</si>
  <si>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</si>
  <si>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</si>
  <si>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</si>
  <si>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</si>
  <si>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</si>
  <si>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</si>
  <si>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</si>
  <si>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</si>
  <si>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</si>
  <si>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</si>
  <si>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</si>
  <si>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</si>
  <si>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</si>
  <si>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</si>
  <si>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</si>
  <si>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</si>
  <si>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</si>
  <si>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</si>
  <si>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</si>
  <si>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</si>
  <si>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</si>
  <si>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</si>
  <si>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</si>
  <si>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</si>
  <si>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</si>
  <si>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</si>
  <si>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</si>
  <si>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</si>
  <si>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</si>
  <si>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</si>
  <si>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</si>
  <si>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</si>
  <si>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</si>
  <si>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</si>
  <si>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</si>
  <si>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</si>
  <si>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</si>
  <si>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</si>
  <si>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</si>
  <si>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</si>
  <si>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</si>
  <si>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</si>
  <si>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</si>
  <si>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</si>
  <si>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</si>
  <si>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</si>
  <si>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</si>
  <si>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</si>
  <si>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</si>
  <si>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</si>
  <si>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</si>
  <si>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</si>
  <si>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</si>
  <si>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</si>
  <si>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</si>
  <si>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</si>
  <si>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</si>
  <si>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</si>
  <si>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</si>
  <si>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</si>
  <si>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</si>
  <si>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</si>
  <si>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</si>
  <si>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</si>
  <si>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</si>
  <si>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</si>
  <si>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</si>
  <si>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</si>
  <si>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</si>
  <si>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</si>
  <si>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</si>
  <si>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</si>
  <si>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</si>
  <si>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</si>
  <si>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</si>
  <si>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</si>
  <si>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</si>
  <si>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</si>
  <si>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</si>
  <si>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</si>
  <si>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</si>
  <si>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</si>
  <si>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</si>
  <si>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</si>
  <si>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</si>
  <si>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</si>
  <si>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</si>
  <si>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</si>
  <si>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</si>
  <si>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</si>
  <si>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</si>
  <si>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</si>
  <si>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</si>
  <si>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</si>
  <si>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</si>
  <si>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</si>
  <si>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</si>
  <si>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</si>
  <si>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</si>
  <si>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</si>
  <si>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</si>
  <si>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</si>
  <si>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</si>
  <si>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</si>
  <si>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</si>
  <si>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</si>
  <si>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</si>
  <si>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</si>
  <si>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</si>
  <si>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</si>
  <si>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</si>
  <si>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</si>
  <si>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</si>
  <si>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</si>
  <si>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</si>
  <si>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</si>
  <si>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</si>
  <si>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</si>
  <si>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</si>
  <si>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</si>
  <si>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</si>
  <si>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</si>
  <si>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</si>
  <si>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</si>
  <si>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</si>
  <si>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</si>
  <si>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</si>
  <si>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</si>
  <si>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</si>
  <si>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</si>
  <si>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</si>
  <si>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</si>
  <si>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</si>
  <si>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</si>
  <si>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</si>
  <si>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</si>
  <si>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</si>
  <si>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</si>
  <si>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</si>
  <si>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</si>
  <si>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</si>
  <si>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</si>
  <si>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</si>
  <si>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</si>
  <si>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</si>
  <si>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</si>
  <si>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</si>
  <si>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</si>
  <si>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</si>
  <si>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</si>
  <si>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</si>
  <si>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</si>
  <si>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</si>
  <si>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</si>
  <si>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</si>
  <si>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</si>
  <si>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</si>
  <si>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</si>
  <si>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</si>
  <si>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</si>
  <si>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</si>
  <si>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</si>
  <si>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</si>
  <si>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</si>
  <si>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</si>
  <si>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</si>
  <si>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</si>
  <si>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</si>
  <si>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</si>
  <si>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</si>
  <si>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</si>
  <si>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</si>
  <si>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</si>
  <si>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</si>
  <si>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</si>
  <si>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</si>
  <si>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</si>
  <si>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</si>
  <si>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</si>
  <si>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</si>
  <si>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</si>
  <si>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</si>
  <si>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</si>
  <si>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</si>
  <si>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</si>
  <si>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</si>
  <si>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</si>
  <si>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</si>
  <si>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</si>
  <si>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</si>
  <si>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</si>
  <si>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</si>
  <si>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</si>
  <si>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</si>
  <si>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</si>
  <si>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</si>
  <si>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</si>
  <si>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</si>
  <si>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</si>
  <si>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</si>
  <si>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</si>
  <si>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</si>
  <si>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</si>
  <si>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</si>
  <si>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</si>
  <si>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</si>
  <si>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</si>
  <si>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</si>
  <si>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</si>
  <si>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</si>
  <si>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</si>
  <si>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</si>
  <si>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</si>
  <si>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</si>
  <si>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</si>
  <si>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</si>
  <si>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</si>
  <si>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</si>
  <si>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</si>
  <si>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</si>
  <si>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</si>
  <si>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</si>
  <si>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</si>
  <si>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</si>
  <si>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</si>
  <si>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</si>
  <si>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</si>
  <si>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</si>
  <si>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</si>
  <si>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</si>
  <si>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</si>
  <si>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</si>
  <si>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</si>
  <si>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</si>
  <si>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</si>
  <si>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</si>
  <si>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</si>
  <si>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</si>
  <si>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</si>
  <si>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</si>
  <si>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</si>
  <si>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</si>
  <si>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</si>
  <si>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</si>
  <si>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</si>
  <si>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</si>
  <si>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</si>
  <si>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</si>
  <si>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</si>
  <si>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</si>
  <si>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</si>
  <si>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</si>
  <si>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</si>
  <si>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</si>
  <si>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</si>
  <si>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</si>
  <si>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</si>
  <si>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</si>
  <si>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</si>
  <si>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</si>
  <si>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</si>
  <si>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</si>
  <si>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</si>
  <si>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</si>
  <si>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</si>
  <si>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</si>
  <si>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</si>
  <si>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</si>
  <si>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</si>
  <si>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</si>
  <si>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</si>
  <si>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</si>
  <si>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</si>
  <si>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</si>
  <si>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</si>
  <si>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</si>
  <si>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</si>
  <si>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</si>
  <si>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</si>
  <si>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</si>
  <si>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</si>
  <si>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</si>
  <si>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</si>
  <si>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</si>
  <si>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</si>
  <si>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</si>
  <si>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</si>
  <si>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</si>
  <si>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</si>
  <si>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</si>
  <si>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</si>
  <si>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</si>
  <si>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</si>
  <si>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</si>
  <si>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</si>
  <si>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</si>
  <si>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</si>
  <si>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</si>
  <si>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</si>
  <si>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</si>
  <si>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</si>
  <si>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</si>
  <si>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</si>
  <si>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</si>
  <si>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</si>
  <si>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</si>
  <si>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</si>
  <si>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</si>
  <si>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</si>
  <si>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</si>
  <si>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</si>
  <si>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</si>
  <si>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</si>
  <si>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</si>
  <si>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</si>
  <si>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</si>
  <si>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</si>
  <si>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</si>
  <si>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</si>
  <si>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</si>
  <si>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</si>
  <si>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</si>
  <si>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</si>
  <si>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</si>
  <si>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</si>
  <si>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</si>
  <si>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</si>
  <si>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</si>
  <si>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</si>
  <si>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</si>
  <si>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</si>
  <si>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</si>
  <si>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</si>
  <si>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</si>
  <si>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</si>
  <si>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</si>
  <si>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</si>
  <si>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</si>
  <si>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</si>
  <si>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</si>
  <si>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</si>
  <si>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</si>
  <si>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</si>
  <si>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</si>
  <si>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</si>
  <si>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</si>
  <si>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</si>
  <si>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</si>
  <si>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</si>
  <si>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</si>
  <si>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</si>
  <si>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</si>
  <si>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</si>
  <si>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</si>
  <si>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</si>
  <si>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</si>
  <si>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</si>
  <si>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</si>
  <si>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</si>
  <si>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</si>
  <si>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</si>
  <si>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</si>
  <si>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</si>
  <si>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</si>
  <si>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</si>
  <si>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</si>
  <si>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</si>
  <si>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</si>
  <si>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</si>
  <si>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</si>
  <si>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</si>
  <si>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</si>
  <si>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</si>
  <si>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</si>
  <si>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</si>
  <si>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</si>
  <si>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</si>
  <si>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</si>
  <si>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</si>
  <si>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</si>
  <si>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</si>
  <si>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</si>
  <si>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</si>
  <si>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</si>
  <si>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</si>
  <si>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</si>
  <si>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</si>
  <si>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</si>
  <si>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</si>
  <si>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</si>
  <si>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</si>
  <si>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</si>
  <si>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</si>
  <si>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</si>
  <si>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</si>
  <si>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</si>
  <si>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</si>
  <si>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</si>
  <si>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</si>
  <si>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</si>
  <si>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</si>
  <si>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</si>
  <si>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</si>
  <si>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</si>
  <si>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</si>
  <si>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</si>
  <si>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</si>
  <si>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</si>
  <si>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</si>
  <si>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</si>
  <si>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</si>
  <si>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</si>
  <si>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</si>
  <si>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</si>
  <si>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</si>
  <si>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</si>
  <si>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</si>
  <si>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</si>
  <si>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</si>
  <si>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</si>
  <si>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</si>
  <si>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</si>
  <si>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</si>
  <si>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</si>
  <si>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</si>
  <si>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</si>
  <si>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</si>
  <si>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</si>
  <si>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</si>
  <si>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</si>
  <si>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</si>
  <si>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</si>
  <si>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</si>
  <si>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</si>
  <si>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</si>
  <si>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</si>
  <si>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</si>
  <si>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</si>
  <si>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</si>
  <si>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</si>
  <si>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</si>
  <si>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</si>
  <si>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</si>
  <si>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</si>
  <si>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</si>
  <si>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</si>
  <si>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</si>
  <si>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</si>
  <si>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</si>
  <si>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</si>
  <si>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</si>
  <si>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</si>
  <si>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</si>
  <si>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</si>
  <si>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</si>
  <si>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</si>
  <si>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</si>
  <si>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</si>
  <si>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</si>
  <si>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</si>
  <si>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</si>
  <si>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</si>
  <si>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</si>
  <si>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</si>
  <si>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</si>
  <si>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</si>
  <si>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</si>
  <si>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</si>
  <si>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</si>
  <si>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</si>
  <si>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</si>
  <si>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</si>
  <si>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</si>
  <si>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</si>
  <si>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</si>
  <si>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</si>
  <si>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</si>
  <si>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</si>
  <si>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</si>
  <si>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</si>
  <si>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</si>
  <si>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</si>
  <si>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</si>
  <si>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</si>
  <si>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</si>
  <si>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</si>
  <si>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</si>
  <si>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</si>
  <si>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</si>
  <si>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</si>
  <si>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</si>
  <si>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</si>
  <si>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</si>
  <si>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</si>
  <si>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</si>
  <si>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</si>
  <si>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</si>
  <si>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</si>
  <si>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</si>
  <si>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</si>
  <si>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</si>
  <si>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</si>
  <si>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</si>
  <si>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</si>
  <si>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</si>
  <si>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</si>
  <si>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</si>
  <si>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</si>
  <si>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</si>
  <si>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</si>
  <si>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</si>
  <si>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</si>
  <si>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</si>
  <si>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</si>
  <si>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</si>
  <si>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</si>
  <si>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</si>
  <si>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</si>
  <si>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</si>
  <si>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</si>
  <si>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</si>
  <si>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</si>
  <si>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</si>
  <si>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</si>
  <si>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</si>
  <si>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</si>
  <si>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</si>
  <si>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</si>
  <si>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</si>
  <si>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</si>
  <si>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</si>
  <si>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</si>
  <si>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</si>
  <si>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</si>
  <si>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</si>
  <si>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</si>
  <si>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</si>
  <si>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</si>
  <si>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</si>
  <si>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</si>
  <si>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</si>
  <si>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</si>
  <si>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</si>
  <si>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</si>
  <si>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</si>
  <si>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</si>
  <si>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</si>
  <si>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</si>
  <si>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</si>
  <si>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</si>
  <si>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</si>
  <si>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</si>
  <si>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</si>
  <si>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</si>
  <si>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</si>
  <si>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</si>
  <si>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</si>
  <si>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</si>
  <si>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</si>
  <si>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</si>
  <si>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</si>
  <si>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</si>
  <si>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</si>
  <si>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</si>
  <si>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</si>
  <si>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</si>
  <si>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</si>
  <si>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</si>
  <si>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</si>
  <si>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</si>
  <si>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</si>
  <si>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</si>
  <si>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</si>
  <si>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</si>
  <si>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</si>
  <si>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</si>
  <si>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</si>
  <si>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</si>
  <si>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</si>
  <si>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</si>
  <si>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</si>
  <si>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</si>
  <si>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</si>
  <si>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</si>
  <si>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</si>
  <si>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</si>
  <si>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</si>
  <si>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</si>
  <si>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</si>
  <si>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</si>
  <si>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</si>
  <si>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</si>
  <si>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</si>
  <si>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</si>
  <si>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</si>
  <si>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</si>
  <si>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</si>
  <si>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</si>
  <si>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</si>
  <si>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</si>
  <si>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</si>
  <si>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</si>
  <si>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</si>
  <si>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</si>
  <si>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</si>
  <si>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</si>
  <si>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</si>
  <si>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</si>
  <si>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</si>
  <si>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</si>
  <si>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</si>
  <si>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</si>
  <si>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</si>
  <si>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</si>
  <si>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</si>
  <si>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</si>
  <si>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</si>
  <si>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</si>
  <si>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</si>
  <si>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</si>
  <si>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</si>
  <si>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</si>
  <si>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</si>
  <si>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</si>
  <si>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</si>
  <si>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</si>
  <si>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</si>
  <si>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</si>
  <si>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</si>
  <si>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</si>
  <si>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</si>
  <si>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</si>
  <si>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</si>
  <si>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</si>
  <si>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</si>
  <si>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</si>
  <si>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</si>
  <si>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</si>
  <si>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</si>
  <si>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</si>
  <si>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</si>
  <si>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</si>
  <si>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</si>
  <si>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</si>
  <si>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</si>
  <si>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</si>
  <si>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</si>
  <si>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</si>
  <si>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</si>
  <si>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</si>
  <si>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</si>
  <si>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</si>
  <si>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</si>
  <si>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</si>
  <si>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</si>
  <si>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</si>
  <si>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</si>
  <si>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</si>
  <si>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</si>
  <si>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</si>
  <si>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</si>
  <si>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</si>
  <si>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</si>
  <si>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</si>
  <si>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</si>
  <si>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</si>
  <si>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</si>
  <si>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</si>
  <si>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</si>
  <si>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</si>
  <si>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</si>
  <si>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</si>
  <si>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</si>
  <si>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</si>
  <si>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</si>
  <si>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</si>
  <si>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</si>
  <si>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</si>
  <si>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</si>
  <si>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</si>
  <si>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</si>
  <si>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</si>
  <si>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</si>
  <si>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</si>
  <si>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</si>
  <si>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</si>
  <si>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</si>
  <si>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</si>
  <si>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</si>
  <si>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</si>
  <si>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</si>
  <si>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</si>
  <si>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</si>
  <si>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</si>
  <si>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</si>
  <si>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</si>
  <si>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</si>
  <si>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</si>
  <si>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</si>
  <si>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</si>
  <si>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</si>
  <si>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</si>
  <si>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</si>
  <si>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</si>
  <si>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</si>
  <si>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</si>
  <si>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</si>
  <si>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</si>
  <si>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</si>
  <si>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</si>
  <si>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</si>
  <si>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</si>
  <si>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</si>
  <si>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</si>
  <si>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</si>
  <si>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</si>
  <si>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</si>
  <si>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</si>
  <si>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</si>
  <si>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</si>
  <si>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</si>
  <si>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</si>
  <si>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</si>
  <si>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</si>
  <si>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</si>
  <si>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</si>
  <si>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</si>
  <si>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</si>
  <si>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</si>
  <si>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</si>
  <si>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</si>
  <si>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</si>
  <si>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</si>
  <si>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</si>
  <si>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</si>
  <si>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</si>
  <si>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</si>
  <si>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</si>
  <si>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</si>
  <si>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</si>
  <si>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</si>
  <si>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</si>
  <si>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</si>
  <si>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</si>
  <si>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</si>
  <si>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</si>
  <si>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</si>
  <si>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</si>
  <si>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</si>
  <si>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</si>
  <si>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</si>
  <si>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</si>
  <si>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</si>
  <si>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</si>
  <si>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</si>
  <si>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</si>
  <si>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</si>
  <si>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</si>
  <si>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</si>
  <si>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</si>
  <si>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</si>
  <si>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</si>
  <si>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</si>
  <si>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</si>
  <si>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</si>
  <si>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</si>
  <si>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</si>
  <si>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</si>
  <si>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</si>
  <si>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</si>
  <si>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</si>
  <si>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</si>
  <si>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</si>
  <si>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</si>
  <si>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</si>
  <si>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</si>
  <si>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</si>
  <si>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</si>
  <si>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</si>
  <si>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</si>
  <si>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</si>
  <si>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</si>
  <si>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</si>
  <si>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</si>
  <si>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</si>
  <si>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</si>
  <si>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</si>
  <si>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</si>
  <si>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</si>
  <si>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</si>
  <si>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</si>
  <si>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</si>
  <si>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</si>
  <si>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</si>
  <si>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</si>
  <si>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</si>
  <si>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</si>
  <si>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</si>
  <si>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</si>
  <si>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</si>
  <si>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</si>
  <si>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</si>
  <si>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</si>
  <si>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</si>
  <si>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</si>
  <si>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</si>
  <si>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</si>
  <si>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</si>
  <si>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</si>
  <si>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</si>
  <si>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</si>
  <si>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</si>
  <si>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</si>
  <si>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</si>
  <si>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</si>
  <si>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</si>
  <si>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</si>
  <si>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</si>
  <si>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</si>
  <si>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</si>
  <si>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</si>
  <si>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</si>
  <si>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</si>
  <si>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</si>
  <si>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</si>
  <si>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</si>
  <si>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</si>
  <si>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</si>
  <si>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</si>
  <si>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</si>
  <si>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</si>
  <si>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</si>
  <si>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</si>
  <si>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</si>
  <si>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</si>
  <si>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</si>
  <si>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</si>
  <si>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</si>
  <si>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</si>
  <si>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</si>
  <si>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</si>
  <si>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</si>
  <si>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</si>
  <si>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</si>
  <si>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</si>
  <si>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</si>
  <si>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</si>
  <si>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</si>
  <si>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</si>
  <si>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</si>
  <si>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</si>
  <si>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</si>
  <si>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</si>
  <si>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</si>
  <si>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</si>
  <si>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</si>
  <si>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</si>
  <si>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</si>
  <si>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</si>
  <si>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</si>
  <si>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</si>
  <si>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</si>
  <si>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</si>
  <si>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</si>
  <si>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</si>
  <si>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</si>
  <si>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</si>
  <si>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</si>
  <si>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</si>
  <si>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</si>
  <si>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</si>
  <si>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</si>
  <si>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</si>
  <si>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</si>
  <si>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</si>
  <si>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</si>
  <si>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</si>
  <si>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</si>
  <si>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</si>
  <si>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</si>
  <si>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</si>
  <si>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</si>
  <si>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</si>
  <si>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</si>
  <si>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</si>
  <si>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</si>
  <si>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</si>
  <si>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</si>
  <si>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</si>
  <si>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</si>
  <si>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</si>
  <si>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</si>
  <si>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</si>
  <si>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</si>
  <si>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</si>
  <si>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</si>
  <si>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</si>
  <si>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</si>
  <si>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</si>
  <si>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</si>
  <si>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</si>
  <si>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</si>
  <si>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</si>
  <si>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</si>
  <si>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</si>
  <si>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</si>
  <si>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</si>
  <si>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</si>
  <si>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</si>
  <si>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</si>
  <si>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</si>
  <si>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</si>
  <si>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</si>
  <si>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</si>
  <si>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</si>
  <si>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</si>
  <si>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</si>
  <si>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</si>
  <si>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</si>
  <si>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</si>
  <si>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</si>
  <si>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</si>
  <si>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</si>
  <si>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</si>
  <si>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</si>
  <si>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</si>
  <si>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</si>
  <si>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</si>
  <si>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</si>
  <si>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</si>
  <si>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</si>
  <si>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</si>
  <si>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</si>
  <si>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</si>
  <si>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</si>
  <si>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</si>
  <si>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</si>
  <si>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</si>
  <si>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</si>
  <si>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</si>
  <si>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</si>
  <si>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</si>
  <si>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</si>
  <si>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</si>
  <si>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</si>
  <si>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</si>
  <si>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</si>
  <si>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</si>
  <si>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</si>
  <si>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</si>
  <si>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</si>
  <si>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</si>
  <si>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</si>
  <si>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</si>
  <si>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</si>
  <si>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</si>
  <si>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</si>
  <si>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</si>
  <si>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</si>
  <si>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</si>
  <si>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</si>
  <si>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</si>
  <si>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</si>
  <si>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</si>
  <si>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</si>
  <si>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</si>
  <si>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</si>
  <si>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</si>
  <si>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</si>
  <si>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</si>
  <si>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</si>
  <si>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</si>
  <si>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</si>
  <si>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</si>
  <si>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</si>
  <si>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</si>
  <si>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</si>
  <si>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</si>
  <si>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</si>
  <si>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</si>
  <si>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</si>
  <si>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</si>
  <si>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</si>
  <si>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</si>
  <si>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</si>
  <si>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</si>
  <si>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</si>
  <si>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</si>
  <si>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</si>
  <si>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</si>
  <si>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</si>
  <si>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</si>
  <si>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</si>
  <si>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</si>
  <si>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</si>
  <si>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</si>
  <si>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</si>
  <si>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</si>
  <si>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</si>
  <si>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</si>
  <si>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</si>
  <si>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</si>
  <si>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</si>
  <si>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</si>
  <si>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</si>
  <si>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</si>
  <si>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</si>
  <si>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</si>
  <si>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</si>
  <si>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</si>
  <si>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</si>
  <si>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</si>
  <si>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</si>
  <si>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</si>
  <si>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</si>
  <si>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</si>
  <si>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</si>
  <si>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</si>
  <si>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</si>
  <si>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</si>
  <si>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</si>
  <si>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</si>
  <si>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</si>
  <si>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</si>
  <si>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</si>
  <si>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</si>
  <si>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</si>
  <si>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</si>
  <si>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</si>
  <si>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</si>
  <si>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</si>
  <si>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</si>
  <si>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</si>
  <si>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</si>
  <si>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</si>
  <si>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</si>
  <si>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</si>
  <si>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</si>
  <si>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</si>
  <si>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</si>
  <si>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</si>
  <si>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</si>
  <si>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</si>
  <si>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</si>
  <si>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</si>
  <si>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</si>
  <si>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</si>
  <si>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</si>
  <si>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</si>
  <si>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</si>
  <si>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</si>
  <si>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</si>
  <si>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</si>
  <si>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</si>
  <si>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</si>
  <si>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</si>
  <si>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</si>
  <si>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</si>
  <si>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</si>
  <si>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</si>
  <si>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</si>
  <si>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</si>
  <si>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</si>
  <si>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</si>
  <si>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</si>
  <si>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</si>
  <si>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</si>
  <si>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</si>
  <si>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</si>
  <si>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</si>
  <si>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</si>
  <si>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</si>
  <si>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</si>
  <si>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</si>
  <si>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</si>
  <si>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</si>
  <si>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</si>
  <si>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</si>
  <si>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</si>
  <si>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</si>
  <si>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</si>
  <si>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</si>
  <si>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</si>
  <si>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</si>
  <si>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</si>
  <si>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</si>
  <si>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</si>
  <si>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</si>
  <si>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</si>
  <si>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</si>
  <si>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</si>
  <si>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</si>
  <si>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</si>
  <si>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</si>
  <si>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</si>
  <si>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</si>
  <si>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</si>
  <si>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</si>
  <si>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</si>
  <si>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</si>
  <si>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</si>
  <si>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</si>
  <si>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</si>
  <si>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</si>
  <si>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</si>
  <si>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</si>
  <si>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</si>
  <si>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</si>
  <si>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</si>
  <si>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</si>
  <si>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</si>
  <si>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</si>
  <si>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</si>
  <si>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</si>
  <si>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</si>
  <si>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</si>
  <si>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</si>
  <si>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</si>
  <si>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</si>
  <si>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</si>
  <si>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</si>
  <si>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</si>
  <si>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</si>
  <si>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</si>
  <si>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</si>
  <si>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</si>
  <si>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</si>
  <si>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</si>
  <si>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</si>
  <si>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</si>
  <si>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</si>
  <si>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</si>
  <si>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</si>
  <si>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</si>
  <si>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</si>
  <si>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</si>
  <si>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</si>
  <si>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</si>
  <si>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</si>
  <si>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</si>
  <si>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</si>
  <si>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</si>
  <si>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</si>
  <si>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</si>
  <si>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</si>
  <si>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</si>
  <si>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</si>
  <si>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</si>
  <si>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</si>
  <si>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</si>
  <si>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</si>
  <si>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</si>
  <si>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</si>
  <si>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</si>
  <si>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</si>
  <si>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</si>
  <si>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</si>
  <si>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</si>
  <si>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</si>
  <si>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</si>
  <si>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</si>
  <si>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</si>
  <si>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</si>
  <si>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</si>
  <si>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</si>
  <si>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</si>
  <si>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</si>
  <si>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</si>
  <si>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</si>
  <si>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</si>
  <si>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</si>
  <si>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</si>
  <si>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</si>
  <si>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</si>
  <si>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</si>
  <si>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</si>
  <si>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</si>
  <si>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</si>
  <si>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</si>
  <si>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</si>
  <si>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</si>
  <si>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</si>
  <si>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</si>
  <si>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</si>
  <si>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</si>
  <si>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</si>
  <si>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</si>
  <si>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</si>
  <si>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</si>
  <si>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</si>
  <si>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</si>
  <si>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</si>
  <si>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</si>
  <si>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</si>
  <si>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</si>
  <si>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</si>
  <si>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</si>
  <si>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</si>
  <si>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</si>
  <si>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</si>
  <si>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</si>
  <si>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</si>
  <si>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</si>
  <si>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</si>
  <si>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</si>
  <si>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</si>
  <si>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</si>
  <si>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</si>
  <si>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</si>
  <si>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</si>
  <si>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</si>
  <si>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</si>
  <si>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</si>
  <si>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</si>
  <si>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</si>
  <si>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</si>
  <si>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</si>
  <si>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</si>
  <si>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</si>
  <si>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</si>
  <si>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</si>
  <si>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</si>
  <si>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</si>
  <si>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</si>
  <si>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</si>
  <si>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</si>
  <si>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</si>
  <si>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</si>
  <si>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</si>
  <si>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</si>
  <si>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</si>
  <si>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</si>
  <si>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</si>
  <si>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</si>
  <si>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</si>
  <si>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</si>
  <si>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</si>
  <si>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</si>
  <si>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</si>
  <si>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</si>
  <si>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</si>
  <si>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</si>
  <si>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</si>
  <si>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</si>
  <si>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</si>
  <si>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</si>
  <si>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</si>
  <si>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</si>
  <si>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</si>
  <si>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</si>
  <si>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</si>
  <si>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</si>
  <si>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</si>
  <si>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</si>
  <si>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</si>
  <si>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</si>
  <si>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</si>
  <si>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</si>
  <si>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</si>
  <si>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</si>
  <si>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</si>
  <si>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</si>
  <si>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</si>
  <si>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</si>
  <si>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</si>
  <si>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</si>
  <si>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</si>
  <si>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</si>
  <si>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</si>
  <si>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</si>
  <si>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</si>
  <si>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</si>
  <si>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</si>
  <si>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</si>
  <si>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</si>
  <si>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</si>
  <si>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</si>
  <si>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</si>
  <si>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</si>
  <si>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</si>
  <si>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</si>
  <si>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</si>
  <si>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</si>
  <si>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</si>
  <si>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</si>
  <si>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</si>
  <si>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</si>
  <si>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</si>
  <si>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</si>
  <si>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</si>
  <si>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</si>
  <si>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</si>
  <si>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</si>
  <si>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</si>
  <si>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</si>
  <si>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</si>
  <si>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</si>
  <si>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</si>
  <si>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</si>
  <si>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</si>
  <si>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</si>
  <si>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</si>
  <si>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</si>
  <si>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</si>
  <si>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</si>
  <si>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</si>
  <si>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</si>
  <si>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</si>
  <si>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</si>
  <si>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</si>
  <si>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</si>
  <si>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</si>
  <si>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</si>
  <si>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</si>
  <si>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</si>
  <si>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</si>
  <si>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</si>
  <si>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</si>
  <si>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</si>
  <si>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</si>
  <si>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</si>
  <si>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</si>
  <si>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</si>
  <si>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</si>
  <si>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</si>
  <si>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</si>
  <si>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</si>
  <si>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</si>
  <si>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</si>
  <si>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</si>
  <si>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</si>
  <si>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</si>
  <si>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</si>
  <si>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</si>
  <si>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</si>
  <si>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</si>
  <si>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</si>
  <si>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</si>
  <si>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</si>
  <si>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</si>
  <si>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</si>
  <si>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</si>
  <si>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</si>
  <si>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</si>
  <si>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</si>
  <si>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</si>
  <si>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</si>
  <si>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</si>
  <si>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</si>
  <si>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</si>
  <si>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</si>
  <si>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</si>
  <si>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</si>
  <si>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</si>
  <si>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</si>
  <si>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</si>
  <si>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</si>
  <si>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</si>
  <si>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</si>
  <si>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</si>
  <si>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</si>
  <si>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</si>
  <si>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</si>
  <si>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</si>
  <si>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</si>
  <si>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</si>
  <si>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</si>
  <si>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</si>
  <si>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</si>
  <si>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</si>
  <si>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</si>
  <si>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</si>
  <si>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</si>
  <si>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</si>
  <si>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</si>
  <si>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</si>
  <si>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</si>
  <si>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</si>
  <si>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</si>
  <si>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</si>
  <si>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</si>
  <si>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</si>
  <si>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</si>
  <si>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</si>
  <si>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</si>
  <si>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</si>
  <si>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</si>
  <si>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</si>
  <si>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</si>
  <si>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</si>
  <si>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</si>
  <si>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</si>
  <si>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</si>
  <si>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</si>
  <si>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</si>
  <si>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</si>
  <si>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</si>
  <si>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</si>
  <si>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</si>
  <si>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</si>
  <si>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</si>
  <si>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</si>
  <si>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</si>
  <si>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</si>
  <si>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</si>
  <si>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</si>
  <si>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</si>
  <si>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</si>
  <si>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</si>
  <si>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</si>
  <si>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</si>
  <si>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</si>
  <si>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</si>
  <si>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</si>
  <si>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</si>
  <si>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</si>
  <si>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</si>
  <si>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</si>
  <si>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</si>
  <si>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</si>
  <si>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</si>
  <si>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</si>
  <si>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</si>
  <si>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</si>
  <si>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</si>
  <si>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</si>
  <si>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</si>
  <si>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</si>
  <si>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</si>
  <si>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</si>
  <si>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</si>
  <si>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</si>
  <si>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</si>
  <si>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</si>
  <si>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</si>
  <si>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</si>
  <si>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</si>
  <si>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</si>
  <si>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</si>
  <si>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</si>
  <si>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</si>
  <si>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</si>
  <si>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</si>
  <si>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</si>
  <si>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</si>
  <si>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</si>
  <si>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</si>
  <si>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</si>
  <si>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</si>
  <si>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</si>
  <si>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</si>
  <si>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</si>
  <si>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</si>
  <si>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</si>
  <si>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</si>
  <si>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</si>
  <si>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</si>
  <si>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</si>
  <si>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</si>
  <si>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</si>
  <si>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</si>
  <si>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</si>
  <si>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</si>
  <si>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</si>
  <si>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</si>
  <si>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</si>
  <si>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</si>
  <si>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</si>
  <si>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</si>
  <si>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</si>
  <si>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</si>
  <si>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</si>
  <si>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</si>
  <si>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</si>
  <si>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</si>
  <si>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</si>
  <si>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</si>
  <si>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</si>
  <si>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</si>
  <si>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</si>
  <si>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</si>
  <si>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</si>
  <si>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</si>
  <si>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</si>
  <si>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</si>
  <si>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</si>
  <si>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</si>
  <si>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</si>
  <si>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</si>
  <si>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</si>
  <si>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</si>
  <si>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</si>
  <si>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</si>
  <si>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</si>
  <si>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</si>
  <si>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</si>
  <si>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</si>
  <si>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</si>
  <si>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</si>
  <si>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</si>
  <si>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</si>
  <si>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</si>
  <si>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</si>
  <si>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</si>
  <si>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</si>
  <si>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</si>
  <si>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</si>
  <si>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</si>
  <si>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</si>
  <si>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</si>
  <si>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</si>
  <si>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</si>
  <si>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</si>
  <si>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</si>
  <si>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</si>
  <si>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</si>
  <si>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</si>
  <si>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</si>
  <si>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</si>
  <si>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</si>
  <si>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</si>
  <si>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</si>
  <si>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</si>
  <si>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</si>
  <si>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</si>
  <si>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</si>
  <si>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</si>
  <si>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</si>
  <si>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</si>
  <si>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</si>
  <si>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</si>
  <si>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</si>
  <si>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</si>
  <si>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</si>
  <si>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</si>
  <si>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</si>
  <si>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</si>
  <si>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</si>
  <si>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</si>
  <si>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</si>
  <si>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</si>
  <si>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</si>
  <si>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</si>
  <si>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</si>
  <si>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</si>
  <si>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</si>
  <si>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</si>
  <si>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</si>
  <si>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</si>
  <si>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</si>
  <si>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</si>
  <si>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</si>
  <si>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</si>
  <si>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</si>
  <si>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</si>
  <si>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</si>
  <si>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</si>
  <si>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</si>
  <si>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</si>
  <si>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</si>
  <si>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</si>
  <si>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</si>
  <si>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</si>
  <si>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</si>
  <si>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</si>
  <si>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</si>
  <si>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</si>
  <si>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</si>
  <si>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</si>
  <si>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</si>
  <si>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</si>
  <si>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</si>
  <si>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</si>
  <si>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</si>
  <si>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</si>
  <si>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</si>
  <si>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</si>
  <si>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</si>
  <si>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</si>
  <si>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</si>
  <si>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</si>
  <si>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</si>
  <si>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</si>
  <si>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</si>
  <si>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</si>
  <si>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</si>
  <si>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</si>
  <si>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</si>
  <si>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</si>
  <si>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</si>
  <si>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</si>
  <si>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</si>
  <si>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</si>
  <si>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</si>
  <si>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</si>
  <si>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</si>
  <si>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</si>
  <si>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</si>
  <si>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</si>
  <si>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</si>
  <si>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</si>
  <si>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</si>
  <si>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</si>
  <si>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</si>
  <si>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</si>
  <si>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</si>
  <si>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</si>
  <si>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</si>
  <si>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</si>
  <si>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</si>
  <si>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</si>
  <si>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</si>
  <si>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</si>
  <si>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</si>
  <si>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</si>
  <si>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</si>
  <si>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</si>
  <si>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</si>
  <si>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</si>
  <si>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</si>
  <si>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</si>
  <si>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</si>
  <si>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</si>
  <si>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</si>
  <si>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</si>
  <si>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</si>
  <si>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</si>
  <si>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</si>
  <si>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</si>
  <si>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</si>
  <si>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</si>
  <si>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</si>
  <si>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</si>
  <si>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</si>
  <si>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</si>
  <si>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</si>
  <si>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</si>
  <si>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</si>
  <si>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</si>
  <si>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</si>
  <si>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</si>
  <si>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</si>
  <si>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</si>
  <si>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</si>
  <si>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</si>
  <si>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</si>
  <si>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</si>
  <si>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</si>
  <si>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</si>
  <si>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</si>
  <si>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</si>
  <si>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</si>
  <si>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</si>
  <si>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</si>
  <si>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</si>
  <si>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</si>
  <si>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</si>
  <si>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</si>
  <si>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</si>
  <si>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</si>
  <si>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</si>
  <si>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</si>
  <si>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</si>
  <si>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</si>
  <si>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</si>
  <si>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</si>
  <si>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</si>
  <si>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</si>
  <si>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</si>
  <si>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</si>
  <si>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</si>
  <si>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</si>
  <si>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</si>
  <si>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</si>
  <si>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</si>
  <si>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</si>
  <si>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</si>
  <si>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</si>
  <si>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</si>
  <si>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</si>
  <si>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</si>
  <si>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</si>
  <si>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</si>
  <si>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</si>
  <si>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</si>
  <si>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</si>
  <si>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</si>
  <si>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</si>
  <si>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</si>
  <si>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</si>
  <si>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</si>
  <si>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</si>
  <si>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</si>
  <si>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</si>
  <si>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</si>
  <si>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</si>
  <si>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</si>
  <si>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</si>
  <si>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</si>
  <si>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</si>
  <si>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</si>
  <si>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</si>
  <si>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</si>
  <si>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</si>
  <si>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</si>
  <si>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</si>
  <si>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</si>
  <si>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</si>
  <si>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</si>
  <si>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</si>
  <si>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</si>
  <si>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</si>
  <si>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</si>
  <si>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</si>
  <si>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</si>
  <si>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</si>
  <si>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</si>
  <si>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</si>
  <si>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</si>
  <si>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</si>
  <si>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</si>
  <si>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</si>
  <si>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</si>
  <si>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</si>
  <si>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</si>
  <si>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</si>
  <si>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</si>
  <si>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</si>
  <si>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</si>
  <si>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</si>
  <si>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</si>
  <si>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</si>
  <si>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</si>
  <si>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</si>
  <si>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</si>
  <si>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</si>
  <si>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</si>
  <si>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</si>
  <si>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</si>
  <si>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</si>
  <si>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</si>
  <si>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</si>
  <si>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</si>
  <si>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</si>
  <si>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</si>
  <si>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</si>
  <si>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</si>
  <si>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</si>
  <si>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</si>
  <si>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</si>
  <si>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</si>
  <si>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</si>
  <si>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</si>
  <si>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</si>
  <si>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</si>
  <si>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</si>
  <si>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</si>
  <si>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</si>
  <si>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</si>
  <si>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</si>
  <si>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</si>
  <si>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</si>
  <si>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</si>
  <si>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</si>
  <si>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</si>
  <si>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</si>
  <si>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</si>
  <si>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</si>
  <si>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</si>
  <si>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</si>
  <si>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</si>
  <si>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</si>
  <si>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</si>
  <si>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</si>
  <si>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</si>
  <si>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</si>
  <si>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</si>
  <si>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</si>
  <si>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</si>
  <si>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</si>
  <si>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</si>
  <si>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</si>
  <si>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</si>
  <si>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</si>
  <si>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</si>
  <si>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</si>
  <si>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</si>
  <si>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</si>
  <si>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</si>
  <si>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</si>
  <si>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</si>
  <si>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</si>
  <si>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</si>
  <si>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</si>
  <si>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</si>
  <si>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</si>
  <si>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</si>
  <si>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</si>
  <si>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</si>
  <si>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</si>
  <si>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</si>
  <si>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</si>
  <si>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</si>
  <si>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</si>
  <si>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</si>
  <si>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</si>
  <si>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</si>
  <si>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</si>
  <si>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</si>
  <si>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</si>
  <si>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</si>
  <si>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</si>
  <si>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</si>
  <si>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</si>
  <si>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</si>
  <si>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</si>
  <si>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</si>
  <si>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ŠUVUB2501</t>
  </si>
  <si>
    <t>1/2025</t>
  </si>
  <si>
    <t>Bankový poplatok</t>
  </si>
  <si>
    <t>31320155</t>
  </si>
  <si>
    <t>VÚB, a.s.</t>
  </si>
  <si>
    <t>ŠUVUB2502</t>
  </si>
  <si>
    <t>2/2025</t>
  </si>
  <si>
    <t>ŠUVUB2503</t>
  </si>
  <si>
    <t>3/2025</t>
  </si>
  <si>
    <t>ŠUVUB2504</t>
  </si>
  <si>
    <t>4/2025</t>
  </si>
  <si>
    <t>ŠUVUB2505</t>
  </si>
  <si>
    <t>5/2025</t>
  </si>
  <si>
    <t>ID2025013</t>
  </si>
  <si>
    <t>RG285823986SK</t>
  </si>
  <si>
    <t>Poštovné</t>
  </si>
  <si>
    <t>36631124</t>
  </si>
  <si>
    <t>FD25024</t>
  </si>
  <si>
    <t>25FV1278</t>
  </si>
  <si>
    <t>štítky na poháre a medaile na M-SR v nohejbale jednotlivcov – muži, konaný dňa 28.6.2025</t>
  </si>
  <si>
    <t>46870733</t>
  </si>
  <si>
    <t>MAAD.sk, s.r.o.</t>
  </si>
  <si>
    <t>ID2025017</t>
  </si>
  <si>
    <t>RG285827841SK</t>
  </si>
  <si>
    <t>RG285829697SK</t>
  </si>
  <si>
    <t>ID2025007</t>
  </si>
  <si>
    <t>PPD č.2025-006</t>
  </si>
  <si>
    <t>00538051</t>
  </si>
  <si>
    <t>TJ AVIA Čakovice, z.s.</t>
  </si>
  <si>
    <t>ID2025021</t>
  </si>
  <si>
    <t>5525</t>
  </si>
  <si>
    <t>pitný režim 30 ks voda 1,5 l</t>
  </si>
  <si>
    <t>31321826</t>
  </si>
  <si>
    <t>TESCO STORES SR, a.s.</t>
  </si>
  <si>
    <t>HVCV31052025</t>
  </si>
  <si>
    <t>Ing. Kováč Miroslav prezident</t>
  </si>
  <si>
    <t>ID2025018</t>
  </si>
  <si>
    <t>CP04042025</t>
  </si>
  <si>
    <t>ID2025016</t>
  </si>
  <si>
    <t>HVCV22032025</t>
  </si>
  <si>
    <t>Gabriela Viňanská</t>
  </si>
  <si>
    <t>20250008100</t>
  </si>
  <si>
    <t>61063355</t>
  </si>
  <si>
    <t>J.P. Praha s.r.o.</t>
  </si>
  <si>
    <t>PPD č.114/2025</t>
  </si>
  <si>
    <t>Telocvičná jednota SOKOL VELIM</t>
  </si>
  <si>
    <t>ID2025022</t>
  </si>
  <si>
    <t>HVCV15032025</t>
  </si>
  <si>
    <t>FD25023</t>
  </si>
  <si>
    <t>4326500060</t>
  </si>
  <si>
    <t>00323560</t>
  </si>
  <si>
    <t>Mesto SNINA</t>
  </si>
  <si>
    <t>FD25009</t>
  </si>
  <si>
    <t>1815500079</t>
  </si>
  <si>
    <t>00647209</t>
  </si>
  <si>
    <t>Mesto Vrútky</t>
  </si>
  <si>
    <t>FD25015</t>
  </si>
  <si>
    <t>92025</t>
  </si>
  <si>
    <t>Clenský príspevok 2025</t>
  </si>
  <si>
    <t>56252510</t>
  </si>
  <si>
    <t>Asociácia neuznaných športov Slovenskej republiky</t>
  </si>
  <si>
    <t>ID2025030</t>
  </si>
  <si>
    <t>HVCV03052025</t>
  </si>
  <si>
    <t>229</t>
  </si>
  <si>
    <t>30492921</t>
  </si>
  <si>
    <t>Ing. Michal Lamačka - Europen</t>
  </si>
  <si>
    <t>186</t>
  </si>
  <si>
    <t>strava 39 ks</t>
  </si>
  <si>
    <t>44704887</t>
  </si>
  <si>
    <t xml:space="preserve">  UNIstavMT, s.r.o.</t>
  </si>
  <si>
    <t>ID2025009</t>
  </si>
  <si>
    <t>2025</t>
  </si>
  <si>
    <t>UNION Internationale de Futnet</t>
  </si>
  <si>
    <t>ID2025028</t>
  </si>
  <si>
    <t>HVCV01062025</t>
  </si>
  <si>
    <t>Cestovné hráčom auto 10 osôb- účasť na podujatí</t>
  </si>
  <si>
    <t>1841</t>
  </si>
  <si>
    <t>ubytovanie s ranajkami 5 osôb</t>
  </si>
  <si>
    <t xml:space="preserve">46578951 </t>
  </si>
  <si>
    <t xml:space="preserve">  Ján Thomka</t>
  </si>
  <si>
    <t>11</t>
  </si>
  <si>
    <t xml:space="preserve">občerstvenie </t>
  </si>
  <si>
    <t xml:space="preserve">36785571 </t>
  </si>
  <si>
    <t>SPORT SERVICE, s.r.o.</t>
  </si>
  <si>
    <t>9472</t>
  </si>
  <si>
    <t>ovocie banány, jablká</t>
  </si>
  <si>
    <t>35793783</t>
  </si>
  <si>
    <t>Lidl Slovenská republika, s.r.o.</t>
  </si>
  <si>
    <t>5524</t>
  </si>
  <si>
    <t>pitný režim 25 ks voda 1,5 l</t>
  </si>
  <si>
    <t>ID2025020</t>
  </si>
  <si>
    <t>235</t>
  </si>
  <si>
    <t>strava 35 ks</t>
  </si>
  <si>
    <t>998</t>
  </si>
  <si>
    <t>pitný režim 48 ks voda 1,5 l</t>
  </si>
  <si>
    <t xml:space="preserve">33574359  </t>
  </si>
  <si>
    <t>Roman Vereš ROVER</t>
  </si>
  <si>
    <t>HVCV04052025</t>
  </si>
  <si>
    <t>1054</t>
  </si>
  <si>
    <t>36223611</t>
  </si>
  <si>
    <t>A-Z veľkoobchod, s.r.o.</t>
  </si>
  <si>
    <t>144</t>
  </si>
  <si>
    <t>ubytovanie 1 osoba, vecera a ranajky</t>
  </si>
  <si>
    <t>46267395</t>
  </si>
  <si>
    <t>4 TRAVEL s.r.o.</t>
  </si>
  <si>
    <t>ID2025012</t>
  </si>
  <si>
    <t>FD25010</t>
  </si>
  <si>
    <t>1815500080</t>
  </si>
  <si>
    <t>Prenájom športoviska01.03.2025</t>
  </si>
  <si>
    <t>FD25011</t>
  </si>
  <si>
    <t>11250293</t>
  </si>
  <si>
    <t xml:space="preserve">pranie sport.oblečenia </t>
  </si>
  <si>
    <t>36001741</t>
  </si>
  <si>
    <t>ELASTIK-M, s.r.o.</t>
  </si>
  <si>
    <t>HVCV01032025</t>
  </si>
  <si>
    <t>Cestovné hráčom auto 8 osôb- účasť na podujatí</t>
  </si>
  <si>
    <t>strava 64 ks</t>
  </si>
  <si>
    <t>34</t>
  </si>
  <si>
    <t>strava 1 ks</t>
  </si>
  <si>
    <t>ŠUVUB2506</t>
  </si>
  <si>
    <t>6/2025</t>
  </si>
  <si>
    <t>ŠUVUB2507</t>
  </si>
  <si>
    <t>7/2025</t>
  </si>
  <si>
    <t>FD25026</t>
  </si>
  <si>
    <t>FUTNET 0014</t>
  </si>
  <si>
    <t>Ucastnícky poplatok 16 osob x 40 EUR</t>
  </si>
  <si>
    <t>34193925</t>
  </si>
  <si>
    <t>ASOCIATIA DE FUTNET</t>
  </si>
  <si>
    <t>FD25027</t>
  </si>
  <si>
    <t>FUTNET 0015</t>
  </si>
  <si>
    <t xml:space="preserve">Ucastnícky poplatok </t>
  </si>
  <si>
    <t>FD25031</t>
  </si>
  <si>
    <t>11250992</t>
  </si>
  <si>
    <t>FD25030</t>
  </si>
  <si>
    <t>25/0618</t>
  </si>
  <si>
    <t>stolové vlajky 30 ks</t>
  </si>
  <si>
    <t>36399906</t>
  </si>
  <si>
    <t>BPM SPORT, s.r.o.</t>
  </si>
  <si>
    <t>FD25033</t>
  </si>
  <si>
    <t>25/0554</t>
  </si>
  <si>
    <t>FD25028</t>
  </si>
  <si>
    <t>25070007</t>
  </si>
  <si>
    <t>prenájom vozidla RENAULT TRAFIC</t>
  </si>
  <si>
    <t>48315702</t>
  </si>
  <si>
    <t>ECO-RUBBER, s.r.o.</t>
  </si>
  <si>
    <t>g - rozvoj športov, ktoré nie sú uznanými podľa zákona č. 440/2015 Z. z.</t>
  </si>
  <si>
    <t>FD25025</t>
  </si>
  <si>
    <t>11250875</t>
  </si>
  <si>
    <t>11250214</t>
  </si>
  <si>
    <t>FD25006</t>
  </si>
  <si>
    <t>FD25032</t>
  </si>
  <si>
    <t>251455</t>
  </si>
  <si>
    <t>ID2025032</t>
  </si>
  <si>
    <t>HVCV10052025</t>
  </si>
  <si>
    <t>cestovné 2 rozhodcovia Slovenský pohár žiaci Snina</t>
  </si>
  <si>
    <t>ID2025027</t>
  </si>
  <si>
    <t>79216</t>
  </si>
  <si>
    <t>pitný režim 42 CZK</t>
  </si>
  <si>
    <t>ALBERT</t>
  </si>
  <si>
    <t>HVCV19062025</t>
  </si>
  <si>
    <t>ID2025024</t>
  </si>
  <si>
    <t>FACTURA 9347</t>
  </si>
  <si>
    <t>ID2025026</t>
  </si>
  <si>
    <t>ubytovanie  a ranajky 17 osôb+ poplatok Rumunsko</t>
  </si>
  <si>
    <t>Nohejbalový klub Martin</t>
  </si>
  <si>
    <t>FD25016</t>
  </si>
  <si>
    <t>42072417</t>
  </si>
  <si>
    <t>1818500131</t>
  </si>
  <si>
    <t>prenájom hala 03.-04.5.2025</t>
  </si>
  <si>
    <t>FD25029</t>
  </si>
  <si>
    <t>Nohejbalový klub Vsetín</t>
  </si>
  <si>
    <t>202507</t>
  </si>
  <si>
    <t>ID2025006</t>
  </si>
  <si>
    <t>244250001061</t>
  </si>
  <si>
    <t>pitný režim 42 ks 1,5l min. voda</t>
  </si>
  <si>
    <t>33574359</t>
  </si>
  <si>
    <t>Roman VEREŠ ROVRL</t>
  </si>
  <si>
    <t>BG 296728251-204367</t>
  </si>
  <si>
    <t>45433038</t>
  </si>
  <si>
    <t>D.L.D. gastro group, s.r.o.</t>
  </si>
  <si>
    <t>HVCV19012025</t>
  </si>
  <si>
    <t>cestovné hráčom</t>
  </si>
  <si>
    <t>jednorázový riad na podujatie</t>
  </si>
  <si>
    <t>Ing. Michal Lamačka-Europen</t>
  </si>
  <si>
    <t>FD25004</t>
  </si>
  <si>
    <t>VFA3250043</t>
  </si>
  <si>
    <t>nohejbalové lopty 50 ks</t>
  </si>
  <si>
    <t>49969820</t>
  </si>
  <si>
    <t>GALA a.s.</t>
  </si>
  <si>
    <t>FD25008</t>
  </si>
  <si>
    <t>0951</t>
  </si>
  <si>
    <t>ubytovanie a strava 03.07.-07.7 Rumunsko- 8 izieb na 4 noci</t>
  </si>
  <si>
    <t>RO22391350</t>
  </si>
  <si>
    <t>S.C. TRAVEL MANIA SRL</t>
  </si>
  <si>
    <t>ID2025034</t>
  </si>
  <si>
    <t>NK Belá nad Cirochou</t>
  </si>
  <si>
    <t>51198827</t>
  </si>
  <si>
    <t>2025034</t>
  </si>
  <si>
    <t>doprava  Estérel Francúzsko letenky</t>
  </si>
  <si>
    <t>ID2025033</t>
  </si>
  <si>
    <t>ID25025035</t>
  </si>
  <si>
    <t>ID2025037</t>
  </si>
  <si>
    <t>pitný režim Rumunsko</t>
  </si>
  <si>
    <t xml:space="preserve">Vladimír Lenčák </t>
  </si>
  <si>
    <t>ID2025038</t>
  </si>
  <si>
    <t>Matus Racik</t>
  </si>
  <si>
    <t>cestovné Rumunsko</t>
  </si>
  <si>
    <t>NOHEJBALOVÝ KLUB DOBRÁ NIVA</t>
  </si>
  <si>
    <t>ID2025036</t>
  </si>
  <si>
    <t>ID2025039</t>
  </si>
  <si>
    <t>37950754</t>
  </si>
  <si>
    <t>25605057</t>
  </si>
  <si>
    <t>HVCV07072025</t>
  </si>
  <si>
    <t>Cestovné Rumunsko</t>
  </si>
  <si>
    <t>8/2025</t>
  </si>
  <si>
    <t>ŠUVUB2508</t>
  </si>
  <si>
    <t>ID2025040</t>
  </si>
  <si>
    <t>ŠUVUB2509</t>
  </si>
  <si>
    <t>9/2025</t>
  </si>
  <si>
    <t>ID2025043</t>
  </si>
  <si>
    <t>Ubytovanie a strava</t>
  </si>
  <si>
    <t>Český nohejbalový svaz</t>
  </si>
  <si>
    <t>0045701989</t>
  </si>
  <si>
    <t>FD25038</t>
  </si>
  <si>
    <t>251915</t>
  </si>
  <si>
    <t>trofeje</t>
  </si>
  <si>
    <t>FD25037</t>
  </si>
  <si>
    <t>2025422</t>
  </si>
  <si>
    <t>strava 6 osôb</t>
  </si>
  <si>
    <t>45944512</t>
  </si>
  <si>
    <t>MartInn, s.r.o.</t>
  </si>
  <si>
    <t>FD25036</t>
  </si>
  <si>
    <t>2025421</t>
  </si>
  <si>
    <t>strava 9 osôb</t>
  </si>
  <si>
    <t>FD25039</t>
  </si>
  <si>
    <t>25200078</t>
  </si>
  <si>
    <t>prenájom haly 04.10.2025 7 hodín</t>
  </si>
  <si>
    <t>36785571</t>
  </si>
  <si>
    <t>FD25035</t>
  </si>
  <si>
    <t>25FV1893</t>
  </si>
  <si>
    <t>ID2025041</t>
  </si>
  <si>
    <t>00542</t>
  </si>
  <si>
    <t>6 ks klaštorná 1,5 l</t>
  </si>
  <si>
    <t>00168980</t>
  </si>
  <si>
    <t>COOP JEDNOTA MARTIN, spotrebné družstvo</t>
  </si>
  <si>
    <t>ID2025042</t>
  </si>
  <si>
    <t>HVCV04102025</t>
  </si>
  <si>
    <t>FD25034</t>
  </si>
  <si>
    <t>102025175</t>
  </si>
  <si>
    <t>sportové tričko s potlačou 5 ks</t>
  </si>
  <si>
    <t>46738207</t>
  </si>
  <si>
    <t>COLOR PRINT Váhovce s.r.o.</t>
  </si>
  <si>
    <t>FD25040</t>
  </si>
  <si>
    <t>2025462</t>
  </si>
  <si>
    <t>FD25041</t>
  </si>
  <si>
    <t>25200083</t>
  </si>
  <si>
    <t>prenájom haly 19.10.2025 4,5 hodín</t>
  </si>
  <si>
    <t>ID2025044</t>
  </si>
  <si>
    <t>ID2025046</t>
  </si>
  <si>
    <t>pitný režim 90 ks x1,5 l Magnesia</t>
  </si>
  <si>
    <t>355</t>
  </si>
  <si>
    <t>D. L. D. gastro group, s.r.o.</t>
  </si>
  <si>
    <t>266</t>
  </si>
  <si>
    <t>HVCV18102025</t>
  </si>
  <si>
    <t>cestovné 2 auta</t>
  </si>
  <si>
    <t xml:space="preserve">VIKENDOVE DENNE MENU 9 ks      </t>
  </si>
  <si>
    <t xml:space="preserve"> COOP JEDNOTA MARTIN, spotrebné družstvo</t>
  </si>
  <si>
    <t>pitný režim Gemerka 12 ks</t>
  </si>
  <si>
    <t>0000541</t>
  </si>
  <si>
    <t xml:space="preserve">00168980 </t>
  </si>
  <si>
    <t>INFINITY reklama s.r.o.</t>
  </si>
  <si>
    <t>potlač textilu trička 1 osoba</t>
  </si>
  <si>
    <t>50436503</t>
  </si>
  <si>
    <t>0001</t>
  </si>
  <si>
    <t>ŠUVUB2510</t>
  </si>
  <si>
    <t>10/2025</t>
  </si>
  <si>
    <t>FD25044</t>
  </si>
  <si>
    <t>FD25043</t>
  </si>
  <si>
    <t>250100070</t>
  </si>
  <si>
    <t xml:space="preserve">strava </t>
  </si>
  <si>
    <t>prenájom haly 10600 CZK + poplatok 10 EUR</t>
  </si>
  <si>
    <t>ID2025047</t>
  </si>
  <si>
    <t>hromadné vyúčtovanie cestovného 3 auta a 1 vlak</t>
  </si>
  <si>
    <t>ID2025048</t>
  </si>
  <si>
    <t>CP28102025</t>
  </si>
  <si>
    <t>cestovné Diakova - Bratislava a späť na Valné zhromaždenie Asociácie neuznaných športov 28.10.2025</t>
  </si>
  <si>
    <t>HVCV08112025</t>
  </si>
  <si>
    <t>UNIstavMT, s.r.o.</t>
  </si>
  <si>
    <t>strava 7 obedov</t>
  </si>
  <si>
    <t>FD25045</t>
  </si>
  <si>
    <t>1813500259</t>
  </si>
  <si>
    <t>prenájom hala 08.11.2025</t>
  </si>
  <si>
    <t>FD25046</t>
  </si>
  <si>
    <t>20250001</t>
  </si>
  <si>
    <t>prenájom hala 15-16.11.2025</t>
  </si>
  <si>
    <t>KOHUT EVENTS, s.r.o.</t>
  </si>
  <si>
    <t>ŠUVUB2511</t>
  </si>
  <si>
    <t>11/2025</t>
  </si>
  <si>
    <t>ID2025050</t>
  </si>
  <si>
    <t>RG285842971SK</t>
  </si>
  <si>
    <t>RG285842985SK</t>
  </si>
  <si>
    <t>ID2025049</t>
  </si>
  <si>
    <t>cestovné 24.11.2025</t>
  </si>
  <si>
    <t>HVCV24112025</t>
  </si>
  <si>
    <t>Nádej pomoci- M sociálny podnik, s.r.o.</t>
  </si>
  <si>
    <t>56773528</t>
  </si>
  <si>
    <t>FD25047</t>
  </si>
  <si>
    <t>11250785</t>
  </si>
  <si>
    <t xml:space="preserve">pranie dresov </t>
  </si>
  <si>
    <t>05528798</t>
  </si>
  <si>
    <t>FD25048</t>
  </si>
  <si>
    <t>Valapo services s.r.o., Česká republika</t>
  </si>
  <si>
    <t>250100075</t>
  </si>
  <si>
    <t>FD25042</t>
  </si>
  <si>
    <t>1816500256</t>
  </si>
  <si>
    <t>prenájom hala 18.10.2025</t>
  </si>
  <si>
    <t>dotačné zásady cestovné</t>
  </si>
  <si>
    <t>ID2025052</t>
  </si>
  <si>
    <t>202501</t>
  </si>
  <si>
    <t>ID2025053</t>
  </si>
  <si>
    <t>36152706</t>
  </si>
  <si>
    <t>Športový klub LABOREC</t>
  </si>
  <si>
    <t>ID2025054</t>
  </si>
  <si>
    <t>ID2025055</t>
  </si>
  <si>
    <t>ID2025056</t>
  </si>
  <si>
    <t>ID2025057</t>
  </si>
  <si>
    <t>ID2025058</t>
  </si>
  <si>
    <t>ID2025059</t>
  </si>
  <si>
    <t>ID2025060</t>
  </si>
  <si>
    <t>ID2025061</t>
  </si>
  <si>
    <t>ID2025062</t>
  </si>
  <si>
    <t>ID2025063</t>
  </si>
  <si>
    <t>ID2025064</t>
  </si>
  <si>
    <t>202504</t>
  </si>
  <si>
    <t>202506</t>
  </si>
  <si>
    <t>202508</t>
  </si>
  <si>
    <t>202511</t>
  </si>
  <si>
    <t>202512</t>
  </si>
  <si>
    <t>202514</t>
  </si>
  <si>
    <t>202515</t>
  </si>
  <si>
    <t>202516</t>
  </si>
  <si>
    <t>202518</t>
  </si>
  <si>
    <t>202519</t>
  </si>
  <si>
    <t>202522</t>
  </si>
  <si>
    <t>35553251</t>
  </si>
  <si>
    <t>Košický atletický klub Jednota</t>
  </si>
  <si>
    <t>31993583</t>
  </si>
  <si>
    <t>Nohejbalový klub  Revúca</t>
  </si>
  <si>
    <t>45793557</t>
  </si>
  <si>
    <t>Nohejbalový klub Ružomberok</t>
  </si>
  <si>
    <t>35647272</t>
  </si>
  <si>
    <t>NK Tornaľa</t>
  </si>
  <si>
    <t>42321301</t>
  </si>
  <si>
    <t>UTM Trebišov</t>
  </si>
  <si>
    <t>36079162</t>
  </si>
  <si>
    <t>NK AŠK Slávia Trnava</t>
  </si>
  <si>
    <t>37846124</t>
  </si>
  <si>
    <t>NK Vrbové</t>
  </si>
  <si>
    <t>TJ NK Zalužice</t>
  </si>
  <si>
    <t>dotačné zásady cestovné rozhodca</t>
  </si>
  <si>
    <t>Igor Hulín</t>
  </si>
  <si>
    <t>FD25049</t>
  </si>
  <si>
    <t>Nohejbalový klub Revúca</t>
  </si>
  <si>
    <t>12500001</t>
  </si>
  <si>
    <t>prenájom hala</t>
  </si>
  <si>
    <t>FD25051</t>
  </si>
  <si>
    <t>252265</t>
  </si>
  <si>
    <t>FD25060</t>
  </si>
  <si>
    <t>252342</t>
  </si>
  <si>
    <t xml:space="preserve">identifikačné karty rozhodcovia </t>
  </si>
  <si>
    <t>FD25061</t>
  </si>
  <si>
    <t>7902507391</t>
  </si>
  <si>
    <t>31565531</t>
  </si>
  <si>
    <t>IMI TRADE s.r.o.</t>
  </si>
  <si>
    <t>FD25050</t>
  </si>
  <si>
    <t>TRAIVA s.r.o.</t>
  </si>
  <si>
    <t>VF/2025/47299</t>
  </si>
  <si>
    <t>CZ25380141</t>
  </si>
  <si>
    <t>podlahová páska ihrisko</t>
  </si>
  <si>
    <t>FD25055</t>
  </si>
  <si>
    <t>karty a píšťalky pre rozhodcov</t>
  </si>
  <si>
    <t>25120007</t>
  </si>
  <si>
    <t>Ing. Peter Beňo - BERISS</t>
  </si>
  <si>
    <t>14265494</t>
  </si>
  <si>
    <t>FD25052</t>
  </si>
  <si>
    <t>250210146</t>
  </si>
  <si>
    <t>materiál označenie športoviska</t>
  </si>
  <si>
    <t>FD25058</t>
  </si>
  <si>
    <t>1819500282</t>
  </si>
  <si>
    <t>prenájom hala 13.12.2025</t>
  </si>
  <si>
    <t>FD25057</t>
  </si>
  <si>
    <t>strava 13.12.2025 69 ks</t>
  </si>
  <si>
    <t>2025046</t>
  </si>
  <si>
    <t>Ferko Kiš - FerkoMedia Video marketing</t>
  </si>
  <si>
    <t>20250047</t>
  </si>
  <si>
    <t>FD25056</t>
  </si>
  <si>
    <t>videozáznam služby Prezidentský pohár</t>
  </si>
  <si>
    <t>40090779</t>
  </si>
  <si>
    <t>ekolky</t>
  </si>
  <si>
    <t>ID2025066</t>
  </si>
  <si>
    <t>11250920</t>
  </si>
  <si>
    <t>FD25059</t>
  </si>
  <si>
    <t>pranie odevov</t>
  </si>
  <si>
    <t>25/1453</t>
  </si>
  <si>
    <t>sublimovaný dres 7 ks</t>
  </si>
  <si>
    <t>FD25063</t>
  </si>
  <si>
    <t>2025052</t>
  </si>
  <si>
    <t>účtovné služby 2025</t>
  </si>
  <si>
    <t>35453290</t>
  </si>
  <si>
    <t>Ing. Kolesárová Miriam</t>
  </si>
  <si>
    <t>FD25065</t>
  </si>
  <si>
    <t>25/1459</t>
  </si>
  <si>
    <t>FD25064</t>
  </si>
  <si>
    <t>ŠUVUB2512</t>
  </si>
  <si>
    <t>12/2025</t>
  </si>
  <si>
    <t>ID2025065</t>
  </si>
  <si>
    <t>ID2025067</t>
  </si>
  <si>
    <t>25200105</t>
  </si>
  <si>
    <t>FD25066</t>
  </si>
  <si>
    <t>prenájom hala 27.12.2025</t>
  </si>
  <si>
    <t>cestovné Pracovná cesta:  prezident Diaková - Bratislava a späť, Dátum: 04.04.2025 Ciel cesty: Slovenský olympijský a športový výbor Bratislava, 1 auto 472 km</t>
  </si>
  <si>
    <t>Zasadnutie Výkonného výboru a Kontrolnej komisie SNA, 04.10.2025, Diaková, Počet zúčastnených osôb: 6+3</t>
  </si>
  <si>
    <t xml:space="preserve">cestovné 1 AUT Ružomberok - Diaková a späť 100km </t>
  </si>
  <si>
    <t>867</t>
  </si>
  <si>
    <t>RG285844266SK</t>
  </si>
  <si>
    <t>RG285844270SK</t>
  </si>
  <si>
    <t>ID2025043A</t>
  </si>
  <si>
    <t>RG285840295SK</t>
  </si>
  <si>
    <t>Podujatie: Zimný pohár žien 2024/2025 Čakovice, Česká republika, 18.1.2025 , 5 osôb</t>
  </si>
  <si>
    <t>štartovné Pohár žen Čakovice- Česká republika 600 Kč</t>
  </si>
  <si>
    <t>Podujatie: Zimný pohár žien 2024/2025 VELIM, Česká republika, 22.03.2025 , 4 osoby</t>
  </si>
  <si>
    <t>Cestovné auto Bratislava - Praha a späť  656 km, 1 auto</t>
  </si>
  <si>
    <t>strava 4 osoby 1320 CZK</t>
  </si>
  <si>
    <t>štartovné na turnaji 400 CZK</t>
  </si>
  <si>
    <t>Organizovanie podujatia: Majstrovstvá SR v nohejbale trojíc a jednotlivcov juniori 2025 , Miesto konania: Mestská športová hala Vrútky, Termín: 3.5.2025, Počet zúčastnených osôb: 40</t>
  </si>
  <si>
    <t>Cestovné hráčom auto 2 osoby 1024 km</t>
  </si>
  <si>
    <t>poháre , magnetky</t>
  </si>
  <si>
    <t>prenájom hala 03.05.2025</t>
  </si>
  <si>
    <t>Organizovanie podujatia: Reprezentačné sústredenie muži, juniori, ženy, Miesto konania: Mestská športová hala Vrútky, Športová hala  Diaková, Termín: 03-04.05.2025, Počet zúčastnených osôb: 39</t>
  </si>
  <si>
    <t>Kanister na iontové nápoje 10l</t>
  </si>
  <si>
    <t>Organizovanie podujatia: Majstrovstva SR v nohejbale dvojíc juniori, Miesto konania: Športová hala Diaková, Termín:  31.5.2025, Počet zúčastnených osôb: 31</t>
  </si>
  <si>
    <t>Cestovné auto 2 osoby- cestovné rozhodcom</t>
  </si>
  <si>
    <t>dotačné zásady prenájom haly , strava 31 ks</t>
  </si>
  <si>
    <t xml:space="preserve">Podujatie: Slovenský pohár v nohejbale juniorov 2025 , Miesto konania: Zalužice Termín: 15.3.2025, Počet zúčastnených osôb: 35 </t>
  </si>
  <si>
    <t>Cestovné auto 3 osoby - účasť na podujatí rozhodcovia</t>
  </si>
  <si>
    <t>Organizovanie podujatia: Slovenský pohár v nohejbale mužov 2025, Miesto podujatia: Vrútky , Termín: 01.03.2025, Počet zúčastnených osôb: 65</t>
  </si>
  <si>
    <t>Prenájom športoviska19.01.2025 reprezentačné sústredenie mužov Vrútky</t>
  </si>
  <si>
    <t>Prenájom športoviska10.05.2025 Slovenský pohár žiakov</t>
  </si>
  <si>
    <t>Organizovanie podujatia: Reprezentačné sústredenie muži, juniori, Miesto konania: Diaková, Termín: 01.06.2025, Počet zúčastnených osôb: 27</t>
  </si>
  <si>
    <t>Organizovanie podujatia: Slovenský pohár v nohejbaležiaci, Miesto podujatia: Mestská športová hala Snina , Termín: 10.05.2025, Počet zúčastnených osôb: 36</t>
  </si>
  <si>
    <t>dotačné zásady SP žiaci  10.5.2025  Snina strava</t>
  </si>
  <si>
    <t>Organizovanie podujatia: sústredenie reprezentácie  mužov , juniorov a žien a účasť na AUSTIN Valach OPEN Vsetín 2025 Miesto konania: Vsetín,Česká republika, Termín: 19-22.06.2025, Počet zúčastnených osôb: 21</t>
  </si>
  <si>
    <t>Ubytovanie 17 osôb ,  strava 19 osôb</t>
  </si>
  <si>
    <t>Organizovanie podujatia: Majstrovstvá SR muži jednotlivci 2025 Miesto konania: Športová hala Diaková, Termín: 28.06.2025, Počet zúčastnených osôb: 22</t>
  </si>
  <si>
    <t>dotačné zásady za technicko-organizačné zabezpečenie - strava, pitný režim, prenájom haly</t>
  </si>
  <si>
    <t>Účasť na podujatí: Estérel Futnet Cup 2025. Miesto konania: Saint-Raphael Francúzsko, Termín: 17.7.-22.7.2025, Počet zúčastnených osôb: 8</t>
  </si>
  <si>
    <t>19062025</t>
  </si>
  <si>
    <t xml:space="preserve"> AUSTIN Valach Vsetín pitný režim Magnesia 597 CZK</t>
  </si>
  <si>
    <t>000176</t>
  </si>
  <si>
    <t>Organizovanie podujatia:Reprezentačné sústredenie mužov a juniorov, Miesto podujatia: Mestská športová hala Vrútky , Termín: 19.01.2025, Počet zúčastnených osôb: 39</t>
  </si>
  <si>
    <t>Podpora podujatia:Medzinárodné majstrovstvá SR v trojdopadovom nohejbale trojíc , Miesto podujatia: Sliač kúpele, Termín: 26.07.2025, Počet zúčastnených osôb: 126</t>
  </si>
  <si>
    <t>dotačné zásady podpora organizátora strava 120 ks</t>
  </si>
  <si>
    <t>Účasť na podujatí: UNIF WORLD Futnet Championships U21 a EFTA European Futnet Championship Men. Miesto konania: Bistrita, Rumunsko, Termín: 02.07.-07.07.2025, Počet zúčastnených osôb: 20</t>
  </si>
  <si>
    <t>XXX.Zimná nohejbalová liga NK Dobrá Niva dotačné zásady prenájom športoviska, miesto konania: Slovenská Ľupča, Termín: 30.03.2025, Počet zúčastnených osôb: 55</t>
  </si>
  <si>
    <t>Organizovanie podujatia: Reprezentačné sústredenie žien, Miesto konania: Diaková Termín: 4.10.2025, počet zúčastnených osôb: 9</t>
  </si>
  <si>
    <t>hromadné vyúčtovanie cestovného auta 3, 1 vlak</t>
  </si>
  <si>
    <t>Organizovanie podujatia: 1. Slovenská nohejbalová liga žiakov 2025 Martin FINAL FOUR, Miesto konania: Mestská športová hala Vrútky, Športové centrum Diaková Termín: 18-19.10.2025, počet zúčastnených osôb: 42</t>
  </si>
  <si>
    <t>medaile, diplomy,trofeje</t>
  </si>
  <si>
    <t>Organizovanie podujatia: 1. Slovenskej nohejbalovej ligy mužov 2025 FINAL FOUR- finále, Miesto konania: Mestskej športovej hale Vrútky  Termín:  08.11.2025, počet zúčastnených osôb: 45</t>
  </si>
  <si>
    <t>cestovné  rozhodcom Svit -Vrútky a späť</t>
  </si>
  <si>
    <t>Organizovanie podujatia :Reprezentačné sústredenie žien, Miesto konania: Modřice , Termín konania: 07-09.11.2025 , Počet zúčastnených osôb: 7</t>
  </si>
  <si>
    <t>Valapo services s.r.o.</t>
  </si>
  <si>
    <t>KOF2500817</t>
  </si>
  <si>
    <t>00282103</t>
  </si>
  <si>
    <t>Město Modřice</t>
  </si>
  <si>
    <t>HVCV07112025</t>
  </si>
  <si>
    <t>Účasť na podujatí UNIF Futnet World Chamionships Women, Miesto konania: Moďrice, Česká republika Termín konania: 20.11.2025-24.11.2025, 10 osôb 2 tréneri, 1 rozhodca, 6 hráčov, 1 vedúci družstva</t>
  </si>
  <si>
    <t>56973403</t>
  </si>
  <si>
    <t xml:space="preserve">tašky 32 ks, dresy 50 ks, flaše 25 ks, teplákové súpravy 25 ks, 23 párov obuv </t>
  </si>
  <si>
    <t>Organizovanie podujatia :President Cup 2025, Miesto konania: Mestská športová hala Vrútky, Termín konania: 13.12.2025 , Počet zúčastnených osôb: 69</t>
  </si>
  <si>
    <t>VPD052025</t>
  </si>
  <si>
    <t>zdravotnícka služba</t>
  </si>
  <si>
    <t>Roman Hrúz</t>
  </si>
  <si>
    <t>HVCV13122025</t>
  </si>
  <si>
    <t>cestovné hráčom 5 aut</t>
  </si>
  <si>
    <t>3760</t>
  </si>
  <si>
    <t>PHM 45,71 l odvoz a prívoz materiálu na halu</t>
  </si>
  <si>
    <t>31322832</t>
  </si>
  <si>
    <t>SLOVNAFT, a.s.</t>
  </si>
  <si>
    <t>10050</t>
  </si>
  <si>
    <t>PHM 57,39 l odvoz a prívoz materiálu na halu</t>
  </si>
  <si>
    <t>36298883</t>
  </si>
  <si>
    <t>DALITRANS, s.r.o.</t>
  </si>
  <si>
    <t>23986</t>
  </si>
  <si>
    <t>strava 4 ks obložená misa, rezne a šalát</t>
  </si>
  <si>
    <t>31637591</t>
  </si>
  <si>
    <t>M-FALCON, spol. s r.o.</t>
  </si>
  <si>
    <t>35</t>
  </si>
  <si>
    <t>70 ks bageta</t>
  </si>
  <si>
    <t>32656670</t>
  </si>
  <si>
    <t>Dušan Sládek</t>
  </si>
  <si>
    <t>Organizovanie podujatia Majstrovstvá SR v nohejbale trojíc a dvojíc žiakov 2025, školenie rozhodcov,  Miesto konania: Vrbové  Termín konania: 15.11.2025-16.11.2025, počet zúčastnených osôb: 40</t>
  </si>
  <si>
    <t>Organizovanie podujatia :Slovenská nohejbalová liga juniorov 2025 finále, Miesto konania:Stredná odborná škola Revúca, Termín konania: 29.11.2025 , Počet zúčastnených osôb: 33</t>
  </si>
  <si>
    <t>Organizácia podujatia Medzinárodný vianočný turnaj v nohejbale trojíc, Miesto konania: Mestská športová hala Trnava, Termín:  21.12.2025. počet zúčastnených osôb: 47</t>
  </si>
  <si>
    <t>dotačné zásady prenájom haly príspevok</t>
  </si>
  <si>
    <t>Organizácia podujatia Vianočný nohejbalový turnaj žiakov, Miesto konania: Diaková, Termín:  27.12.2025 , Počet zúčastnených osôb: 34</t>
  </si>
  <si>
    <t>dotačné zásady strava príspevok</t>
  </si>
  <si>
    <t>Kontaktná osoba zodpovedná za vyplnený formulár
meno a priezvisko: Ing. Kolesárová Miriam
e-mail: miriam.kolesar@gmail.com
tel. kontakt (mobil): 0905682442</t>
  </si>
  <si>
    <t>VPD27122025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</si>
</sst>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61" val="4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26"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7" t="s">
        <v>0</v>
      </c>
      <c r="C1" s="316"/>
      <c r="D1" s="316"/>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1689</v>
      </c>
      <c r="C6" s="205"/>
      <c r="D6" s="205"/>
    </row>
    <row r="7" spans="1:4" s="18" customFormat="1" ht="15" customHeight="1" x14ac:dyDescent="0.25">
      <c r="A7" s="295" t="s">
        <v>4</v>
      </c>
      <c r="C7" s="205"/>
      <c r="D7" s="205"/>
    </row>
    <row r="8" spans="1:4" s="18" customFormat="1" ht="15" customHeight="1" x14ac:dyDescent="0.25">
      <c r="A8" s="269" t="s">
        <v>1337</v>
      </c>
      <c r="C8" s="205"/>
      <c r="D8" s="205"/>
    </row>
    <row r="9" spans="1:4" s="18" customFormat="1" ht="15" customHeight="1" x14ac:dyDescent="0.25">
      <c r="A9" s="269" t="s">
        <v>1338</v>
      </c>
      <c r="C9" s="205"/>
      <c r="D9" s="205"/>
    </row>
    <row r="10" spans="1:4" s="18" customFormat="1" ht="15.75" customHeight="1" x14ac:dyDescent="0.25">
      <c r="A10" s="295" t="s">
        <v>1339</v>
      </c>
      <c r="C10" s="205"/>
      <c r="D10" s="205"/>
    </row>
    <row r="11" spans="1:4" s="18" customFormat="1" ht="42.75" customHeight="1" x14ac:dyDescent="0.25">
      <c r="A11" s="295" t="s">
        <v>1340</v>
      </c>
      <c r="C11" s="205"/>
      <c r="D11" s="205"/>
    </row>
    <row r="12" spans="1:4" s="18" customFormat="1" ht="20.5" customHeight="1" x14ac:dyDescent="0.25">
      <c r="A12" s="303" t="s">
        <v>1359</v>
      </c>
      <c r="C12" s="205"/>
      <c r="D12" s="205"/>
    </row>
    <row r="13" spans="1:4" s="18" customFormat="1" ht="23.5" customHeight="1" x14ac:dyDescent="0.25">
      <c r="A13" s="308"/>
      <c r="C13" s="205"/>
      <c r="D13" s="205"/>
    </row>
    <row r="14" spans="1:4" s="18" customFormat="1" ht="17.5" x14ac:dyDescent="0.25">
      <c r="A14" s="309" t="s">
        <v>5</v>
      </c>
      <c r="C14" s="205"/>
      <c r="D14" s="205"/>
    </row>
    <row r="15" spans="1:4" ht="16.399999999999999" customHeight="1" x14ac:dyDescent="0.25">
      <c r="A15" s="127"/>
      <c r="C15" s="21"/>
    </row>
    <row r="16" spans="1:4" ht="303" x14ac:dyDescent="0.25">
      <c r="A16" s="297" t="s">
        <v>6</v>
      </c>
      <c r="C16" s="21"/>
    </row>
    <row r="17" spans="1:4" ht="17.5" customHeight="1" x14ac:dyDescent="0.25">
      <c r="A17" s="21"/>
      <c r="C17" s="21"/>
    </row>
    <row r="18" spans="1:4" ht="205" customHeight="1" x14ac:dyDescent="0.25">
      <c r="A18" s="297" t="s">
        <v>7</v>
      </c>
      <c r="B18" s="257"/>
      <c r="C18" s="21"/>
    </row>
    <row r="19" spans="1:4" ht="30.65" customHeight="1" x14ac:dyDescent="0.25">
      <c r="A19" s="21"/>
      <c r="B19" s="257"/>
      <c r="C19" s="21"/>
    </row>
    <row r="20" spans="1:4" ht="26.25" customHeight="1" x14ac:dyDescent="0.25">
      <c r="A20" s="298" t="s">
        <v>8</v>
      </c>
      <c r="C20" s="21"/>
    </row>
    <row r="21" spans="1:4" ht="38" x14ac:dyDescent="0.25">
      <c r="A21" s="19" t="s">
        <v>9</v>
      </c>
      <c r="C21" s="317"/>
      <c r="D21" s="317"/>
    </row>
    <row r="22" spans="1:4" x14ac:dyDescent="0.25">
      <c r="C22" s="318"/>
      <c r="D22" s="317"/>
    </row>
    <row r="23" spans="1:4" ht="64" x14ac:dyDescent="0.25">
      <c r="A23" s="23" t="s">
        <v>1360</v>
      </c>
      <c r="C23" s="255"/>
      <c r="D23" s="256"/>
    </row>
    <row r="24" spans="1:4" ht="12.75" customHeight="1" x14ac:dyDescent="0.25">
      <c r="C24" s="314"/>
      <c r="D24" s="315"/>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1341</v>
      </c>
    </row>
    <row r="32" spans="1:4" ht="12.65" customHeight="1" x14ac:dyDescent="0.25"/>
    <row r="33" spans="1:3" ht="15.75" customHeight="1" x14ac:dyDescent="0.25">
      <c r="A33" s="19" t="s">
        <v>1342</v>
      </c>
    </row>
    <row r="34" spans="1:3" ht="12.65" customHeight="1" x14ac:dyDescent="0.25"/>
    <row r="35" spans="1:3" ht="52" x14ac:dyDescent="0.25">
      <c r="A35" s="19" t="s">
        <v>1344</v>
      </c>
    </row>
    <row r="36" spans="1:3" ht="12" customHeight="1" x14ac:dyDescent="0.25"/>
    <row r="37" spans="1:3" ht="25.5" x14ac:dyDescent="0.25">
      <c r="A37" s="271" t="s">
        <v>1343</v>
      </c>
    </row>
    <row r="39" spans="1:3" ht="77" x14ac:dyDescent="0.25">
      <c r="A39" s="23" t="s">
        <v>1345</v>
      </c>
    </row>
    <row r="40" spans="1:3" ht="12.75" customHeight="1" x14ac:dyDescent="0.25"/>
    <row r="41" spans="1:3" ht="26" x14ac:dyDescent="0.25">
      <c r="A41" s="19" t="s">
        <v>13</v>
      </c>
    </row>
    <row r="42" spans="1:3" ht="12.75" customHeight="1" x14ac:dyDescent="0.25"/>
    <row r="43" spans="1:3" ht="81.75" customHeight="1" x14ac:dyDescent="0.25">
      <c r="A43" s="293" t="s">
        <v>14</v>
      </c>
      <c r="C43" s="22"/>
    </row>
    <row r="44" spans="1:3" ht="64.5" customHeight="1" x14ac:dyDescent="0.25">
      <c r="A44" s="299" t="s">
        <v>1346</v>
      </c>
      <c r="C44" s="22"/>
    </row>
    <row r="45" spans="1:3" ht="12.75" customHeight="1" x14ac:dyDescent="0.25">
      <c r="A45" s="292"/>
      <c r="C45" s="22"/>
    </row>
    <row r="46" spans="1:3" ht="41.5" customHeight="1" x14ac:dyDescent="0.25">
      <c r="A46" s="300" t="s">
        <v>15</v>
      </c>
      <c r="C46" s="22"/>
    </row>
    <row r="47" spans="1:3" ht="11.5" customHeight="1" x14ac:dyDescent="0.25"/>
    <row r="48" spans="1:3" ht="13" x14ac:dyDescent="0.25">
      <c r="A48" s="301" t="s">
        <v>1347</v>
      </c>
    </row>
    <row r="49" spans="1:1" ht="12" customHeight="1" x14ac:dyDescent="0.25"/>
    <row r="50" spans="1:1" ht="39" x14ac:dyDescent="0.25">
      <c r="A50" s="19" t="s">
        <v>1348</v>
      </c>
    </row>
    <row r="51" spans="1:1" ht="12.75" customHeight="1" x14ac:dyDescent="0.25"/>
    <row r="52" spans="1:1" ht="75.5" x14ac:dyDescent="0.25">
      <c r="A52" s="19" t="s">
        <v>1349</v>
      </c>
    </row>
    <row r="53" spans="1:1" ht="12.75" customHeight="1" x14ac:dyDescent="0.25"/>
    <row r="54" spans="1:1" ht="38.5" x14ac:dyDescent="0.25">
      <c r="A54" s="19" t="s">
        <v>1350</v>
      </c>
    </row>
    <row r="56" spans="1:1" ht="13" x14ac:dyDescent="0.25">
      <c r="A56" s="19" t="s">
        <v>16</v>
      </c>
    </row>
    <row r="58" spans="1:1" ht="13" x14ac:dyDescent="0.25">
      <c r="A58" s="19" t="s">
        <v>17</v>
      </c>
    </row>
    <row r="60" spans="1:1" ht="121.75" customHeight="1" x14ac:dyDescent="0.25">
      <c r="A60" s="23" t="s">
        <v>1351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1352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0" t="s">
        <v>1370</v>
      </c>
    </row>
    <row r="73" spans="1:1" ht="37.5" x14ac:dyDescent="0.25">
      <c r="A73" s="23" t="s">
        <v>1371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4"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1361</v>
      </c>
    </row>
    <row r="96" spans="1:2" x14ac:dyDescent="0.25">
      <c r="A96" s="23"/>
    </row>
    <row r="97" spans="1:4" ht="13" x14ac:dyDescent="0.25">
      <c r="A97" s="260" t="s">
        <v>40</v>
      </c>
    </row>
    <row r="98" spans="1:4" ht="68.5" customHeight="1" x14ac:dyDescent="0.25">
      <c r="A98" s="23" t="s">
        <v>1362</v>
      </c>
    </row>
    <row r="99" spans="1:4" x14ac:dyDescent="0.25">
      <c r="A99" s="23"/>
    </row>
    <row r="100" spans="1:4" ht="13" x14ac:dyDescent="0.25">
      <c r="A100" s="260" t="s">
        <v>41</v>
      </c>
    </row>
    <row r="101" spans="1:4" ht="75.5" x14ac:dyDescent="0.25">
      <c r="A101" s="23" t="s">
        <v>1363</v>
      </c>
    </row>
    <row r="102" spans="1:4" x14ac:dyDescent="0.25">
      <c r="A102" s="23"/>
    </row>
    <row r="103" spans="1:4" ht="13" x14ac:dyDescent="0.25">
      <c r="A103" s="296" t="s">
        <v>42</v>
      </c>
    </row>
    <row r="104" spans="1:4" ht="50.5" x14ac:dyDescent="0.25">
      <c r="A104" s="23" t="s">
        <v>1364</v>
      </c>
    </row>
    <row r="105" spans="1:4" x14ac:dyDescent="0.25">
      <c r="A105" s="23"/>
      <c r="B105" s="20" t="s">
        <v>43</v>
      </c>
    </row>
    <row r="106" spans="1:4" ht="13" x14ac:dyDescent="0.25">
      <c r="A106" s="260" t="s">
        <v>44</v>
      </c>
    </row>
    <row r="107" spans="1:4" ht="71.25" customHeight="1" x14ac:dyDescent="0.25">
      <c r="A107" s="19" t="s">
        <v>1365</v>
      </c>
    </row>
    <row r="108" spans="1:4" ht="37.5" x14ac:dyDescent="0.25">
      <c r="A108" s="19" t="s">
        <v>1355</v>
      </c>
    </row>
    <row r="109" spans="1:4" ht="25" x14ac:dyDescent="0.25">
      <c r="A109" s="19" t="s">
        <v>45</v>
      </c>
    </row>
    <row r="110" spans="1:4" ht="10.5" customHeight="1" x14ac:dyDescent="0.25">
      <c r="D110" s="20" t="s">
        <v>43</v>
      </c>
    </row>
    <row r="111" spans="1:4" ht="99.75" customHeight="1" x14ac:dyDescent="0.25">
      <c r="A111" s="23" t="s">
        <v>1354</v>
      </c>
    </row>
    <row r="112" spans="1:4" ht="26" x14ac:dyDescent="0.25">
      <c r="A112" s="19" t="s">
        <v>1353</v>
      </c>
    </row>
    <row r="114" spans="1:2" ht="175" x14ac:dyDescent="0.25">
      <c r="A114" s="23" t="s">
        <v>1366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1367</v>
      </c>
    </row>
    <row r="128" spans="1:2" ht="12.75" customHeight="1" x14ac:dyDescent="0.25">
      <c r="A128" s="306" t="s">
        <v>23</v>
      </c>
    </row>
    <row r="129" spans="1:1" ht="15.75" customHeight="1" x14ac:dyDescent="0.25">
      <c r="A129" s="305" t="s">
        <v>55</v>
      </c>
    </row>
    <row r="130" spans="1:1" ht="12.75" customHeight="1" x14ac:dyDescent="0.25">
      <c r="A130" s="23"/>
    </row>
    <row r="131" spans="1:1" ht="13" x14ac:dyDescent="0.25">
      <c r="A131" s="296" t="s">
        <v>56</v>
      </c>
    </row>
    <row r="132" spans="1:1" ht="40.75" customHeight="1" x14ac:dyDescent="0.25">
      <c r="A132" s="23" t="s">
        <v>1356</v>
      </c>
    </row>
    <row r="133" spans="1:1" ht="61.5" customHeight="1" x14ac:dyDescent="0.25">
      <c r="A133" s="302" t="s">
        <v>1368</v>
      </c>
    </row>
    <row r="134" spans="1:1" ht="13" x14ac:dyDescent="0.25">
      <c r="A134" s="260" t="s">
        <v>1369</v>
      </c>
    </row>
    <row r="135" spans="1:1" ht="101" x14ac:dyDescent="0.25">
      <c r="A135" s="302" t="s">
        <v>1357</v>
      </c>
    </row>
    <row r="136" spans="1:1" x14ac:dyDescent="0.25">
      <c r="A136"/>
    </row>
    <row r="137" spans="1:1" ht="71.5" customHeight="1" x14ac:dyDescent="0.25">
      <c r="A137" s="301" t="s">
        <v>1358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68" t="str">
        <f>Spolu!C3&amp;", "&amp;Spolu!C6</f>
        <v>Slovenská nohejbalová asociácia, Olympijské námestie 14290/1, Bratislava, 831 04</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1259</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1261</v>
      </c>
      <c r="E6" s="140" t="s">
        <v>1262</v>
      </c>
      <c r="F6" s="149"/>
      <c r="N6" s="137" t="str">
        <f t="shared" si="0"/>
        <v>f - plnenie úloh verejného záujmu v športe</v>
      </c>
      <c r="O6" s="137" t="s">
        <v>349</v>
      </c>
      <c r="P6" s="137" t="str">
        <f>Spolu!B22</f>
        <v>plnenie úloh verejného záujmu v športe</v>
      </c>
    </row>
    <row r="7" spans="1:16" x14ac:dyDescent="0.25">
      <c r="C7" s="138" t="s">
        <v>1264</v>
      </c>
      <c r="E7" s="140" t="s">
        <v>1265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1684</v>
      </c>
      <c r="E8" s="140" t="s">
        <v>1267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1" t="s">
        <v>1290</v>
      </c>
      <c r="B12" s="371"/>
      <c r="C12" s="371"/>
      <c r="D12" s="138"/>
      <c r="E12" s="138"/>
      <c r="F12" s="195" t="s">
        <v>1291</v>
      </c>
      <c r="G12" s="138"/>
      <c r="N12" s="137" t="str">
        <f t="shared" si="0"/>
        <v>l - podpora zdravotne postihnutých športovcov</v>
      </c>
      <c r="O12" s="137" t="s">
        <v>360</v>
      </c>
      <c r="P12" s="137" t="str">
        <f>Spolu!B28</f>
        <v>podpora zdravotne postihnutých športovcov</v>
      </c>
    </row>
    <row r="13" spans="1:16" ht="55.4"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1384</v>
      </c>
      <c r="N13" s="137" t="str">
        <f t="shared" si="0"/>
        <v>m - organizácia tradičných športových podujatí</v>
      </c>
      <c r="O13" s="137" t="s">
        <v>362</v>
      </c>
      <c r="P13" s="137" t="str">
        <f>Spolu!B29</f>
        <v>organizácia tradičných športových podujatí</v>
      </c>
    </row>
    <row r="14" spans="1:16" ht="34.4" customHeight="1" x14ac:dyDescent="0.25">
      <c r="A14" s="139" t="s">
        <v>1274</v>
      </c>
      <c r="B14" s="373" t="s">
        <v>1292</v>
      </c>
      <c r="C14" s="374"/>
      <c r="F14" s="312"/>
      <c r="N14" s="137" t="str">
        <f t="shared" si="0"/>
        <v xml:space="preserve">n - </v>
      </c>
      <c r="O14" s="137" t="s">
        <v>364</v>
      </c>
    </row>
    <row r="15" spans="1:16" ht="34.4" customHeight="1" x14ac:dyDescent="0.25">
      <c r="A15" s="139" t="s">
        <v>1293</v>
      </c>
      <c r="B15" s="373"/>
      <c r="C15" s="374"/>
      <c r="F15" s="376"/>
      <c r="N15" s="137" t="str">
        <f t="shared" si="0"/>
        <v xml:space="preserve">o - </v>
      </c>
      <c r="O15" s="137" t="s">
        <v>365</v>
      </c>
    </row>
    <row r="16" spans="1:16" x14ac:dyDescent="0.25">
      <c r="A16" s="139" t="s">
        <v>1277</v>
      </c>
      <c r="B16" s="142">
        <f>F8</f>
        <v>0</v>
      </c>
      <c r="C16" s="137"/>
      <c r="F16" s="376"/>
      <c r="N16" s="137" t="str">
        <f t="shared" si="0"/>
        <v xml:space="preserve">p - </v>
      </c>
      <c r="O16" s="137" t="s">
        <v>366</v>
      </c>
    </row>
    <row r="17" spans="1:16" ht="32.15" customHeight="1" x14ac:dyDescent="0.25">
      <c r="A17" s="139" t="s">
        <v>1280</v>
      </c>
      <c r="B17" s="142">
        <f>F9</f>
        <v>0</v>
      </c>
      <c r="C17" s="137"/>
      <c r="F17" s="376"/>
      <c r="N17" s="137" t="str">
        <f t="shared" si="0"/>
        <v xml:space="preserve">q - </v>
      </c>
      <c r="O17" s="137" t="s">
        <v>367</v>
      </c>
    </row>
    <row r="18" spans="1:16" ht="16" thickBot="1" x14ac:dyDescent="0.3">
      <c r="B18" s="193" t="s">
        <v>1294</v>
      </c>
      <c r="C18" s="194">
        <v>31</v>
      </c>
      <c r="N18" s="137" t="str">
        <f t="shared" si="0"/>
        <v xml:space="preserve">r - </v>
      </c>
      <c r="O18" s="137" t="s">
        <v>368</v>
      </c>
    </row>
    <row r="19" spans="1:16" x14ac:dyDescent="0.25">
      <c r="B19" s="193" t="s">
        <v>1282</v>
      </c>
      <c r="C19" s="142" t="str">
        <f>Spolu!C4</f>
        <v>30806887</v>
      </c>
      <c r="F19" s="145" t="s">
        <v>1278</v>
      </c>
      <c r="G19" s="207"/>
      <c r="H19" s="146"/>
      <c r="N19" s="137" t="str">
        <f t="shared" si="0"/>
        <v xml:space="preserve"> - </v>
      </c>
    </row>
    <row r="20" spans="1:16" x14ac:dyDescent="0.25">
      <c r="A20" s="139" t="s">
        <v>392</v>
      </c>
      <c r="B20" s="143">
        <f>F6</f>
        <v>0</v>
      </c>
      <c r="C20" s="137"/>
      <c r="F20" s="147"/>
      <c r="G20" s="285"/>
      <c r="H20" s="148"/>
    </row>
    <row r="21" spans="1:16" x14ac:dyDescent="0.25">
      <c r="B21" s="137"/>
      <c r="C21" s="137"/>
      <c r="F21" s="147" t="s">
        <v>1283</v>
      </c>
      <c r="G21" s="285">
        <v>421947749446</v>
      </c>
      <c r="H21" s="148"/>
      <c r="N21" s="137" t="str">
        <f>O21&amp;" - "&amp;P21</f>
        <v>026 01 - Šport pre všetkých, školský a univerzitný šport</v>
      </c>
      <c r="O21" s="137" t="s">
        <v>317</v>
      </c>
      <c r="P21" s="137" t="s">
        <v>318</v>
      </c>
    </row>
    <row r="22" spans="1:16" x14ac:dyDescent="0.25">
      <c r="A22" s="137"/>
      <c r="B22" s="137"/>
      <c r="F22" s="147" t="s">
        <v>1284</v>
      </c>
      <c r="G22" s="285">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1285</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1295</v>
      </c>
    </row>
    <row r="28" spans="1:16" x14ac:dyDescent="0.25">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1297</v>
      </c>
    </row>
    <row r="2" spans="1:2" ht="30" customHeight="1" x14ac:dyDescent="0.25">
      <c r="A2" s="377" t="s">
        <v>1298</v>
      </c>
      <c r="B2" s="377"/>
    </row>
    <row r="3" spans="1:2" ht="13" x14ac:dyDescent="0.25">
      <c r="A3" s="61" t="s">
        <v>1299</v>
      </c>
      <c r="B3" s="61" t="s">
        <v>1300</v>
      </c>
    </row>
    <row r="4" spans="1:2" x14ac:dyDescent="0.25">
      <c r="A4" s="62" t="s">
        <v>1301</v>
      </c>
      <c r="B4" s="62" t="s">
        <v>1302</v>
      </c>
    </row>
    <row r="5" spans="1:2" x14ac:dyDescent="0.25">
      <c r="A5" s="62" t="s">
        <v>1303</v>
      </c>
      <c r="B5" s="62" t="s">
        <v>1304</v>
      </c>
    </row>
    <row r="6" spans="1:2" x14ac:dyDescent="0.25">
      <c r="A6" s="62" t="s">
        <v>1305</v>
      </c>
      <c r="B6" s="62" t="s">
        <v>1306</v>
      </c>
    </row>
    <row r="7" spans="1:2" x14ac:dyDescent="0.25">
      <c r="A7" s="62" t="s">
        <v>1307</v>
      </c>
      <c r="B7" s="62" t="s">
        <v>1308</v>
      </c>
    </row>
    <row r="8" spans="1:2" x14ac:dyDescent="0.25">
      <c r="A8" s="62" t="s">
        <v>1309</v>
      </c>
      <c r="B8" s="62" t="s">
        <v>1310</v>
      </c>
    </row>
    <row r="9" spans="1:2" x14ac:dyDescent="0.25">
      <c r="A9" s="62" t="s">
        <v>1311</v>
      </c>
      <c r="B9" s="62" t="s">
        <v>1312</v>
      </c>
    </row>
    <row r="10" spans="1:2" x14ac:dyDescent="0.25">
      <c r="A10" s="62" t="s">
        <v>1313</v>
      </c>
      <c r="B10" s="62" t="s">
        <v>1314</v>
      </c>
    </row>
    <row r="11" spans="1:2" x14ac:dyDescent="0.25">
      <c r="A11" s="62" t="s">
        <v>1315</v>
      </c>
      <c r="B11" s="62" t="s">
        <v>1316</v>
      </c>
    </row>
    <row r="12" spans="1:2" x14ac:dyDescent="0.25">
      <c r="A12" s="62" t="s">
        <v>1317</v>
      </c>
      <c r="B12" s="62" t="s">
        <v>1318</v>
      </c>
    </row>
    <row r="13" spans="1:2" x14ac:dyDescent="0.25">
      <c r="A13" s="62" t="s">
        <v>1319</v>
      </c>
      <c r="B13" s="62" t="s">
        <v>1320</v>
      </c>
    </row>
    <row r="14" spans="1:2" x14ac:dyDescent="0.25">
      <c r="A14" s="62" t="s">
        <v>1321</v>
      </c>
      <c r="B14" s="62" t="s">
        <v>1322</v>
      </c>
    </row>
    <row r="15" spans="1:2" x14ac:dyDescent="0.25">
      <c r="A15" s="62" t="s">
        <v>1323</v>
      </c>
      <c r="B15" s="62" t="s">
        <v>1324</v>
      </c>
    </row>
    <row r="16" spans="1:2" x14ac:dyDescent="0.25">
      <c r="A16" s="62" t="s">
        <v>1325</v>
      </c>
      <c r="B16" s="62" t="s">
        <v>1326</v>
      </c>
    </row>
    <row r="17" spans="1:2" x14ac:dyDescent="0.25">
      <c r="A17" s="62" t="s">
        <v>1327</v>
      </c>
      <c r="B17" s="62" t="s">
        <v>1328</v>
      </c>
    </row>
    <row r="18" spans="1:2" x14ac:dyDescent="0.25">
      <c r="A18" s="62" t="s">
        <v>1329</v>
      </c>
      <c r="B18" s="62" t="s">
        <v>1330</v>
      </c>
    </row>
    <row r="19" spans="1:2" x14ac:dyDescent="0.25">
      <c r="A19" s="62" t="s">
        <v>1331</v>
      </c>
      <c r="B19" s="62" t="s">
        <v>1332</v>
      </c>
    </row>
    <row r="20" spans="1:2" x14ac:dyDescent="0.25">
      <c r="A20" s="62" t="s">
        <v>1333</v>
      </c>
      <c r="B20" s="62" t="s">
        <v>1334</v>
      </c>
    </row>
    <row r="21" spans="1:2" x14ac:dyDescent="0.25">
      <c r="A21" s="62" t="s">
        <v>1335</v>
      </c>
      <c r="B21" s="62" t="s">
        <v>1336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6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19" t="s">
        <v>57</v>
      </c>
      <c r="B1" s="319"/>
      <c r="C1" s="319"/>
      <c r="D1" s="319"/>
      <c r="E1" s="319"/>
      <c r="F1" s="319"/>
      <c r="G1" s="319"/>
      <c r="H1" s="319"/>
      <c r="I1" s="52"/>
      <c r="J1" s="37"/>
    </row>
    <row r="2" spans="1:11" ht="15.5" x14ac:dyDescent="0.35">
      <c r="A2" s="325" t="s">
        <v>58</v>
      </c>
      <c r="B2" s="325"/>
      <c r="C2" s="325"/>
      <c r="D2" s="325"/>
      <c r="E2" s="325"/>
      <c r="F2" s="325"/>
      <c r="G2" s="325"/>
      <c r="H2" s="323" t="str">
        <f>+Doklady!I100</f>
        <v>V3</v>
      </c>
      <c r="I2" s="323"/>
    </row>
    <row r="3" spans="1:11" ht="14" x14ac:dyDescent="0.3">
      <c r="A3" s="40"/>
      <c r="B3" s="40"/>
      <c r="C3" s="40"/>
      <c r="D3" s="40"/>
      <c r="E3" s="40"/>
      <c r="F3" s="40"/>
      <c r="G3" s="40"/>
      <c r="H3" s="324">
        <f>+Doklady!I101</f>
        <v>45887</v>
      </c>
      <c r="I3" s="324"/>
    </row>
    <row r="4" spans="1:11" ht="15.75" customHeight="1" x14ac:dyDescent="0.3">
      <c r="A4" s="41" t="s">
        <v>59</v>
      </c>
      <c r="B4" s="320" t="s">
        <v>60</v>
      </c>
      <c r="C4" s="321"/>
      <c r="D4" s="321"/>
      <c r="E4" s="32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28" t="s">
        <v>311</v>
      </c>
      <c r="B1" s="329"/>
      <c r="C1" s="174">
        <v>46022</v>
      </c>
      <c r="D1" s="26"/>
      <c r="G1" s="252">
        <v>45688</v>
      </c>
    </row>
    <row r="2" spans="1:7" ht="14" x14ac:dyDescent="0.3">
      <c r="A2" s="28"/>
      <c r="B2" s="28"/>
      <c r="G2" s="252">
        <v>45716</v>
      </c>
    </row>
    <row r="3" spans="1:7" ht="14" x14ac:dyDescent="0.3">
      <c r="A3" s="30" t="s">
        <v>312</v>
      </c>
      <c r="B3" s="326" t="str">
        <f>INDEX(Adr!B:B,Doklady!B102+1)</f>
        <v>Slovenská nohejbalová asociácia</v>
      </c>
      <c r="C3" s="326"/>
      <c r="D3" s="326"/>
      <c r="G3" s="252">
        <v>45747</v>
      </c>
    </row>
    <row r="4" spans="1:7" ht="14" x14ac:dyDescent="0.3">
      <c r="A4" s="30" t="s">
        <v>313</v>
      </c>
      <c r="B4" s="29" t="str">
        <f>RIGHT("0000"&amp;INDEX(Adr!A:A,Doklady!B102+1),8)</f>
        <v>30806887</v>
      </c>
      <c r="G4" s="252">
        <v>45777</v>
      </c>
    </row>
    <row r="5" spans="1:7" ht="14" x14ac:dyDescent="0.3">
      <c r="A5" s="30" t="s">
        <v>314</v>
      </c>
      <c r="B5" s="29" t="str">
        <f>INDEX(Adr!D:D,Doklady!B102+1)&amp;", "&amp;INDEX(Adr!E:E,Doklady!B102+1)</f>
        <v>Olympijské námestie 14290/1,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46100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46100</v>
      </c>
      <c r="G15" s="252"/>
    </row>
    <row r="16" spans="1:7" ht="14" x14ac:dyDescent="0.3">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1" sqref="B14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38" t="s">
        <v>329</v>
      </c>
      <c r="B1" s="338"/>
      <c r="C1" s="338"/>
      <c r="D1" s="338"/>
      <c r="E1" s="338"/>
      <c r="F1" s="338"/>
      <c r="G1" s="338"/>
      <c r="H1" s="338"/>
      <c r="I1" s="338"/>
    </row>
    <row r="2" spans="1:26" ht="7.5" customHeight="1" x14ac:dyDescent="0.2">
      <c r="C2" s="8"/>
      <c r="D2" s="8"/>
      <c r="E2" s="8"/>
      <c r="F2" s="8"/>
      <c r="G2" s="8"/>
      <c r="H2" s="8"/>
      <c r="I2" s="8"/>
    </row>
    <row r="3" spans="1:26" s="9" customFormat="1" ht="26.15" customHeight="1" x14ac:dyDescent="0.25">
      <c r="B3" s="160" t="s">
        <v>59</v>
      </c>
      <c r="C3" s="339" t="str">
        <f>INDEX(Adr!B2:B151,Doklady!B102)</f>
        <v>Slovenská nohejbalová asociácia</v>
      </c>
      <c r="D3" s="339"/>
      <c r="E3" s="339"/>
      <c r="F3" s="339"/>
      <c r="G3" s="215"/>
      <c r="H3" s="215"/>
      <c r="I3" s="65" t="str">
        <f>Doklady!I100</f>
        <v>V3</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INDEX(Adr!A2:A151,Doklady!B102)</f>
        <v>30806887</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0" t="s">
        <v>334</v>
      </c>
      <c r="F9" s="341"/>
      <c r="J9" s="8"/>
      <c r="L9" s="118"/>
      <c r="M9" s="118"/>
      <c r="N9" s="118"/>
      <c r="O9" s="118"/>
      <c r="P9" s="118"/>
      <c r="Q9" s="118"/>
      <c r="R9" s="118"/>
      <c r="S9" s="118"/>
    </row>
    <row r="10" spans="1:26" ht="18" x14ac:dyDescent="0.4">
      <c r="A10" s="69" t="s">
        <v>317</v>
      </c>
      <c r="B10" s="70" t="s">
        <v>318</v>
      </c>
      <c r="C10" s="126">
        <f>SUMIF(FP!J:J,Doklady!$B$1&amp;A10,FP!D:D)</f>
        <v>0</v>
      </c>
      <c r="D10" s="126">
        <f>C10-E10</f>
        <v>0</v>
      </c>
      <c r="E10" s="331">
        <f>SUMIF(K:K,A10,I:I)</f>
        <v>0</v>
      </c>
      <c r="F10" s="332"/>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42">
        <f>+I39-I42+I44-I47</f>
        <v>0</v>
      </c>
      <c r="F11" s="343"/>
      <c r="J11" s="176"/>
      <c r="L11" s="161">
        <f>L41</f>
        <v>2</v>
      </c>
      <c r="M11" s="118"/>
      <c r="N11" s="118"/>
      <c r="O11" s="118"/>
      <c r="P11" s="118"/>
      <c r="Q11" s="118"/>
      <c r="R11" s="118"/>
      <c r="S11" s="118"/>
    </row>
    <row r="12" spans="1:26" ht="18" x14ac:dyDescent="0.4">
      <c r="A12" s="69" t="s">
        <v>321</v>
      </c>
      <c r="B12" s="70" t="s">
        <v>322</v>
      </c>
      <c r="C12" s="126">
        <f>SUMIF(FP!J:J,Doklady!$B$1&amp;A12,FP!D:D)</f>
        <v>46100</v>
      </c>
      <c r="D12" s="126">
        <f>C12-E12</f>
        <v>46100</v>
      </c>
      <c r="E12" s="331">
        <f>SUMIF(K:K,A12,I:I)</f>
        <v>0</v>
      </c>
      <c r="F12" s="332"/>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51" t="s">
        <v>337</v>
      </c>
      <c r="C16" s="352"/>
      <c r="D16" s="352"/>
      <c r="E16" s="352"/>
      <c r="F16" s="352"/>
      <c r="G16" s="352"/>
      <c r="H16" s="35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6" t="s">
        <v>340</v>
      </c>
      <c r="C17" s="346"/>
      <c r="D17" s="346"/>
      <c r="E17" s="346"/>
      <c r="F17" s="346"/>
      <c r="G17" s="346"/>
      <c r="H17" s="346"/>
      <c r="I17" s="73">
        <f>SUMIF(FP!I:I,Doklady!$B$1&amp;A17,FP!D:D)</f>
        <v>0</v>
      </c>
      <c r="T17" s="86"/>
    </row>
    <row r="18" spans="1:20" x14ac:dyDescent="0.2">
      <c r="A18" s="135" t="s">
        <v>341</v>
      </c>
      <c r="B18" s="346" t="s">
        <v>342</v>
      </c>
      <c r="C18" s="346"/>
      <c r="D18" s="346"/>
      <c r="E18" s="346"/>
      <c r="F18" s="346"/>
      <c r="G18" s="346"/>
      <c r="H18" s="346"/>
      <c r="I18" s="73">
        <f>SUMIF(FP!I:I,Doklady!$B$1&amp;A18,FP!D:D)</f>
        <v>0</v>
      </c>
    </row>
    <row r="19" spans="1:20" x14ac:dyDescent="0.2">
      <c r="A19" s="115" t="s">
        <v>343</v>
      </c>
      <c r="B19" s="346" t="s">
        <v>344</v>
      </c>
      <c r="C19" s="346"/>
      <c r="D19" s="346"/>
      <c r="E19" s="346"/>
      <c r="F19" s="346"/>
      <c r="G19" s="346"/>
      <c r="H19" s="346"/>
      <c r="I19" s="73">
        <f>SUMIF(FP!I:I,Doklady!$B$1&amp;A19,FP!D:D)</f>
        <v>0</v>
      </c>
    </row>
    <row r="20" spans="1:20" x14ac:dyDescent="0.2">
      <c r="A20" s="135" t="s">
        <v>345</v>
      </c>
      <c r="B20" s="335" t="s">
        <v>346</v>
      </c>
      <c r="C20" s="336"/>
      <c r="D20" s="336"/>
      <c r="E20" s="336"/>
      <c r="F20" s="336"/>
      <c r="G20" s="336"/>
      <c r="H20" s="337"/>
      <c r="I20" s="73">
        <f>SUMIF(FP!I:I,Doklady!$B$1&amp;A20,FP!D:D)</f>
        <v>0</v>
      </c>
      <c r="T20" s="86"/>
    </row>
    <row r="21" spans="1:20" x14ac:dyDescent="0.2">
      <c r="A21" s="115" t="s">
        <v>347</v>
      </c>
      <c r="B21" s="335" t="s">
        <v>348</v>
      </c>
      <c r="C21" s="336"/>
      <c r="D21" s="336"/>
      <c r="E21" s="336"/>
      <c r="F21" s="336"/>
      <c r="G21" s="336"/>
      <c r="H21" s="337"/>
      <c r="I21" s="73">
        <f>SUMIF(FP!I:I,Doklady!$B$1&amp;A21,FP!D:D)</f>
        <v>0</v>
      </c>
      <c r="T21" s="86"/>
    </row>
    <row r="22" spans="1:20" x14ac:dyDescent="0.2">
      <c r="A22" s="135" t="s">
        <v>349</v>
      </c>
      <c r="B22" s="354" t="s">
        <v>350</v>
      </c>
      <c r="C22" s="355"/>
      <c r="D22" s="355"/>
      <c r="E22" s="355"/>
      <c r="F22" s="355"/>
      <c r="G22" s="355"/>
      <c r="H22" s="356"/>
      <c r="I22" s="73">
        <f>SUMIF(FP!I:I,Doklady!$B$1&amp;A22,FP!D:D)</f>
        <v>0</v>
      </c>
      <c r="T22" s="86"/>
    </row>
    <row r="23" spans="1:20" x14ac:dyDescent="0.2">
      <c r="A23" s="115" t="s">
        <v>351</v>
      </c>
      <c r="B23" s="335" t="s">
        <v>352</v>
      </c>
      <c r="C23" s="336"/>
      <c r="D23" s="336"/>
      <c r="E23" s="336"/>
      <c r="F23" s="336"/>
      <c r="G23" s="336"/>
      <c r="H23" s="337"/>
      <c r="I23" s="73">
        <f>SUMIF(FP!I:I,Doklady!$B$1&amp;A23,FP!D:D)</f>
        <v>46100</v>
      </c>
      <c r="T23" s="86"/>
    </row>
    <row r="24" spans="1:20" x14ac:dyDescent="0.2">
      <c r="A24" s="135" t="s">
        <v>353</v>
      </c>
      <c r="B24" s="335" t="s">
        <v>354</v>
      </c>
      <c r="C24" s="336"/>
      <c r="D24" s="336"/>
      <c r="E24" s="336"/>
      <c r="F24" s="336"/>
      <c r="G24" s="336"/>
      <c r="H24" s="337"/>
      <c r="I24" s="73">
        <f>SUMIF(FP!I:I,Doklady!$B$1&amp;A24,FP!D:D)</f>
        <v>0</v>
      </c>
      <c r="T24" s="86"/>
    </row>
    <row r="25" spans="1:20" x14ac:dyDescent="0.2">
      <c r="A25" s="115" t="s">
        <v>355</v>
      </c>
      <c r="B25" s="347" t="s">
        <v>2281</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1686</v>
      </c>
      <c r="D38" s="68" t="s">
        <v>1687</v>
      </c>
      <c r="E38" s="68" t="s">
        <v>1688</v>
      </c>
      <c r="F38" s="68" t="s">
        <v>1685</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46100</v>
      </c>
      <c r="D53" s="73">
        <f>IF(A53&lt;&gt;"",Doklady!I1-Doklady!J1,"")</f>
        <v>46099.999999999993</v>
      </c>
      <c r="E53" s="73">
        <f>IF(A53&lt;&gt;"",MIN(D53,C53)*Doklady!C1/(1-Doklady!C1),"")</f>
        <v>0</v>
      </c>
      <c r="F53" s="71">
        <f>IF(A53&lt;&gt;"",Doklady!J1,"")</f>
        <v>0</v>
      </c>
      <c r="G53" s="73">
        <f>+IFERROR(HLOOKUP(IF(RIGHT(B53,15)="bežné transfery",LEFT(B53,LEN(B53)-18),0),$J$40:$K$42,3,0),MIN(C53,D53))</f>
        <v>46099.999999999993</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46100</v>
      </c>
      <c r="D130" s="228">
        <f t="shared" ref="D130:I130" si="9">SUM(D53:D129)</f>
        <v>46099.999999999993</v>
      </c>
      <c r="E130" s="228">
        <f t="shared" si="9"/>
        <v>0</v>
      </c>
      <c r="F130" s="228">
        <f t="shared" si="9"/>
        <v>0</v>
      </c>
      <c r="G130" s="228">
        <f t="shared" si="9"/>
        <v>46099.999999999993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13">
        <v>46126</v>
      </c>
      <c r="C140" s="229"/>
      <c r="D140" s="350"/>
      <c r="E140" s="350"/>
      <c r="F140" s="350"/>
      <c r="G140" s="350"/>
      <c r="H140" s="350"/>
      <c r="I140" s="350"/>
      <c r="J140" s="85"/>
    </row>
    <row r="141" spans="1:26" ht="68.25" customHeight="1" x14ac:dyDescent="0.25">
      <c r="A141" s="9"/>
      <c r="B141" s="282" t="s">
        <v>2799</v>
      </c>
      <c r="C141" s="214"/>
      <c r="D141" s="330" t="s">
        <v>393</v>
      </c>
      <c r="E141" s="330"/>
      <c r="F141" s="330"/>
      <c r="G141" s="330"/>
      <c r="H141" s="330"/>
      <c r="I141" s="330"/>
      <c r="J141" s="85"/>
    </row>
    <row r="142" spans="1:26" ht="12.5" x14ac:dyDescent="0.25">
      <c r="A142" s="9"/>
      <c r="B142" s="281"/>
      <c r="C142" s="214"/>
      <c r="D142" s="263"/>
      <c r="E142" s="263"/>
      <c r="F142" s="263"/>
      <c r="G142" s="263"/>
      <c r="H142" s="263"/>
      <c r="I142" s="263"/>
      <c r="J142" s="85"/>
    </row>
    <row r="143" spans="1:26" ht="12.5" x14ac:dyDescent="0.25">
      <c r="A143" s="9"/>
      <c r="B143" s="281"/>
      <c r="C143" s="214"/>
      <c r="D143" s="263"/>
      <c r="E143" s="263"/>
      <c r="F143" s="263"/>
      <c r="G143" s="263"/>
      <c r="H143" s="263"/>
      <c r="I143" s="263"/>
      <c r="J143" s="85"/>
    </row>
    <row r="144" spans="1:26" ht="12.5" x14ac:dyDescent="0.25">
      <c r="A144" s="9"/>
      <c r="B144" s="282"/>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63" zoomScaleNormal="100" workbookViewId="0">
      <selection activeCell="I283" sqref="I283"/>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g - rozvoj športov, ktoré nie sú uznanými podľa zákona č. 440/2015 Z. z.</v>
      </c>
      <c r="B1" s="232" t="str">
        <f>INDEX(Adr!A:A,B102+1)</f>
        <v>30806887</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46099.999999999993</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142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61" t="s">
        <v>329</v>
      </c>
      <c r="B100" s="361"/>
      <c r="C100" s="361"/>
      <c r="D100" s="361"/>
      <c r="E100" s="361"/>
      <c r="F100" s="361"/>
      <c r="G100" s="361"/>
      <c r="H100" s="361"/>
      <c r="I100" s="363" t="s">
        <v>2270</v>
      </c>
      <c r="J100" s="363"/>
      <c r="K100" s="89"/>
    </row>
    <row r="101" spans="1:25" ht="15.5" x14ac:dyDescent="0.35">
      <c r="A101" s="361"/>
      <c r="B101" s="361"/>
      <c r="C101" s="361"/>
      <c r="D101" s="361"/>
      <c r="E101" s="361"/>
      <c r="F101" s="361"/>
      <c r="G101" s="361"/>
      <c r="H101" s="361"/>
      <c r="I101" s="362">
        <v>45887</v>
      </c>
      <c r="J101" s="362"/>
    </row>
    <row r="102" spans="1:25" ht="14" x14ac:dyDescent="0.3">
      <c r="A102" s="249" t="s">
        <v>398</v>
      </c>
      <c r="B102" s="250">
        <v>61</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4"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4" t="s">
        <v>407</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2437</v>
      </c>
      <c r="B107" s="14" t="s">
        <v>2292</v>
      </c>
      <c r="C107" s="14" t="s">
        <v>2293</v>
      </c>
      <c r="D107" s="16">
        <v>45688</v>
      </c>
      <c r="E107" s="16"/>
      <c r="F107" s="14" t="s">
        <v>2294</v>
      </c>
      <c r="G107" s="14" t="s">
        <v>2295</v>
      </c>
      <c r="H107" s="14" t="s">
        <v>2296</v>
      </c>
      <c r="I107" s="15">
        <v>8</v>
      </c>
      <c r="J107" s="77"/>
      <c r="K107" s="92"/>
    </row>
    <row r="108" spans="1:25" ht="20" x14ac:dyDescent="0.25">
      <c r="A108" s="14" t="s">
        <v>2437</v>
      </c>
      <c r="B108" s="14" t="s">
        <v>2297</v>
      </c>
      <c r="C108" s="14" t="s">
        <v>2298</v>
      </c>
      <c r="D108" s="16">
        <v>45716</v>
      </c>
      <c r="E108" s="16"/>
      <c r="F108" s="14" t="s">
        <v>2294</v>
      </c>
      <c r="G108" s="14" t="s">
        <v>2295</v>
      </c>
      <c r="H108" s="14" t="s">
        <v>2296</v>
      </c>
      <c r="I108" s="15">
        <v>8.25</v>
      </c>
      <c r="J108" s="77"/>
      <c r="K108" s="92"/>
    </row>
    <row r="109" spans="1:25" ht="20" x14ac:dyDescent="0.25">
      <c r="A109" s="14" t="s">
        <v>2437</v>
      </c>
      <c r="B109" s="14" t="s">
        <v>2299</v>
      </c>
      <c r="C109" s="14" t="s">
        <v>2300</v>
      </c>
      <c r="D109" s="16">
        <v>45747</v>
      </c>
      <c r="E109" s="16"/>
      <c r="F109" s="14" t="s">
        <v>2294</v>
      </c>
      <c r="G109" s="14" t="s">
        <v>2295</v>
      </c>
      <c r="H109" s="14" t="s">
        <v>2296</v>
      </c>
      <c r="I109" s="15">
        <v>8</v>
      </c>
      <c r="J109" s="77"/>
      <c r="K109" s="92"/>
    </row>
    <row r="110" spans="1:25" ht="20" x14ac:dyDescent="0.25">
      <c r="A110" s="14" t="s">
        <v>2437</v>
      </c>
      <c r="B110" s="14" t="s">
        <v>2301</v>
      </c>
      <c r="C110" s="14" t="s">
        <v>2302</v>
      </c>
      <c r="D110" s="16">
        <v>45777</v>
      </c>
      <c r="E110" s="16"/>
      <c r="F110" s="14" t="s">
        <v>2294</v>
      </c>
      <c r="G110" s="14" t="s">
        <v>2295</v>
      </c>
      <c r="H110" s="14" t="s">
        <v>2296</v>
      </c>
      <c r="I110" s="15">
        <v>8</v>
      </c>
      <c r="J110" s="77"/>
      <c r="K110" s="92"/>
    </row>
    <row r="111" spans="1:25" ht="20" x14ac:dyDescent="0.25">
      <c r="A111" s="14" t="s">
        <v>2437</v>
      </c>
      <c r="B111" s="14" t="s">
        <v>2303</v>
      </c>
      <c r="C111" s="14" t="s">
        <v>2304</v>
      </c>
      <c r="D111" s="16">
        <v>45808</v>
      </c>
      <c r="E111" s="16"/>
      <c r="F111" s="14" t="s">
        <v>2294</v>
      </c>
      <c r="G111" s="14" t="s">
        <v>2295</v>
      </c>
      <c r="H111" s="14" t="s">
        <v>2296</v>
      </c>
      <c r="I111" s="15">
        <v>8</v>
      </c>
      <c r="J111" s="77"/>
      <c r="K111" s="92"/>
    </row>
    <row r="112" spans="1:25" ht="20" x14ac:dyDescent="0.25">
      <c r="A112" s="14" t="s">
        <v>2437</v>
      </c>
      <c r="B112" s="14" t="s">
        <v>2305</v>
      </c>
      <c r="C112" s="14" t="s">
        <v>2306</v>
      </c>
      <c r="D112" s="16">
        <v>45709</v>
      </c>
      <c r="E112" s="16">
        <v>45834</v>
      </c>
      <c r="F112" s="14" t="s">
        <v>2307</v>
      </c>
      <c r="G112" s="14" t="s">
        <v>2308</v>
      </c>
      <c r="H112" s="14" t="s">
        <v>152</v>
      </c>
      <c r="I112" s="15">
        <v>5.6</v>
      </c>
      <c r="J112" s="77"/>
      <c r="K112" s="92"/>
    </row>
    <row r="113" spans="1:11" ht="20" x14ac:dyDescent="0.25">
      <c r="A113" s="14" t="s">
        <v>2437</v>
      </c>
      <c r="B113" s="14" t="s">
        <v>2314</v>
      </c>
      <c r="C113" s="14" t="s">
        <v>2315</v>
      </c>
      <c r="D113" s="16">
        <v>45751</v>
      </c>
      <c r="E113" s="16">
        <v>45834</v>
      </c>
      <c r="F113" s="14" t="s">
        <v>2307</v>
      </c>
      <c r="G113" s="14" t="s">
        <v>2308</v>
      </c>
      <c r="H113" s="14" t="s">
        <v>152</v>
      </c>
      <c r="I113" s="15">
        <v>4</v>
      </c>
      <c r="J113" s="77"/>
      <c r="K113" s="92"/>
    </row>
    <row r="114" spans="1:11" ht="20" x14ac:dyDescent="0.25">
      <c r="A114" s="14" t="s">
        <v>2437</v>
      </c>
      <c r="B114" s="14" t="s">
        <v>2314</v>
      </c>
      <c r="C114" s="14" t="s">
        <v>2316</v>
      </c>
      <c r="D114" s="16">
        <v>45793</v>
      </c>
      <c r="E114" s="16">
        <v>45834</v>
      </c>
      <c r="F114" s="14" t="s">
        <v>2307</v>
      </c>
      <c r="G114" s="14" t="s">
        <v>2308</v>
      </c>
      <c r="H114" s="14" t="s">
        <v>152</v>
      </c>
      <c r="I114" s="15">
        <v>4</v>
      </c>
      <c r="J114" s="77"/>
      <c r="K114" s="92"/>
    </row>
    <row r="115" spans="1:11" ht="40" x14ac:dyDescent="0.25">
      <c r="A115" s="14" t="s">
        <v>2437</v>
      </c>
      <c r="B115" s="14" t="s">
        <v>2328</v>
      </c>
      <c r="C115" s="14" t="s">
        <v>2329</v>
      </c>
      <c r="D115" s="16">
        <v>45834</v>
      </c>
      <c r="E115" s="16"/>
      <c r="F115" s="14" t="s">
        <v>2712</v>
      </c>
      <c r="G115" s="14"/>
      <c r="H115" s="14" t="s">
        <v>2327</v>
      </c>
      <c r="I115" s="15">
        <v>141.44</v>
      </c>
      <c r="J115" s="77"/>
      <c r="K115" s="92"/>
    </row>
    <row r="116" spans="1:11" ht="20" x14ac:dyDescent="0.25">
      <c r="A116" s="14" t="s">
        <v>2437</v>
      </c>
      <c r="B116" s="14" t="s">
        <v>2411</v>
      </c>
      <c r="C116" s="14" t="s">
        <v>2412</v>
      </c>
      <c r="D116" s="16">
        <v>45838</v>
      </c>
      <c r="E116" s="16"/>
      <c r="F116" s="14" t="s">
        <v>2294</v>
      </c>
      <c r="G116" s="14" t="s">
        <v>2295</v>
      </c>
      <c r="H116" s="14" t="s">
        <v>2296</v>
      </c>
      <c r="I116" s="15">
        <v>9</v>
      </c>
      <c r="J116" s="77"/>
      <c r="K116" s="92"/>
    </row>
    <row r="117" spans="1:11" ht="20" x14ac:dyDescent="0.25">
      <c r="A117" s="14" t="s">
        <v>2437</v>
      </c>
      <c r="B117" s="14" t="s">
        <v>2413</v>
      </c>
      <c r="C117" s="14" t="s">
        <v>2414</v>
      </c>
      <c r="D117" s="16">
        <v>45869</v>
      </c>
      <c r="E117" s="16"/>
      <c r="F117" s="14" t="s">
        <v>2294</v>
      </c>
      <c r="G117" s="14" t="s">
        <v>2295</v>
      </c>
      <c r="H117" s="14" t="s">
        <v>2296</v>
      </c>
      <c r="I117" s="15">
        <v>8</v>
      </c>
      <c r="J117" s="77"/>
      <c r="K117" s="92"/>
    </row>
    <row r="118" spans="1:11" ht="20" x14ac:dyDescent="0.25">
      <c r="A118" s="14" t="s">
        <v>2437</v>
      </c>
      <c r="B118" s="14" t="s">
        <v>2507</v>
      </c>
      <c r="C118" s="14" t="s">
        <v>2506</v>
      </c>
      <c r="D118" s="16">
        <v>45900</v>
      </c>
      <c r="E118" s="16"/>
      <c r="F118" s="14" t="s">
        <v>2294</v>
      </c>
      <c r="G118" s="14" t="s">
        <v>2295</v>
      </c>
      <c r="H118" s="14" t="s">
        <v>2296</v>
      </c>
      <c r="I118" s="15">
        <f>8+1.5</f>
        <v>9.5</v>
      </c>
      <c r="J118" s="77"/>
      <c r="K118" s="92"/>
    </row>
    <row r="119" spans="1:11" ht="20" x14ac:dyDescent="0.25">
      <c r="A119" s="14" t="s">
        <v>2437</v>
      </c>
      <c r="B119" s="14" t="s">
        <v>2509</v>
      </c>
      <c r="C119" s="14" t="s">
        <v>2510</v>
      </c>
      <c r="D119" s="16">
        <v>45930</v>
      </c>
      <c r="E119" s="16"/>
      <c r="F119" s="14" t="s">
        <v>2294</v>
      </c>
      <c r="G119" s="14" t="s">
        <v>2295</v>
      </c>
      <c r="H119" s="14" t="s">
        <v>2296</v>
      </c>
      <c r="I119" s="15">
        <v>8</v>
      </c>
      <c r="J119" s="77"/>
      <c r="K119" s="92"/>
    </row>
    <row r="120" spans="1:11" ht="20" x14ac:dyDescent="0.25">
      <c r="A120" s="14" t="s">
        <v>2437</v>
      </c>
      <c r="B120" s="14" t="s">
        <v>2566</v>
      </c>
      <c r="C120" s="14" t="s">
        <v>2567</v>
      </c>
      <c r="D120" s="16">
        <v>45961</v>
      </c>
      <c r="E120" s="16"/>
      <c r="F120" s="14" t="s">
        <v>2294</v>
      </c>
      <c r="G120" s="14" t="s">
        <v>2295</v>
      </c>
      <c r="H120" s="14" t="s">
        <v>2296</v>
      </c>
      <c r="I120" s="15">
        <v>8</v>
      </c>
      <c r="J120" s="77"/>
      <c r="K120" s="92"/>
    </row>
    <row r="121" spans="1:11" ht="30" x14ac:dyDescent="0.25">
      <c r="A121" s="14" t="s">
        <v>2437</v>
      </c>
      <c r="B121" s="14"/>
      <c r="C121" s="14"/>
      <c r="D121" s="16"/>
      <c r="E121" s="16"/>
      <c r="F121" s="14" t="s">
        <v>2713</v>
      </c>
      <c r="G121" s="14"/>
      <c r="H121" s="14"/>
      <c r="I121" s="15"/>
      <c r="J121" s="77"/>
      <c r="K121" s="92"/>
    </row>
    <row r="122" spans="1:11" ht="20" x14ac:dyDescent="0.25">
      <c r="A122" s="14" t="s">
        <v>2437</v>
      </c>
      <c r="B122" s="14" t="s">
        <v>2532</v>
      </c>
      <c r="C122" s="14" t="s">
        <v>2533</v>
      </c>
      <c r="D122" s="16">
        <v>45933</v>
      </c>
      <c r="E122" s="16">
        <v>45961</v>
      </c>
      <c r="F122" s="14" t="s">
        <v>2534</v>
      </c>
      <c r="G122" s="14" t="s">
        <v>2535</v>
      </c>
      <c r="H122" s="14" t="s">
        <v>2536</v>
      </c>
      <c r="I122" s="15">
        <v>4.2</v>
      </c>
      <c r="J122" s="77"/>
      <c r="K122" s="92"/>
    </row>
    <row r="123" spans="1:11" ht="20" x14ac:dyDescent="0.25">
      <c r="A123" s="14" t="s">
        <v>2437</v>
      </c>
      <c r="B123" s="14" t="s">
        <v>2532</v>
      </c>
      <c r="C123" s="14" t="s">
        <v>2538</v>
      </c>
      <c r="D123" s="16">
        <v>45934</v>
      </c>
      <c r="E123" s="16">
        <v>45961</v>
      </c>
      <c r="F123" s="14" t="s">
        <v>2714</v>
      </c>
      <c r="G123" s="14"/>
      <c r="H123" s="14" t="s">
        <v>2327</v>
      </c>
      <c r="I123" s="15">
        <v>14</v>
      </c>
      <c r="J123" s="77"/>
      <c r="K123" s="92"/>
    </row>
    <row r="124" spans="1:11" ht="20" x14ac:dyDescent="0.25">
      <c r="A124" s="14" t="s">
        <v>2437</v>
      </c>
      <c r="B124" s="14" t="s">
        <v>2518</v>
      </c>
      <c r="C124" s="14" t="s">
        <v>2519</v>
      </c>
      <c r="D124" s="16">
        <v>45946</v>
      </c>
      <c r="E124" s="16"/>
      <c r="F124" s="14" t="s">
        <v>2520</v>
      </c>
      <c r="G124" s="14" t="s">
        <v>2521</v>
      </c>
      <c r="H124" s="14" t="s">
        <v>2522</v>
      </c>
      <c r="I124" s="15">
        <v>46.2</v>
      </c>
      <c r="J124" s="77"/>
      <c r="K124" s="92"/>
    </row>
    <row r="125" spans="1:11" ht="20" x14ac:dyDescent="0.25">
      <c r="A125" s="14" t="s">
        <v>2437</v>
      </c>
      <c r="B125" s="14" t="s">
        <v>2718</v>
      </c>
      <c r="C125" s="14" t="s">
        <v>2719</v>
      </c>
      <c r="D125" s="16">
        <v>45952</v>
      </c>
      <c r="E125" s="16">
        <v>45961</v>
      </c>
      <c r="F125" s="14" t="s">
        <v>2307</v>
      </c>
      <c r="G125" s="14" t="s">
        <v>2308</v>
      </c>
      <c r="H125" s="14" t="s">
        <v>152</v>
      </c>
      <c r="I125" s="15">
        <v>3.2</v>
      </c>
      <c r="J125" s="77"/>
      <c r="K125" s="92"/>
    </row>
    <row r="126" spans="1:11" ht="20" x14ac:dyDescent="0.25">
      <c r="A126" s="14" t="s">
        <v>2437</v>
      </c>
      <c r="B126" s="14" t="s">
        <v>2588</v>
      </c>
      <c r="C126" s="14" t="s">
        <v>2589</v>
      </c>
      <c r="D126" s="16">
        <v>45991</v>
      </c>
      <c r="E126" s="16"/>
      <c r="F126" s="14" t="s">
        <v>2294</v>
      </c>
      <c r="G126" s="14" t="s">
        <v>2295</v>
      </c>
      <c r="H126" s="14" t="s">
        <v>2296</v>
      </c>
      <c r="I126" s="15">
        <v>8</v>
      </c>
      <c r="J126" s="77"/>
      <c r="K126" s="92"/>
    </row>
    <row r="127" spans="1:11" ht="20" x14ac:dyDescent="0.25">
      <c r="A127" s="14" t="s">
        <v>2437</v>
      </c>
      <c r="B127" s="14" t="s">
        <v>2590</v>
      </c>
      <c r="C127" s="14" t="s">
        <v>2591</v>
      </c>
      <c r="D127" s="16">
        <v>45989</v>
      </c>
      <c r="E127" s="16">
        <v>45995</v>
      </c>
      <c r="F127" s="14" t="s">
        <v>2307</v>
      </c>
      <c r="G127" s="14" t="s">
        <v>2308</v>
      </c>
      <c r="H127" s="14" t="s">
        <v>152</v>
      </c>
      <c r="I127" s="15">
        <v>4</v>
      </c>
      <c r="J127" s="77"/>
      <c r="K127" s="92"/>
    </row>
    <row r="128" spans="1:11" ht="20" x14ac:dyDescent="0.25">
      <c r="A128" s="14" t="s">
        <v>2437</v>
      </c>
      <c r="B128" s="14" t="s">
        <v>2590</v>
      </c>
      <c r="C128" s="14" t="s">
        <v>2592</v>
      </c>
      <c r="D128" s="16">
        <v>45989</v>
      </c>
      <c r="E128" s="16">
        <v>45995</v>
      </c>
      <c r="F128" s="14" t="s">
        <v>2307</v>
      </c>
      <c r="G128" s="14" t="s">
        <v>2308</v>
      </c>
      <c r="H128" s="14" t="s">
        <v>152</v>
      </c>
      <c r="I128" s="15">
        <v>4</v>
      </c>
      <c r="J128" s="77"/>
      <c r="K128" s="92"/>
    </row>
    <row r="129" spans="1:11" ht="20" x14ac:dyDescent="0.25">
      <c r="A129" s="14" t="s">
        <v>2437</v>
      </c>
      <c r="B129" s="14" t="s">
        <v>2702</v>
      </c>
      <c r="C129" s="14" t="s">
        <v>2698</v>
      </c>
      <c r="D129" s="16">
        <v>46013</v>
      </c>
      <c r="E129" s="16"/>
      <c r="F129" s="14" t="s">
        <v>2699</v>
      </c>
      <c r="G129" s="14" t="s">
        <v>2700</v>
      </c>
      <c r="H129" s="14" t="s">
        <v>2701</v>
      </c>
      <c r="I129" s="15">
        <v>600</v>
      </c>
      <c r="J129" s="77"/>
      <c r="K129" s="92"/>
    </row>
    <row r="130" spans="1:11" ht="20" x14ac:dyDescent="0.25">
      <c r="A130" s="14" t="s">
        <v>2437</v>
      </c>
      <c r="B130" s="14" t="s">
        <v>2691</v>
      </c>
      <c r="C130" s="14" t="s">
        <v>2715</v>
      </c>
      <c r="D130" s="16">
        <v>46008</v>
      </c>
      <c r="E130" s="16">
        <v>46013</v>
      </c>
      <c r="F130" s="14" t="s">
        <v>2690</v>
      </c>
      <c r="G130" s="14" t="s">
        <v>2308</v>
      </c>
      <c r="H130" s="14" t="s">
        <v>152</v>
      </c>
      <c r="I130" s="15">
        <v>5</v>
      </c>
      <c r="J130" s="77"/>
      <c r="K130" s="92"/>
    </row>
    <row r="131" spans="1:11" ht="20" x14ac:dyDescent="0.25">
      <c r="A131" s="14" t="s">
        <v>2437</v>
      </c>
      <c r="B131" s="14" t="s">
        <v>2691</v>
      </c>
      <c r="C131" s="14" t="s">
        <v>2716</v>
      </c>
      <c r="D131" s="16">
        <v>46008</v>
      </c>
      <c r="E131" s="16">
        <v>46013</v>
      </c>
      <c r="F131" s="14" t="s">
        <v>2307</v>
      </c>
      <c r="G131" s="14" t="s">
        <v>2308</v>
      </c>
      <c r="H131" s="14" t="s">
        <v>152</v>
      </c>
      <c r="I131" s="15">
        <v>3.2</v>
      </c>
      <c r="J131" s="77"/>
      <c r="K131" s="92"/>
    </row>
    <row r="132" spans="1:11" ht="20" x14ac:dyDescent="0.25">
      <c r="A132" s="14" t="s">
        <v>2437</v>
      </c>
      <c r="B132" s="14" t="s">
        <v>2691</v>
      </c>
      <c r="C132" s="14" t="s">
        <v>2717</v>
      </c>
      <c r="D132" s="16">
        <v>46008</v>
      </c>
      <c r="E132" s="16">
        <v>46013</v>
      </c>
      <c r="F132" s="14" t="s">
        <v>2307</v>
      </c>
      <c r="G132" s="14" t="s">
        <v>2308</v>
      </c>
      <c r="H132" s="14" t="s">
        <v>152</v>
      </c>
      <c r="I132" s="15">
        <v>3.2</v>
      </c>
      <c r="J132" s="77"/>
      <c r="K132" s="92"/>
    </row>
    <row r="133" spans="1:11" ht="20" x14ac:dyDescent="0.25">
      <c r="A133" s="14" t="s">
        <v>2437</v>
      </c>
      <c r="B133" s="14" t="s">
        <v>2705</v>
      </c>
      <c r="C133" s="14" t="s">
        <v>2706</v>
      </c>
      <c r="D133" s="16">
        <v>46013</v>
      </c>
      <c r="E133" s="16"/>
      <c r="F133" s="14" t="s">
        <v>2294</v>
      </c>
      <c r="G133" s="14" t="s">
        <v>2295</v>
      </c>
      <c r="H133" s="14" t="s">
        <v>2296</v>
      </c>
      <c r="I133" s="15">
        <v>20</v>
      </c>
      <c r="J133" s="77"/>
      <c r="K133" s="92"/>
    </row>
    <row r="134" spans="1:11" ht="20" x14ac:dyDescent="0.25">
      <c r="A134" s="14" t="s">
        <v>2437</v>
      </c>
      <c r="B134" s="14" t="s">
        <v>2705</v>
      </c>
      <c r="C134" s="14" t="s">
        <v>2706</v>
      </c>
      <c r="D134" s="16"/>
      <c r="E134" s="16"/>
      <c r="F134" s="14" t="s">
        <v>2294</v>
      </c>
      <c r="G134" s="14" t="s">
        <v>2295</v>
      </c>
      <c r="H134" s="14" t="s">
        <v>2296</v>
      </c>
      <c r="I134" s="15">
        <v>14.75</v>
      </c>
      <c r="J134" s="77"/>
      <c r="K134" s="92"/>
    </row>
    <row r="135" spans="1:11" ht="20" x14ac:dyDescent="0.25">
      <c r="A135" s="14" t="s">
        <v>2437</v>
      </c>
      <c r="B135" s="14"/>
      <c r="C135" s="14"/>
      <c r="D135" s="16"/>
      <c r="E135" s="16"/>
      <c r="F135" s="14" t="s">
        <v>2720</v>
      </c>
      <c r="G135" s="14"/>
      <c r="H135" s="14"/>
      <c r="I135" s="15"/>
      <c r="J135" s="77"/>
      <c r="K135" s="92"/>
    </row>
    <row r="136" spans="1:11" ht="20" x14ac:dyDescent="0.25">
      <c r="A136" s="14" t="s">
        <v>2437</v>
      </c>
      <c r="B136" s="14" t="s">
        <v>2317</v>
      </c>
      <c r="C136" s="14" t="s">
        <v>2318</v>
      </c>
      <c r="D136" s="16">
        <v>45675</v>
      </c>
      <c r="E136" s="16">
        <v>45834</v>
      </c>
      <c r="F136" s="14" t="s">
        <v>2721</v>
      </c>
      <c r="G136" s="14" t="s">
        <v>2319</v>
      </c>
      <c r="H136" s="14" t="s">
        <v>2320</v>
      </c>
      <c r="I136" s="15">
        <v>24</v>
      </c>
      <c r="J136" s="77"/>
      <c r="K136" s="92"/>
    </row>
    <row r="137" spans="1:11" ht="20" x14ac:dyDescent="0.25">
      <c r="A137" s="14" t="s">
        <v>2437</v>
      </c>
      <c r="B137" s="14"/>
      <c r="C137" s="14"/>
      <c r="D137" s="16"/>
      <c r="E137" s="16"/>
      <c r="F137" s="14" t="s">
        <v>2722</v>
      </c>
      <c r="G137" s="14"/>
      <c r="H137" s="14"/>
      <c r="I137" s="15"/>
      <c r="J137" s="77"/>
      <c r="K137" s="92"/>
    </row>
    <row r="138" spans="1:11" ht="20" x14ac:dyDescent="0.25">
      <c r="A138" s="14" t="s">
        <v>2437</v>
      </c>
      <c r="B138" s="14" t="s">
        <v>2330</v>
      </c>
      <c r="C138" s="14" t="s">
        <v>2331</v>
      </c>
      <c r="D138" s="16">
        <v>45834</v>
      </c>
      <c r="E138" s="16"/>
      <c r="F138" s="14" t="s">
        <v>2723</v>
      </c>
      <c r="G138" s="14"/>
      <c r="H138" s="14" t="s">
        <v>2332</v>
      </c>
      <c r="I138" s="15">
        <v>90</v>
      </c>
      <c r="J138" s="77"/>
      <c r="K138" s="92"/>
    </row>
    <row r="139" spans="1:11" ht="20" x14ac:dyDescent="0.25">
      <c r="A139" s="14" t="s">
        <v>2437</v>
      </c>
      <c r="B139" s="14" t="s">
        <v>2330</v>
      </c>
      <c r="C139" s="14" t="s">
        <v>2333</v>
      </c>
      <c r="D139" s="16">
        <v>45738</v>
      </c>
      <c r="E139" s="16">
        <v>45834</v>
      </c>
      <c r="F139" s="14" t="s">
        <v>2724</v>
      </c>
      <c r="G139" s="14" t="s">
        <v>2334</v>
      </c>
      <c r="H139" s="14" t="s">
        <v>2335</v>
      </c>
      <c r="I139" s="15">
        <v>54.2</v>
      </c>
      <c r="J139" s="77"/>
      <c r="K139" s="92"/>
    </row>
    <row r="140" spans="1:11" ht="20" x14ac:dyDescent="0.25">
      <c r="A140" s="14" t="s">
        <v>2437</v>
      </c>
      <c r="B140" s="14" t="s">
        <v>2330</v>
      </c>
      <c r="C140" s="14" t="s">
        <v>2336</v>
      </c>
      <c r="D140" s="16">
        <v>45738</v>
      </c>
      <c r="E140" s="16">
        <v>45834</v>
      </c>
      <c r="F140" s="14" t="s">
        <v>2725</v>
      </c>
      <c r="G140" s="14"/>
      <c r="H140" s="14" t="s">
        <v>2337</v>
      </c>
      <c r="I140" s="15">
        <v>16</v>
      </c>
      <c r="J140" s="77"/>
      <c r="K140" s="92"/>
    </row>
    <row r="141" spans="1:11" ht="40" x14ac:dyDescent="0.25">
      <c r="A141" s="14" t="s">
        <v>2437</v>
      </c>
      <c r="B141" s="14" t="s">
        <v>2353</v>
      </c>
      <c r="C141" s="14"/>
      <c r="D141" s="16"/>
      <c r="E141" s="16"/>
      <c r="F141" s="14" t="s">
        <v>2726</v>
      </c>
      <c r="G141" s="14"/>
      <c r="H141" s="14"/>
      <c r="I141" s="15"/>
      <c r="J141" s="77"/>
      <c r="K141" s="92"/>
    </row>
    <row r="142" spans="1:11" ht="20" x14ac:dyDescent="0.25">
      <c r="A142" s="14" t="s">
        <v>2437</v>
      </c>
      <c r="B142" s="14" t="s">
        <v>2353</v>
      </c>
      <c r="C142" s="14" t="s">
        <v>2354</v>
      </c>
      <c r="D142" s="16">
        <v>45780</v>
      </c>
      <c r="E142" s="16">
        <v>45834</v>
      </c>
      <c r="F142" s="14" t="s">
        <v>2727</v>
      </c>
      <c r="G142" s="14"/>
      <c r="H142" s="14" t="s">
        <v>2327</v>
      </c>
      <c r="I142" s="15">
        <v>140</v>
      </c>
      <c r="J142" s="77"/>
      <c r="K142" s="92"/>
    </row>
    <row r="143" spans="1:11" ht="20" x14ac:dyDescent="0.25">
      <c r="A143" s="14" t="s">
        <v>2437</v>
      </c>
      <c r="B143" s="14" t="s">
        <v>2353</v>
      </c>
      <c r="C143" s="14" t="s">
        <v>2355</v>
      </c>
      <c r="D143" s="16">
        <v>45776</v>
      </c>
      <c r="E143" s="16">
        <v>45834</v>
      </c>
      <c r="F143" s="14" t="s">
        <v>2728</v>
      </c>
      <c r="G143" s="14" t="s">
        <v>2356</v>
      </c>
      <c r="H143" s="14" t="s">
        <v>2357</v>
      </c>
      <c r="I143" s="15">
        <v>14.4</v>
      </c>
      <c r="J143" s="77"/>
      <c r="K143" s="92"/>
    </row>
    <row r="144" spans="1:11" ht="20" x14ac:dyDescent="0.25">
      <c r="A144" s="14" t="s">
        <v>2437</v>
      </c>
      <c r="B144" s="14" t="s">
        <v>2353</v>
      </c>
      <c r="C144" s="14" t="s">
        <v>2358</v>
      </c>
      <c r="D144" s="16">
        <v>45780</v>
      </c>
      <c r="E144" s="16">
        <v>45834</v>
      </c>
      <c r="F144" s="14" t="s">
        <v>2359</v>
      </c>
      <c r="G144" s="14" t="s">
        <v>2360</v>
      </c>
      <c r="H144" s="14" t="s">
        <v>2361</v>
      </c>
      <c r="I144" s="15">
        <v>315</v>
      </c>
      <c r="J144" s="77"/>
      <c r="K144" s="92"/>
    </row>
    <row r="145" spans="1:11" ht="20" x14ac:dyDescent="0.25">
      <c r="A145" s="14" t="s">
        <v>2437</v>
      </c>
      <c r="B145" s="14" t="s">
        <v>2457</v>
      </c>
      <c r="C145" s="14" t="s">
        <v>2459</v>
      </c>
      <c r="D145" s="16">
        <v>45790</v>
      </c>
      <c r="E145" s="16">
        <v>45876</v>
      </c>
      <c r="F145" s="14" t="s">
        <v>2729</v>
      </c>
      <c r="G145" s="14" t="s">
        <v>2346</v>
      </c>
      <c r="H145" s="14" t="s">
        <v>2347</v>
      </c>
      <c r="I145" s="15">
        <v>350</v>
      </c>
      <c r="J145" s="77"/>
      <c r="K145" s="92"/>
    </row>
    <row r="146" spans="1:11" ht="20" x14ac:dyDescent="0.25">
      <c r="A146" s="14" t="s">
        <v>2437</v>
      </c>
      <c r="B146" s="14" t="s">
        <v>2348</v>
      </c>
      <c r="C146" s="14" t="s">
        <v>2349</v>
      </c>
      <c r="D146" s="16">
        <v>45790</v>
      </c>
      <c r="E146" s="16">
        <v>45834</v>
      </c>
      <c r="F146" s="14" t="s">
        <v>2350</v>
      </c>
      <c r="G146" s="14" t="s">
        <v>2351</v>
      </c>
      <c r="H146" s="14" t="s">
        <v>2352</v>
      </c>
      <c r="I146" s="15">
        <v>415</v>
      </c>
      <c r="J146" s="77"/>
      <c r="K146" s="92"/>
    </row>
    <row r="147" spans="1:11" ht="20" x14ac:dyDescent="0.25">
      <c r="A147" s="14" t="s">
        <v>2437</v>
      </c>
      <c r="B147" s="14" t="s">
        <v>2362</v>
      </c>
      <c r="C147" s="14" t="s">
        <v>2363</v>
      </c>
      <c r="D147" s="16">
        <v>45707</v>
      </c>
      <c r="E147" s="16">
        <v>45834</v>
      </c>
      <c r="F147" s="14" t="s">
        <v>2350</v>
      </c>
      <c r="G147" s="14"/>
      <c r="H147" s="14" t="s">
        <v>2364</v>
      </c>
      <c r="I147" s="15">
        <v>500</v>
      </c>
      <c r="J147" s="77"/>
      <c r="K147" s="92"/>
    </row>
    <row r="148" spans="1:11" ht="50" x14ac:dyDescent="0.25">
      <c r="A148" s="14" t="s">
        <v>2437</v>
      </c>
      <c r="B148" s="14" t="s">
        <v>2382</v>
      </c>
      <c r="C148" s="14"/>
      <c r="D148" s="16"/>
      <c r="E148" s="16"/>
      <c r="F148" s="14" t="s">
        <v>2730</v>
      </c>
      <c r="G148" s="14"/>
      <c r="H148" s="14"/>
      <c r="I148" s="15"/>
      <c r="J148" s="77"/>
      <c r="K148" s="92"/>
    </row>
    <row r="149" spans="1:11" ht="20" x14ac:dyDescent="0.25">
      <c r="A149" s="14" t="s">
        <v>2437</v>
      </c>
      <c r="B149" s="14" t="s">
        <v>2382</v>
      </c>
      <c r="C149" s="14" t="s">
        <v>2383</v>
      </c>
      <c r="D149" s="16">
        <v>45781</v>
      </c>
      <c r="E149" s="16">
        <v>45834</v>
      </c>
      <c r="F149" s="14" t="s">
        <v>2384</v>
      </c>
      <c r="G149" s="14" t="s">
        <v>2360</v>
      </c>
      <c r="H149" s="14" t="s">
        <v>2361</v>
      </c>
      <c r="I149" s="15">
        <v>315</v>
      </c>
      <c r="J149" s="77"/>
      <c r="K149" s="92"/>
    </row>
    <row r="150" spans="1:11" ht="20" x14ac:dyDescent="0.25">
      <c r="A150" s="14" t="s">
        <v>2437</v>
      </c>
      <c r="B150" s="14" t="s">
        <v>2382</v>
      </c>
      <c r="C150" s="14" t="s">
        <v>2385</v>
      </c>
      <c r="D150" s="16">
        <v>45777</v>
      </c>
      <c r="E150" s="16">
        <v>45834</v>
      </c>
      <c r="F150" s="14" t="s">
        <v>2386</v>
      </c>
      <c r="G150" s="14" t="s">
        <v>2387</v>
      </c>
      <c r="H150" s="14" t="s">
        <v>2388</v>
      </c>
      <c r="I150" s="15">
        <v>34</v>
      </c>
      <c r="J150" s="77"/>
      <c r="K150" s="92"/>
    </row>
    <row r="151" spans="1:11" ht="20" x14ac:dyDescent="0.25">
      <c r="A151" s="14" t="s">
        <v>2437</v>
      </c>
      <c r="B151" s="14" t="s">
        <v>2382</v>
      </c>
      <c r="C151" s="14" t="s">
        <v>2389</v>
      </c>
      <c r="D151" s="16">
        <v>45781</v>
      </c>
      <c r="E151" s="16">
        <v>45834</v>
      </c>
      <c r="F151" s="14" t="s">
        <v>2367</v>
      </c>
      <c r="G151" s="14"/>
      <c r="H151" s="14" t="s">
        <v>2327</v>
      </c>
      <c r="I151" s="15">
        <f>349+204</f>
        <v>553</v>
      </c>
      <c r="J151" s="77"/>
      <c r="K151" s="92"/>
    </row>
    <row r="152" spans="1:11" ht="20" x14ac:dyDescent="0.25">
      <c r="A152" s="14" t="s">
        <v>2437</v>
      </c>
      <c r="B152" s="14" t="s">
        <v>2382</v>
      </c>
      <c r="C152" s="14" t="s">
        <v>2390</v>
      </c>
      <c r="D152" s="16">
        <v>45776</v>
      </c>
      <c r="E152" s="16">
        <v>45834</v>
      </c>
      <c r="F152" s="14" t="s">
        <v>2731</v>
      </c>
      <c r="G152" s="14" t="s">
        <v>2391</v>
      </c>
      <c r="H152" s="14" t="s">
        <v>2392</v>
      </c>
      <c r="I152" s="15">
        <v>10.95</v>
      </c>
      <c r="J152" s="77"/>
      <c r="K152" s="92"/>
    </row>
    <row r="153" spans="1:11" ht="20" x14ac:dyDescent="0.25">
      <c r="A153" s="14" t="s">
        <v>2437</v>
      </c>
      <c r="B153" s="14" t="s">
        <v>2382</v>
      </c>
      <c r="C153" s="14" t="s">
        <v>2393</v>
      </c>
      <c r="D153" s="16">
        <v>45780</v>
      </c>
      <c r="E153" s="16">
        <v>45834</v>
      </c>
      <c r="F153" s="14" t="s">
        <v>2394</v>
      </c>
      <c r="G153" s="14" t="s">
        <v>2395</v>
      </c>
      <c r="H153" s="14" t="s">
        <v>2396</v>
      </c>
      <c r="I153" s="15">
        <v>49.5</v>
      </c>
      <c r="J153" s="77"/>
      <c r="K153" s="92"/>
    </row>
    <row r="154" spans="1:11" ht="20" x14ac:dyDescent="0.25">
      <c r="A154" s="14" t="s">
        <v>2437</v>
      </c>
      <c r="B154" s="14" t="s">
        <v>2457</v>
      </c>
      <c r="C154" s="14" t="s">
        <v>2459</v>
      </c>
      <c r="D154" s="16">
        <v>45790</v>
      </c>
      <c r="E154" s="16">
        <v>45876</v>
      </c>
      <c r="F154" s="14" t="s">
        <v>2460</v>
      </c>
      <c r="G154" s="14" t="s">
        <v>2346</v>
      </c>
      <c r="H154" s="14" t="s">
        <v>2347</v>
      </c>
      <c r="I154" s="15">
        <v>350</v>
      </c>
      <c r="J154" s="77"/>
      <c r="K154" s="92"/>
    </row>
    <row r="155" spans="1:11" ht="40" x14ac:dyDescent="0.25">
      <c r="A155" s="14" t="s">
        <v>2437</v>
      </c>
      <c r="B155" s="14"/>
      <c r="C155" s="14"/>
      <c r="D155" s="16"/>
      <c r="E155" s="16"/>
      <c r="F155" s="14" t="s">
        <v>2732</v>
      </c>
      <c r="G155" s="14"/>
      <c r="H155" s="14"/>
      <c r="I155" s="15"/>
      <c r="J155" s="77"/>
      <c r="K155" s="92"/>
    </row>
    <row r="156" spans="1:11" ht="20" x14ac:dyDescent="0.25">
      <c r="A156" s="14" t="s">
        <v>2437</v>
      </c>
      <c r="B156" s="14" t="s">
        <v>2321</v>
      </c>
      <c r="C156" s="14" t="s">
        <v>2322</v>
      </c>
      <c r="D156" s="16">
        <v>45805</v>
      </c>
      <c r="E156" s="16">
        <v>45834</v>
      </c>
      <c r="F156" s="14" t="s">
        <v>2323</v>
      </c>
      <c r="G156" s="14" t="s">
        <v>2324</v>
      </c>
      <c r="H156" s="14" t="s">
        <v>2325</v>
      </c>
      <c r="I156" s="15">
        <v>16.2</v>
      </c>
      <c r="J156" s="77"/>
      <c r="K156" s="92"/>
    </row>
    <row r="157" spans="1:11" ht="20" x14ac:dyDescent="0.25">
      <c r="A157" s="14" t="s">
        <v>2437</v>
      </c>
      <c r="B157" s="14" t="s">
        <v>2321</v>
      </c>
      <c r="C157" s="14" t="s">
        <v>2326</v>
      </c>
      <c r="D157" s="16">
        <v>45808</v>
      </c>
      <c r="E157" s="16">
        <v>45834</v>
      </c>
      <c r="F157" s="14" t="s">
        <v>2733</v>
      </c>
      <c r="G157" s="14"/>
      <c r="H157" s="14" t="s">
        <v>2327</v>
      </c>
      <c r="I157" s="15">
        <v>122</v>
      </c>
      <c r="J157" s="77"/>
      <c r="K157" s="92"/>
    </row>
    <row r="158" spans="1:11" ht="20" x14ac:dyDescent="0.25">
      <c r="A158" s="14" t="s">
        <v>2437</v>
      </c>
      <c r="B158" s="14" t="s">
        <v>2321</v>
      </c>
      <c r="C158" s="14"/>
      <c r="D158" s="16"/>
      <c r="E158" s="16">
        <v>45834</v>
      </c>
      <c r="F158" s="14" t="s">
        <v>2734</v>
      </c>
      <c r="G158" s="14" t="s">
        <v>2458</v>
      </c>
      <c r="H158" s="14" t="s">
        <v>2456</v>
      </c>
      <c r="I158" s="15">
        <v>400</v>
      </c>
      <c r="J158" s="77"/>
      <c r="K158" s="92"/>
    </row>
    <row r="159" spans="1:11" ht="30" x14ac:dyDescent="0.25">
      <c r="A159" s="14" t="s">
        <v>2437</v>
      </c>
      <c r="B159" s="14"/>
      <c r="C159" s="14"/>
      <c r="D159" s="16"/>
      <c r="E159" s="16"/>
      <c r="F159" s="14" t="s">
        <v>2735</v>
      </c>
      <c r="G159" s="14"/>
      <c r="H159" s="14"/>
      <c r="I159" s="15"/>
      <c r="J159" s="77"/>
      <c r="K159" s="92"/>
    </row>
    <row r="160" spans="1:11" ht="20" x14ac:dyDescent="0.25">
      <c r="A160" s="14" t="s">
        <v>2437</v>
      </c>
      <c r="B160" s="14" t="s">
        <v>2338</v>
      </c>
      <c r="C160" s="14" t="s">
        <v>2339</v>
      </c>
      <c r="D160" s="16">
        <v>45731</v>
      </c>
      <c r="E160" s="16">
        <v>45834</v>
      </c>
      <c r="F160" s="14" t="s">
        <v>2736</v>
      </c>
      <c r="G160" s="14"/>
      <c r="H160" s="14" t="s">
        <v>2327</v>
      </c>
      <c r="I160" s="15">
        <v>208</v>
      </c>
      <c r="J160" s="77"/>
      <c r="K160" s="92"/>
    </row>
    <row r="161" spans="1:11" ht="40" x14ac:dyDescent="0.25">
      <c r="A161" s="14" t="s">
        <v>2437</v>
      </c>
      <c r="B161" s="14"/>
      <c r="C161" s="14"/>
      <c r="D161" s="16"/>
      <c r="E161" s="16"/>
      <c r="F161" s="14" t="s">
        <v>2737</v>
      </c>
      <c r="G161" s="14"/>
      <c r="H161" s="14"/>
      <c r="I161" s="15"/>
      <c r="J161" s="77"/>
      <c r="K161" s="92"/>
    </row>
    <row r="162" spans="1:11" ht="20" x14ac:dyDescent="0.25">
      <c r="A162" s="14" t="s">
        <v>2437</v>
      </c>
      <c r="B162" s="14" t="s">
        <v>2398</v>
      </c>
      <c r="C162" s="14" t="s">
        <v>2399</v>
      </c>
      <c r="D162" s="16">
        <v>45723</v>
      </c>
      <c r="E162" s="16">
        <v>45834</v>
      </c>
      <c r="F162" s="14" t="s">
        <v>2400</v>
      </c>
      <c r="G162" s="14" t="s">
        <v>2346</v>
      </c>
      <c r="H162" s="14" t="s">
        <v>2347</v>
      </c>
      <c r="I162" s="15">
        <v>350</v>
      </c>
      <c r="J162" s="77"/>
      <c r="K162" s="92"/>
    </row>
    <row r="163" spans="1:11" ht="20" x14ac:dyDescent="0.25">
      <c r="A163" s="14" t="s">
        <v>2437</v>
      </c>
      <c r="B163" s="14" t="s">
        <v>2401</v>
      </c>
      <c r="C163" s="14" t="s">
        <v>2402</v>
      </c>
      <c r="D163" s="16">
        <v>45790</v>
      </c>
      <c r="E163" s="16"/>
      <c r="F163" s="14" t="s">
        <v>2403</v>
      </c>
      <c r="G163" s="14" t="s">
        <v>2404</v>
      </c>
      <c r="H163" s="14" t="s">
        <v>2405</v>
      </c>
      <c r="I163" s="15">
        <v>5.5</v>
      </c>
      <c r="J163" s="77"/>
      <c r="K163" s="92"/>
    </row>
    <row r="164" spans="1:11" ht="20" x14ac:dyDescent="0.25">
      <c r="A164" s="14" t="s">
        <v>2437</v>
      </c>
      <c r="B164" s="14" t="s">
        <v>2397</v>
      </c>
      <c r="C164" s="14" t="s">
        <v>2406</v>
      </c>
      <c r="D164" s="16">
        <v>45717</v>
      </c>
      <c r="E164" s="16">
        <v>45834</v>
      </c>
      <c r="F164" s="14" t="s">
        <v>2407</v>
      </c>
      <c r="G164" s="14"/>
      <c r="H164" s="14" t="s">
        <v>2327</v>
      </c>
      <c r="I164" s="15">
        <f>272+125</f>
        <v>397</v>
      </c>
      <c r="J164" s="77"/>
      <c r="K164" s="92"/>
    </row>
    <row r="165" spans="1:11" ht="20" x14ac:dyDescent="0.25">
      <c r="A165" s="14" t="s">
        <v>2437</v>
      </c>
      <c r="B165" s="14" t="s">
        <v>2397</v>
      </c>
      <c r="C165" s="14" t="s">
        <v>150</v>
      </c>
      <c r="D165" s="16">
        <v>45717</v>
      </c>
      <c r="E165" s="16">
        <v>45834</v>
      </c>
      <c r="F165" s="14" t="s">
        <v>2408</v>
      </c>
      <c r="G165" s="14" t="s">
        <v>2360</v>
      </c>
      <c r="H165" s="14" t="s">
        <v>2361</v>
      </c>
      <c r="I165" s="15">
        <v>544</v>
      </c>
      <c r="J165" s="77"/>
      <c r="K165" s="92"/>
    </row>
    <row r="166" spans="1:11" ht="20" x14ac:dyDescent="0.25">
      <c r="A166" s="14" t="s">
        <v>2437</v>
      </c>
      <c r="B166" s="14" t="s">
        <v>2397</v>
      </c>
      <c r="C166" s="14" t="s">
        <v>2409</v>
      </c>
      <c r="D166" s="16">
        <v>45717</v>
      </c>
      <c r="E166" s="16">
        <v>45834</v>
      </c>
      <c r="F166" s="14" t="s">
        <v>2410</v>
      </c>
      <c r="G166" s="14" t="s">
        <v>2360</v>
      </c>
      <c r="H166" s="14" t="s">
        <v>2361</v>
      </c>
      <c r="I166" s="15">
        <v>8.5</v>
      </c>
      <c r="J166" s="77"/>
      <c r="K166" s="92"/>
    </row>
    <row r="167" spans="1:11" ht="40" x14ac:dyDescent="0.25">
      <c r="A167" s="14" t="s">
        <v>2437</v>
      </c>
      <c r="B167" s="14" t="s">
        <v>2365</v>
      </c>
      <c r="C167" s="14"/>
      <c r="D167" s="16"/>
      <c r="E167" s="16"/>
      <c r="F167" s="14" t="s">
        <v>2740</v>
      </c>
      <c r="G167" s="14"/>
      <c r="H167" s="14"/>
      <c r="I167" s="15"/>
      <c r="J167" s="77"/>
      <c r="K167" s="92"/>
    </row>
    <row r="168" spans="1:11" ht="20" x14ac:dyDescent="0.25">
      <c r="A168" s="14" t="s">
        <v>2437</v>
      </c>
      <c r="B168" s="14" t="s">
        <v>2365</v>
      </c>
      <c r="C168" s="14" t="s">
        <v>2366</v>
      </c>
      <c r="D168" s="16">
        <v>45809</v>
      </c>
      <c r="E168" s="16">
        <v>45834</v>
      </c>
      <c r="F168" s="14" t="s">
        <v>2367</v>
      </c>
      <c r="G168" s="14"/>
      <c r="H168" s="14" t="s">
        <v>2327</v>
      </c>
      <c r="I168" s="15">
        <f>360.5+73.4</f>
        <v>433.9</v>
      </c>
      <c r="J168" s="77"/>
      <c r="K168" s="92"/>
    </row>
    <row r="169" spans="1:11" ht="20" x14ac:dyDescent="0.25">
      <c r="A169" s="14" t="s">
        <v>2437</v>
      </c>
      <c r="B169" s="14" t="s">
        <v>2365</v>
      </c>
      <c r="C169" s="14" t="s">
        <v>2368</v>
      </c>
      <c r="D169" s="16">
        <v>45808</v>
      </c>
      <c r="E169" s="16">
        <v>45834</v>
      </c>
      <c r="F169" s="14" t="s">
        <v>2369</v>
      </c>
      <c r="G169" s="14" t="s">
        <v>2370</v>
      </c>
      <c r="H169" s="14" t="s">
        <v>2371</v>
      </c>
      <c r="I169" s="15">
        <v>190</v>
      </c>
      <c r="J169" s="77"/>
      <c r="K169" s="92"/>
    </row>
    <row r="170" spans="1:11" ht="20" x14ac:dyDescent="0.25">
      <c r="A170" s="14" t="s">
        <v>2437</v>
      </c>
      <c r="B170" s="14" t="s">
        <v>2365</v>
      </c>
      <c r="C170" s="14" t="s">
        <v>2372</v>
      </c>
      <c r="D170" s="16">
        <v>45809</v>
      </c>
      <c r="E170" s="16">
        <v>45834</v>
      </c>
      <c r="F170" s="14" t="s">
        <v>2373</v>
      </c>
      <c r="G170" s="14" t="s">
        <v>2374</v>
      </c>
      <c r="H170" s="14" t="s">
        <v>2375</v>
      </c>
      <c r="I170" s="15">
        <v>8.3000000000000007</v>
      </c>
      <c r="J170" s="77"/>
      <c r="K170" s="92"/>
    </row>
    <row r="171" spans="1:11" ht="20" x14ac:dyDescent="0.25">
      <c r="A171" s="14" t="s">
        <v>2437</v>
      </c>
      <c r="B171" s="14" t="s">
        <v>2365</v>
      </c>
      <c r="C171" s="14" t="s">
        <v>2376</v>
      </c>
      <c r="D171" s="16">
        <v>45807</v>
      </c>
      <c r="E171" s="16">
        <v>45834</v>
      </c>
      <c r="F171" s="14" t="s">
        <v>2377</v>
      </c>
      <c r="G171" s="14" t="s">
        <v>2378</v>
      </c>
      <c r="H171" s="14" t="s">
        <v>2379</v>
      </c>
      <c r="I171" s="15">
        <v>9.6</v>
      </c>
      <c r="J171" s="77"/>
      <c r="K171" s="92"/>
    </row>
    <row r="172" spans="1:11" ht="20" x14ac:dyDescent="0.25">
      <c r="A172" s="14" t="s">
        <v>2437</v>
      </c>
      <c r="B172" s="14" t="s">
        <v>2365</v>
      </c>
      <c r="C172" s="14" t="s">
        <v>2380</v>
      </c>
      <c r="D172" s="16">
        <v>45805</v>
      </c>
      <c r="E172" s="16">
        <v>45834</v>
      </c>
      <c r="F172" s="14" t="s">
        <v>2381</v>
      </c>
      <c r="G172" s="14" t="s">
        <v>2324</v>
      </c>
      <c r="H172" s="14" t="s">
        <v>2325</v>
      </c>
      <c r="I172" s="15">
        <v>13.5</v>
      </c>
      <c r="J172" s="77"/>
      <c r="K172" s="92"/>
    </row>
    <row r="173" spans="1:11" ht="40" x14ac:dyDescent="0.25">
      <c r="A173" s="14" t="s">
        <v>2437</v>
      </c>
      <c r="B173" s="14"/>
      <c r="C173" s="14"/>
      <c r="D173" s="16"/>
      <c r="E173" s="16"/>
      <c r="F173" s="14" t="s">
        <v>2741</v>
      </c>
      <c r="G173" s="14"/>
      <c r="H173" s="14"/>
      <c r="I173" s="15"/>
      <c r="J173" s="77"/>
      <c r="K173" s="92"/>
    </row>
    <row r="174" spans="1:11" ht="20" x14ac:dyDescent="0.25">
      <c r="A174" s="14" t="s">
        <v>2437</v>
      </c>
      <c r="B174" s="14" t="s">
        <v>2340</v>
      </c>
      <c r="C174" s="14" t="s">
        <v>2341</v>
      </c>
      <c r="D174" s="16">
        <v>45834</v>
      </c>
      <c r="E174" s="16"/>
      <c r="F174" s="14" t="s">
        <v>2739</v>
      </c>
      <c r="G174" s="14" t="s">
        <v>2342</v>
      </c>
      <c r="H174" s="14" t="s">
        <v>2343</v>
      </c>
      <c r="I174" s="15">
        <v>307</v>
      </c>
      <c r="J174" s="77"/>
      <c r="K174" s="92"/>
    </row>
    <row r="175" spans="1:11" ht="20" x14ac:dyDescent="0.25">
      <c r="A175" s="14" t="s">
        <v>2437</v>
      </c>
      <c r="B175" s="14" t="s">
        <v>2444</v>
      </c>
      <c r="C175" s="14" t="s">
        <v>2445</v>
      </c>
      <c r="D175" s="16">
        <v>45787</v>
      </c>
      <c r="E175" s="16">
        <v>45876</v>
      </c>
      <c r="F175" s="14" t="s">
        <v>2446</v>
      </c>
      <c r="G175" s="14"/>
      <c r="H175" s="14" t="s">
        <v>2327</v>
      </c>
      <c r="I175" s="15">
        <v>94</v>
      </c>
      <c r="J175" s="77"/>
      <c r="K175" s="92"/>
    </row>
    <row r="176" spans="1:11" ht="20" x14ac:dyDescent="0.25">
      <c r="A176" s="14" t="s">
        <v>2437</v>
      </c>
      <c r="B176" s="14" t="s">
        <v>2486</v>
      </c>
      <c r="C176" s="14" t="s">
        <v>2489</v>
      </c>
      <c r="D176" s="16"/>
      <c r="E176" s="16">
        <v>45890</v>
      </c>
      <c r="F176" s="14" t="s">
        <v>2742</v>
      </c>
      <c r="G176" s="14" t="s">
        <v>2488</v>
      </c>
      <c r="H176" s="14" t="s">
        <v>2487</v>
      </c>
      <c r="I176" s="15">
        <v>93</v>
      </c>
      <c r="J176" s="77"/>
      <c r="K176" s="92"/>
    </row>
    <row r="177" spans="1:11" ht="50" x14ac:dyDescent="0.25">
      <c r="A177" s="14" t="s">
        <v>2437</v>
      </c>
      <c r="B177" s="14"/>
      <c r="C177" s="14"/>
      <c r="D177" s="16"/>
      <c r="E177" s="16"/>
      <c r="F177" s="14" t="s">
        <v>2743</v>
      </c>
      <c r="G177" s="14"/>
      <c r="H177" s="14"/>
      <c r="I177" s="15"/>
      <c r="J177" s="77"/>
      <c r="K177" s="92"/>
    </row>
    <row r="178" spans="1:11" ht="20" x14ac:dyDescent="0.25">
      <c r="A178" s="14" t="s">
        <v>2437</v>
      </c>
      <c r="B178" s="14" t="s">
        <v>2447</v>
      </c>
      <c r="C178" s="14" t="s">
        <v>2448</v>
      </c>
      <c r="D178" s="16">
        <v>45829</v>
      </c>
      <c r="E178" s="16">
        <v>45876</v>
      </c>
      <c r="F178" s="14" t="s">
        <v>2449</v>
      </c>
      <c r="G178" s="14"/>
      <c r="H178" s="14" t="s">
        <v>2450</v>
      </c>
      <c r="I178" s="15">
        <v>1.7</v>
      </c>
      <c r="J178" s="77"/>
      <c r="K178" s="92"/>
    </row>
    <row r="179" spans="1:11" ht="20" x14ac:dyDescent="0.25">
      <c r="A179" s="14" t="s">
        <v>2437</v>
      </c>
      <c r="B179" s="14" t="s">
        <v>2447</v>
      </c>
      <c r="C179" s="14" t="s">
        <v>2451</v>
      </c>
      <c r="D179" s="16">
        <v>45830</v>
      </c>
      <c r="E179" s="16">
        <v>45876</v>
      </c>
      <c r="F179" s="14" t="s">
        <v>2407</v>
      </c>
      <c r="G179" s="14"/>
      <c r="H179" s="14" t="s">
        <v>2327</v>
      </c>
      <c r="I179" s="15">
        <f>347+25</f>
        <v>372</v>
      </c>
      <c r="J179" s="77"/>
      <c r="K179" s="92"/>
    </row>
    <row r="180" spans="1:11" ht="20" x14ac:dyDescent="0.25">
      <c r="A180" s="14" t="s">
        <v>2437</v>
      </c>
      <c r="B180" s="14" t="s">
        <v>2438</v>
      </c>
      <c r="C180" s="14" t="s">
        <v>2439</v>
      </c>
      <c r="D180" s="16">
        <v>45876</v>
      </c>
      <c r="E180" s="16"/>
      <c r="F180" s="14" t="s">
        <v>2403</v>
      </c>
      <c r="G180" s="14" t="s">
        <v>2404</v>
      </c>
      <c r="H180" s="14" t="s">
        <v>2405</v>
      </c>
      <c r="I180" s="15">
        <v>24.26</v>
      </c>
      <c r="J180" s="77"/>
      <c r="K180" s="92"/>
    </row>
    <row r="181" spans="1:11" ht="20" x14ac:dyDescent="0.25">
      <c r="A181" s="14" t="s">
        <v>2437</v>
      </c>
      <c r="B181" s="14" t="s">
        <v>2461</v>
      </c>
      <c r="C181" s="14" t="s">
        <v>2463</v>
      </c>
      <c r="D181" s="16">
        <v>45876</v>
      </c>
      <c r="E181" s="16"/>
      <c r="F181" s="14" t="s">
        <v>2744</v>
      </c>
      <c r="G181" s="14"/>
      <c r="H181" s="14" t="s">
        <v>2462</v>
      </c>
      <c r="I181" s="15">
        <v>955</v>
      </c>
      <c r="J181" s="77"/>
      <c r="K181" s="92"/>
    </row>
    <row r="182" spans="1:11" ht="20" x14ac:dyDescent="0.25">
      <c r="A182" s="14" t="s">
        <v>2437</v>
      </c>
      <c r="B182" s="14" t="s">
        <v>2492</v>
      </c>
      <c r="C182" s="14" t="s">
        <v>2748</v>
      </c>
      <c r="D182" s="16">
        <v>45829</v>
      </c>
      <c r="E182" s="16">
        <v>45891</v>
      </c>
      <c r="F182" s="14" t="s">
        <v>2749</v>
      </c>
      <c r="G182" s="14"/>
      <c r="H182" s="14" t="s">
        <v>2327</v>
      </c>
      <c r="I182" s="15">
        <v>24</v>
      </c>
      <c r="J182" s="77"/>
      <c r="K182" s="92"/>
    </row>
    <row r="183" spans="1:11" ht="40" x14ac:dyDescent="0.25">
      <c r="A183" s="14" t="s">
        <v>2437</v>
      </c>
      <c r="B183" s="14"/>
      <c r="C183" s="14"/>
      <c r="D183" s="16"/>
      <c r="E183" s="16"/>
      <c r="F183" s="14" t="s">
        <v>2745</v>
      </c>
      <c r="G183" s="14"/>
      <c r="H183" s="14"/>
      <c r="I183" s="15"/>
      <c r="J183" s="77"/>
      <c r="K183" s="92"/>
    </row>
    <row r="184" spans="1:11" ht="20" x14ac:dyDescent="0.25">
      <c r="A184" s="14" t="s">
        <v>2437</v>
      </c>
      <c r="B184" s="14" t="s">
        <v>2309</v>
      </c>
      <c r="C184" s="14" t="s">
        <v>2310</v>
      </c>
      <c r="D184" s="16">
        <v>45834</v>
      </c>
      <c r="E184" s="16"/>
      <c r="F184" s="14" t="s">
        <v>2311</v>
      </c>
      <c r="G184" s="14" t="s">
        <v>2312</v>
      </c>
      <c r="H184" s="14" t="s">
        <v>2313</v>
      </c>
      <c r="I184" s="15">
        <v>6.46</v>
      </c>
      <c r="J184" s="77"/>
      <c r="K184" s="92"/>
    </row>
    <row r="185" spans="1:11" ht="20" x14ac:dyDescent="0.25">
      <c r="A185" s="14" t="s">
        <v>2437</v>
      </c>
      <c r="B185" s="14" t="s">
        <v>2425</v>
      </c>
      <c r="C185" s="14" t="s">
        <v>2426</v>
      </c>
      <c r="D185" s="16">
        <v>45862</v>
      </c>
      <c r="E185" s="16"/>
      <c r="F185" s="14" t="s">
        <v>2427</v>
      </c>
      <c r="G185" s="14" t="s">
        <v>2428</v>
      </c>
      <c r="H185" s="14" t="s">
        <v>2429</v>
      </c>
      <c r="I185" s="15">
        <v>236.4</v>
      </c>
      <c r="J185" s="77"/>
      <c r="K185" s="92"/>
    </row>
    <row r="186" spans="1:11" ht="20" x14ac:dyDescent="0.25">
      <c r="A186" s="14" t="s">
        <v>2437</v>
      </c>
      <c r="B186" s="14" t="s">
        <v>2430</v>
      </c>
      <c r="C186" s="14" t="s">
        <v>2431</v>
      </c>
      <c r="D186" s="16">
        <v>45862</v>
      </c>
      <c r="E186" s="16"/>
      <c r="F186" s="14" t="s">
        <v>2427</v>
      </c>
      <c r="G186" s="14" t="s">
        <v>2428</v>
      </c>
      <c r="H186" s="14" t="s">
        <v>2429</v>
      </c>
      <c r="I186" s="15">
        <v>236.4</v>
      </c>
      <c r="J186" s="77"/>
      <c r="K186" s="92"/>
    </row>
    <row r="187" spans="1:11" ht="30" x14ac:dyDescent="0.25">
      <c r="A187" s="14" t="s">
        <v>2437</v>
      </c>
      <c r="B187" s="14" t="s">
        <v>2454</v>
      </c>
      <c r="C187" s="14" t="s">
        <v>2458</v>
      </c>
      <c r="D187" s="16"/>
      <c r="E187" s="16">
        <v>45876</v>
      </c>
      <c r="F187" s="14" t="s">
        <v>2746</v>
      </c>
      <c r="G187" s="14" t="s">
        <v>2458</v>
      </c>
      <c r="H187" s="14" t="s">
        <v>2456</v>
      </c>
      <c r="I187" s="15">
        <v>400</v>
      </c>
      <c r="J187" s="77"/>
      <c r="K187" s="92"/>
    </row>
    <row r="188" spans="1:11" ht="40" x14ac:dyDescent="0.25">
      <c r="A188" s="14" t="s">
        <v>2437</v>
      </c>
      <c r="B188" s="14"/>
      <c r="C188" s="14"/>
      <c r="D188" s="16"/>
      <c r="E188" s="16"/>
      <c r="F188" s="14" t="s">
        <v>2747</v>
      </c>
      <c r="G188" s="14"/>
      <c r="H188" s="14"/>
      <c r="I188" s="15"/>
      <c r="J188" s="77"/>
      <c r="K188" s="92"/>
    </row>
    <row r="189" spans="1:11" ht="20" x14ac:dyDescent="0.25">
      <c r="A189" s="14" t="s">
        <v>2437</v>
      </c>
      <c r="B189" s="14" t="s">
        <v>2491</v>
      </c>
      <c r="C189" s="14"/>
      <c r="D189" s="16"/>
      <c r="E189" s="16">
        <v>45890</v>
      </c>
      <c r="F189" s="14" t="s">
        <v>2490</v>
      </c>
      <c r="G189" s="14"/>
      <c r="H189" s="14" t="s">
        <v>2332</v>
      </c>
      <c r="I189" s="15">
        <v>514.71</v>
      </c>
      <c r="J189" s="77"/>
      <c r="K189" s="92"/>
    </row>
    <row r="190" spans="1:11" ht="40" x14ac:dyDescent="0.25">
      <c r="A190" s="14" t="s">
        <v>2437</v>
      </c>
      <c r="B190" s="14"/>
      <c r="C190" s="14"/>
      <c r="D190" s="16"/>
      <c r="E190" s="16"/>
      <c r="F190" s="14" t="s">
        <v>2751</v>
      </c>
      <c r="G190" s="14"/>
      <c r="H190" s="14"/>
      <c r="I190" s="15"/>
      <c r="J190" s="77"/>
      <c r="K190" s="92"/>
    </row>
    <row r="191" spans="1:11" ht="20" x14ac:dyDescent="0.25">
      <c r="A191" s="14" t="s">
        <v>2437</v>
      </c>
      <c r="B191" s="14" t="s">
        <v>2344</v>
      </c>
      <c r="C191" s="14" t="s">
        <v>2345</v>
      </c>
      <c r="D191" s="16">
        <v>45723</v>
      </c>
      <c r="E191" s="16">
        <v>45834</v>
      </c>
      <c r="F191" s="14" t="s">
        <v>2738</v>
      </c>
      <c r="G191" s="14" t="s">
        <v>2346</v>
      </c>
      <c r="H191" s="14" t="s">
        <v>2347</v>
      </c>
      <c r="I191" s="15">
        <v>350</v>
      </c>
      <c r="J191" s="77"/>
      <c r="K191" s="92"/>
    </row>
    <row r="192" spans="1:11" ht="20" x14ac:dyDescent="0.25">
      <c r="A192" s="14" t="s">
        <v>2437</v>
      </c>
      <c r="B192" s="14" t="s">
        <v>2464</v>
      </c>
      <c r="C192" s="14" t="s">
        <v>2465</v>
      </c>
      <c r="D192" s="16">
        <v>45672</v>
      </c>
      <c r="E192" s="16">
        <v>45876</v>
      </c>
      <c r="F192" s="14" t="s">
        <v>2466</v>
      </c>
      <c r="G192" s="14" t="s">
        <v>2467</v>
      </c>
      <c r="H192" s="14" t="s">
        <v>2468</v>
      </c>
      <c r="I192" s="15">
        <v>31.3</v>
      </c>
      <c r="J192" s="77"/>
      <c r="K192" s="92"/>
    </row>
    <row r="193" spans="1:11" ht="20" x14ac:dyDescent="0.25">
      <c r="A193" s="14" t="s">
        <v>2437</v>
      </c>
      <c r="B193" s="14" t="s">
        <v>2464</v>
      </c>
      <c r="C193" s="14" t="s">
        <v>2469</v>
      </c>
      <c r="D193" s="16">
        <v>45676</v>
      </c>
      <c r="E193" s="16">
        <v>45876</v>
      </c>
      <c r="F193" s="14" t="s">
        <v>2359</v>
      </c>
      <c r="G193" s="14" t="s">
        <v>2470</v>
      </c>
      <c r="H193" s="14" t="s">
        <v>2471</v>
      </c>
      <c r="I193" s="15">
        <v>559.4</v>
      </c>
      <c r="J193" s="77"/>
      <c r="K193" s="92"/>
    </row>
    <row r="194" spans="1:11" ht="20" x14ac:dyDescent="0.25">
      <c r="A194" s="14" t="s">
        <v>2437</v>
      </c>
      <c r="B194" s="14" t="s">
        <v>2464</v>
      </c>
      <c r="C194" s="14" t="s">
        <v>2472</v>
      </c>
      <c r="D194" s="16">
        <v>45676</v>
      </c>
      <c r="E194" s="16">
        <v>45876</v>
      </c>
      <c r="F194" s="14" t="s">
        <v>2473</v>
      </c>
      <c r="G194" s="14"/>
      <c r="H194" s="14" t="s">
        <v>2327</v>
      </c>
      <c r="I194" s="15">
        <v>584.5</v>
      </c>
      <c r="J194" s="77"/>
      <c r="K194" s="92"/>
    </row>
    <row r="195" spans="1:11" ht="20" x14ac:dyDescent="0.25">
      <c r="A195" s="14" t="s">
        <v>2437</v>
      </c>
      <c r="B195" s="14" t="s">
        <v>2464</v>
      </c>
      <c r="C195" s="14" t="s">
        <v>2750</v>
      </c>
      <c r="D195" s="16">
        <v>45673</v>
      </c>
      <c r="E195" s="16">
        <v>45876</v>
      </c>
      <c r="F195" s="14" t="s">
        <v>2474</v>
      </c>
      <c r="G195" s="14" t="s">
        <v>2356</v>
      </c>
      <c r="H195" s="14" t="s">
        <v>2475</v>
      </c>
      <c r="I195" s="15">
        <v>15</v>
      </c>
      <c r="J195" s="77"/>
      <c r="K195" s="92"/>
    </row>
    <row r="196" spans="1:11" ht="40" x14ac:dyDescent="0.25">
      <c r="A196" s="14" t="s">
        <v>2437</v>
      </c>
      <c r="B196" s="14"/>
      <c r="C196" s="14"/>
      <c r="D196" s="16"/>
      <c r="E196" s="16"/>
      <c r="F196" s="14" t="s">
        <v>2752</v>
      </c>
      <c r="G196" s="14"/>
      <c r="H196" s="14"/>
      <c r="I196" s="15"/>
      <c r="J196" s="77"/>
      <c r="K196" s="92"/>
    </row>
    <row r="197" spans="1:11" ht="20" x14ac:dyDescent="0.25">
      <c r="A197" s="14" t="s">
        <v>2437</v>
      </c>
      <c r="B197" s="14" t="s">
        <v>2500</v>
      </c>
      <c r="C197" s="14" t="s">
        <v>2503</v>
      </c>
      <c r="D197" s="16">
        <v>45868</v>
      </c>
      <c r="E197" s="16">
        <v>45891</v>
      </c>
      <c r="F197" s="14" t="s">
        <v>2753</v>
      </c>
      <c r="G197" s="14" t="s">
        <v>2502</v>
      </c>
      <c r="H197" s="14" t="s">
        <v>2499</v>
      </c>
      <c r="I197" s="15">
        <v>410</v>
      </c>
      <c r="J197" s="77"/>
      <c r="K197" s="92"/>
    </row>
    <row r="198" spans="1:11" ht="50" x14ac:dyDescent="0.25">
      <c r="A198" s="14" t="s">
        <v>2437</v>
      </c>
      <c r="B198" s="14"/>
      <c r="C198" s="14"/>
      <c r="D198" s="16"/>
      <c r="E198" s="16"/>
      <c r="F198" s="14" t="s">
        <v>2754</v>
      </c>
      <c r="G198" s="14"/>
      <c r="H198" s="14"/>
      <c r="I198" s="15"/>
      <c r="J198" s="77"/>
      <c r="K198" s="92"/>
    </row>
    <row r="199" spans="1:11" ht="20" x14ac:dyDescent="0.25">
      <c r="A199" s="14" t="s">
        <v>2437</v>
      </c>
      <c r="B199" s="14" t="s">
        <v>2415</v>
      </c>
      <c r="C199" s="14" t="s">
        <v>2416</v>
      </c>
      <c r="D199" s="16">
        <v>45848</v>
      </c>
      <c r="E199" s="16"/>
      <c r="F199" s="14" t="s">
        <v>2417</v>
      </c>
      <c r="G199" s="14" t="s">
        <v>2418</v>
      </c>
      <c r="H199" s="14" t="s">
        <v>2419</v>
      </c>
      <c r="I199" s="15">
        <v>640</v>
      </c>
      <c r="J199" s="77"/>
      <c r="K199" s="92"/>
    </row>
    <row r="200" spans="1:11" ht="20" x14ac:dyDescent="0.25">
      <c r="A200" s="14" t="s">
        <v>2437</v>
      </c>
      <c r="B200" s="14" t="s">
        <v>2420</v>
      </c>
      <c r="C200" s="14" t="s">
        <v>2421</v>
      </c>
      <c r="D200" s="16">
        <v>45848</v>
      </c>
      <c r="E200" s="16"/>
      <c r="F200" s="14" t="s">
        <v>2422</v>
      </c>
      <c r="G200" s="14" t="s">
        <v>2418</v>
      </c>
      <c r="H200" s="14" t="s">
        <v>2419</v>
      </c>
      <c r="I200" s="15">
        <v>2109</v>
      </c>
      <c r="J200" s="77"/>
      <c r="K200" s="92"/>
    </row>
    <row r="201" spans="1:11" ht="20" x14ac:dyDescent="0.25">
      <c r="A201" s="14" t="s">
        <v>2437</v>
      </c>
      <c r="B201" s="14" t="s">
        <v>2423</v>
      </c>
      <c r="C201" s="14" t="s">
        <v>2424</v>
      </c>
      <c r="D201" s="16">
        <v>45862</v>
      </c>
      <c r="E201" s="16"/>
      <c r="F201" s="14" t="s">
        <v>2403</v>
      </c>
      <c r="G201" s="14" t="s">
        <v>2404</v>
      </c>
      <c r="H201" s="14" t="s">
        <v>2405</v>
      </c>
      <c r="I201" s="15">
        <v>89.37</v>
      </c>
      <c r="J201" s="77"/>
      <c r="K201" s="92"/>
    </row>
    <row r="202" spans="1:11" ht="20" x14ac:dyDescent="0.25">
      <c r="A202" s="14" t="s">
        <v>2437</v>
      </c>
      <c r="B202" s="14" t="s">
        <v>2432</v>
      </c>
      <c r="C202" s="14" t="s">
        <v>2433</v>
      </c>
      <c r="D202" s="16">
        <v>45862</v>
      </c>
      <c r="E202" s="16"/>
      <c r="F202" s="14" t="s">
        <v>2434</v>
      </c>
      <c r="G202" s="14" t="s">
        <v>2435</v>
      </c>
      <c r="H202" s="14" t="s">
        <v>2436</v>
      </c>
      <c r="I202" s="15">
        <v>369</v>
      </c>
      <c r="J202" s="77"/>
      <c r="K202" s="92"/>
    </row>
    <row r="203" spans="1:11" ht="20" x14ac:dyDescent="0.25">
      <c r="A203" s="14" t="s">
        <v>2437</v>
      </c>
      <c r="B203" s="14" t="s">
        <v>2452</v>
      </c>
      <c r="C203" s="14" t="s">
        <v>2453</v>
      </c>
      <c r="D203" s="16">
        <v>45840</v>
      </c>
      <c r="E203" s="16">
        <v>45876</v>
      </c>
      <c r="F203" s="14" t="s">
        <v>2455</v>
      </c>
      <c r="G203" s="14"/>
      <c r="H203" s="14" t="s">
        <v>2332</v>
      </c>
      <c r="I203" s="15">
        <v>333.65</v>
      </c>
      <c r="J203" s="77"/>
      <c r="K203" s="92"/>
    </row>
    <row r="204" spans="1:11" ht="20" x14ac:dyDescent="0.25">
      <c r="A204" s="14" t="s">
        <v>2437</v>
      </c>
      <c r="B204" s="14" t="s">
        <v>2481</v>
      </c>
      <c r="C204" s="14" t="s">
        <v>2482</v>
      </c>
      <c r="D204" s="16">
        <v>45811</v>
      </c>
      <c r="E204" s="16">
        <v>45876</v>
      </c>
      <c r="F204" s="14" t="s">
        <v>2483</v>
      </c>
      <c r="G204" s="14" t="s">
        <v>2484</v>
      </c>
      <c r="H204" s="14" t="s">
        <v>2485</v>
      </c>
      <c r="I204" s="15">
        <v>2624</v>
      </c>
      <c r="J204" s="77"/>
      <c r="K204" s="92"/>
    </row>
    <row r="205" spans="1:11" ht="20" x14ac:dyDescent="0.25">
      <c r="A205" s="14" t="s">
        <v>2437</v>
      </c>
      <c r="B205" s="14" t="s">
        <v>2476</v>
      </c>
      <c r="C205" s="14" t="s">
        <v>2477</v>
      </c>
      <c r="D205" s="16">
        <v>45734</v>
      </c>
      <c r="E205" s="16">
        <v>45876</v>
      </c>
      <c r="F205" s="14" t="s">
        <v>2478</v>
      </c>
      <c r="G205" s="14" t="s">
        <v>2479</v>
      </c>
      <c r="H205" s="14" t="s">
        <v>2480</v>
      </c>
      <c r="I205" s="15">
        <v>1762.59</v>
      </c>
      <c r="J205" s="77"/>
      <c r="K205" s="92"/>
    </row>
    <row r="206" spans="1:11" ht="20" x14ac:dyDescent="0.25">
      <c r="A206" s="14" t="s">
        <v>2437</v>
      </c>
      <c r="B206" s="14" t="s">
        <v>2493</v>
      </c>
      <c r="C206" s="14"/>
      <c r="D206" s="16"/>
      <c r="E206" s="16">
        <v>45891</v>
      </c>
      <c r="F206" s="14" t="s">
        <v>2494</v>
      </c>
      <c r="G206" s="14"/>
      <c r="H206" s="14" t="s">
        <v>2495</v>
      </c>
      <c r="I206" s="15">
        <v>48.86</v>
      </c>
      <c r="J206" s="77"/>
      <c r="K206" s="92"/>
    </row>
    <row r="207" spans="1:11" ht="20" x14ac:dyDescent="0.25">
      <c r="A207" s="14" t="s">
        <v>2437</v>
      </c>
      <c r="B207" s="14" t="s">
        <v>2496</v>
      </c>
      <c r="C207" s="14"/>
      <c r="D207" s="16"/>
      <c r="E207" s="16">
        <v>45891</v>
      </c>
      <c r="F207" s="14" t="s">
        <v>2498</v>
      </c>
      <c r="G207" s="14"/>
      <c r="H207" s="14" t="s">
        <v>2497</v>
      </c>
      <c r="I207" s="15">
        <v>176.34</v>
      </c>
      <c r="J207" s="77"/>
      <c r="K207" s="92"/>
    </row>
    <row r="208" spans="1:11" ht="20" x14ac:dyDescent="0.25">
      <c r="A208" s="14" t="s">
        <v>2437</v>
      </c>
      <c r="B208" s="14" t="s">
        <v>2501</v>
      </c>
      <c r="C208" s="14" t="s">
        <v>2504</v>
      </c>
      <c r="D208" s="16">
        <v>45845</v>
      </c>
      <c r="E208" s="16">
        <v>45891</v>
      </c>
      <c r="F208" s="14" t="s">
        <v>2505</v>
      </c>
      <c r="G208" s="14"/>
      <c r="H208" s="14" t="s">
        <v>2327</v>
      </c>
      <c r="I208" s="15">
        <v>517.1</v>
      </c>
      <c r="J208" s="77"/>
      <c r="K208" s="92"/>
    </row>
    <row r="209" spans="1:11" ht="40" x14ac:dyDescent="0.25">
      <c r="A209" s="14" t="s">
        <v>2437</v>
      </c>
      <c r="B209" s="14" t="s">
        <v>2508</v>
      </c>
      <c r="C209" s="14"/>
      <c r="D209" s="16">
        <v>45746</v>
      </c>
      <c r="E209" s="16">
        <v>45903</v>
      </c>
      <c r="F209" s="14" t="s">
        <v>2755</v>
      </c>
      <c r="G209" s="14" t="s">
        <v>2502</v>
      </c>
      <c r="H209" s="14" t="s">
        <v>2499</v>
      </c>
      <c r="I209" s="15">
        <v>100</v>
      </c>
      <c r="J209" s="77"/>
      <c r="K209" s="92"/>
    </row>
    <row r="210" spans="1:11" ht="30" x14ac:dyDescent="0.25">
      <c r="A210" s="14" t="s">
        <v>2437</v>
      </c>
      <c r="B210" s="14"/>
      <c r="C210" s="14"/>
      <c r="D210" s="16"/>
      <c r="E210" s="16"/>
      <c r="F210" s="14" t="s">
        <v>2756</v>
      </c>
      <c r="G210" s="14"/>
      <c r="H210" s="14"/>
      <c r="I210" s="15"/>
      <c r="J210" s="77"/>
      <c r="K210" s="92"/>
    </row>
    <row r="211" spans="1:11" ht="20" x14ac:dyDescent="0.25">
      <c r="A211" s="14" t="s">
        <v>2437</v>
      </c>
      <c r="B211" s="14" t="s">
        <v>2523</v>
      </c>
      <c r="C211" s="14" t="s">
        <v>2524</v>
      </c>
      <c r="D211" s="16">
        <v>45946</v>
      </c>
      <c r="E211" s="16"/>
      <c r="F211" s="14" t="s">
        <v>2525</v>
      </c>
      <c r="G211" s="14" t="s">
        <v>2521</v>
      </c>
      <c r="H211" s="14" t="s">
        <v>2522</v>
      </c>
      <c r="I211" s="15">
        <v>69.3</v>
      </c>
      <c r="J211" s="77"/>
      <c r="K211" s="92"/>
    </row>
    <row r="212" spans="1:11" ht="20" x14ac:dyDescent="0.25">
      <c r="A212" s="14" t="s">
        <v>2437</v>
      </c>
      <c r="B212" s="14" t="s">
        <v>2526</v>
      </c>
      <c r="C212" s="14" t="s">
        <v>2527</v>
      </c>
      <c r="D212" s="16">
        <v>45946</v>
      </c>
      <c r="E212" s="16"/>
      <c r="F212" s="14" t="s">
        <v>2528</v>
      </c>
      <c r="G212" s="14" t="s">
        <v>2529</v>
      </c>
      <c r="H212" s="14" t="s">
        <v>2375</v>
      </c>
      <c r="I212" s="15">
        <v>245</v>
      </c>
      <c r="J212" s="77"/>
      <c r="K212" s="92"/>
    </row>
    <row r="213" spans="1:11" ht="20" x14ac:dyDescent="0.25">
      <c r="A213" s="14" t="s">
        <v>2437</v>
      </c>
      <c r="B213" s="14" t="s">
        <v>2537</v>
      </c>
      <c r="C213" s="14" t="s">
        <v>2538</v>
      </c>
      <c r="D213" s="16">
        <v>45934</v>
      </c>
      <c r="E213" s="16">
        <v>45961</v>
      </c>
      <c r="F213" s="14" t="s">
        <v>2757</v>
      </c>
      <c r="G213" s="14"/>
      <c r="H213" s="14" t="s">
        <v>2327</v>
      </c>
      <c r="I213" s="15">
        <v>275</v>
      </c>
      <c r="J213" s="77"/>
      <c r="K213" s="92"/>
    </row>
    <row r="214" spans="1:11" ht="20" x14ac:dyDescent="0.25">
      <c r="A214" s="14" t="s">
        <v>2437</v>
      </c>
      <c r="B214" s="14" t="s">
        <v>2537</v>
      </c>
      <c r="C214" s="14" t="s">
        <v>2560</v>
      </c>
      <c r="D214" s="16">
        <v>45933</v>
      </c>
      <c r="E214" s="16">
        <v>45961</v>
      </c>
      <c r="F214" s="14" t="s">
        <v>2559</v>
      </c>
      <c r="G214" s="14" t="s">
        <v>2561</v>
      </c>
      <c r="H214" s="14" t="s">
        <v>2558</v>
      </c>
      <c r="I214" s="15">
        <v>7.7</v>
      </c>
      <c r="J214" s="77"/>
      <c r="K214" s="92"/>
    </row>
    <row r="215" spans="1:11" ht="20" x14ac:dyDescent="0.25">
      <c r="A215" s="14" t="s">
        <v>2437</v>
      </c>
      <c r="B215" s="14" t="s">
        <v>2537</v>
      </c>
      <c r="C215" s="14" t="s">
        <v>2565</v>
      </c>
      <c r="D215" s="16">
        <v>45933</v>
      </c>
      <c r="E215" s="16">
        <v>45961</v>
      </c>
      <c r="F215" s="14" t="s">
        <v>2563</v>
      </c>
      <c r="G215" s="14" t="s">
        <v>2564</v>
      </c>
      <c r="H215" s="14" t="s">
        <v>2562</v>
      </c>
      <c r="I215" s="15">
        <v>6.15</v>
      </c>
      <c r="J215" s="77"/>
      <c r="K215" s="92"/>
    </row>
    <row r="216" spans="1:11" ht="50" x14ac:dyDescent="0.25">
      <c r="A216" s="14" t="s">
        <v>2437</v>
      </c>
      <c r="B216" s="14"/>
      <c r="C216" s="14"/>
      <c r="D216" s="16"/>
      <c r="E216" s="16"/>
      <c r="F216" s="14" t="s">
        <v>2758</v>
      </c>
      <c r="G216" s="14"/>
      <c r="H216" s="14"/>
      <c r="I216" s="15"/>
      <c r="J216" s="77"/>
      <c r="K216" s="92"/>
    </row>
    <row r="217" spans="1:11" ht="20" x14ac:dyDescent="0.25">
      <c r="A217" s="14" t="s">
        <v>2437</v>
      </c>
      <c r="B217" s="14" t="s">
        <v>2544</v>
      </c>
      <c r="C217" s="14" t="s">
        <v>2545</v>
      </c>
      <c r="D217" s="16">
        <v>45961</v>
      </c>
      <c r="E217" s="16"/>
      <c r="F217" s="14" t="s">
        <v>2525</v>
      </c>
      <c r="G217" s="14" t="s">
        <v>2521</v>
      </c>
      <c r="H217" s="14" t="s">
        <v>2522</v>
      </c>
      <c r="I217" s="15">
        <v>69.3</v>
      </c>
      <c r="J217" s="77"/>
      <c r="K217" s="92"/>
    </row>
    <row r="218" spans="1:11" ht="20" x14ac:dyDescent="0.25">
      <c r="A218" s="14" t="s">
        <v>2437</v>
      </c>
      <c r="B218" s="14" t="s">
        <v>2546</v>
      </c>
      <c r="C218" s="14" t="s">
        <v>2547</v>
      </c>
      <c r="D218" s="16">
        <v>45961</v>
      </c>
      <c r="E218" s="16"/>
      <c r="F218" s="14" t="s">
        <v>2548</v>
      </c>
      <c r="G218" s="14" t="s">
        <v>2529</v>
      </c>
      <c r="H218" s="14" t="s">
        <v>2375</v>
      </c>
      <c r="I218" s="15">
        <v>157.5</v>
      </c>
      <c r="J218" s="77"/>
      <c r="K218" s="92"/>
    </row>
    <row r="219" spans="1:11" ht="20" x14ac:dyDescent="0.25">
      <c r="A219" s="14" t="s">
        <v>2437</v>
      </c>
      <c r="B219" s="14" t="s">
        <v>2549</v>
      </c>
      <c r="C219" s="14" t="s">
        <v>2552</v>
      </c>
      <c r="D219" s="16">
        <v>45945</v>
      </c>
      <c r="E219" s="16">
        <v>45961</v>
      </c>
      <c r="F219" s="14" t="s">
        <v>2551</v>
      </c>
      <c r="G219" s="14" t="s">
        <v>2467</v>
      </c>
      <c r="H219" s="14" t="s">
        <v>2388</v>
      </c>
      <c r="I219" s="15">
        <v>64.849999999999994</v>
      </c>
      <c r="J219" s="77"/>
      <c r="K219" s="92"/>
    </row>
    <row r="220" spans="1:11" ht="20" x14ac:dyDescent="0.25">
      <c r="A220" s="14" t="s">
        <v>2437</v>
      </c>
      <c r="B220" s="14" t="s">
        <v>2549</v>
      </c>
      <c r="C220" s="14" t="s">
        <v>2554</v>
      </c>
      <c r="D220" s="16">
        <v>45948</v>
      </c>
      <c r="E220" s="16">
        <v>45961</v>
      </c>
      <c r="F220" s="14" t="s">
        <v>2557</v>
      </c>
      <c r="G220" s="14" t="s">
        <v>2470</v>
      </c>
      <c r="H220" s="14" t="s">
        <v>2553</v>
      </c>
      <c r="I220" s="15">
        <v>76.5</v>
      </c>
      <c r="J220" s="77"/>
      <c r="K220" s="92"/>
    </row>
    <row r="221" spans="1:11" ht="20" x14ac:dyDescent="0.25">
      <c r="A221" s="14" t="s">
        <v>2437</v>
      </c>
      <c r="B221" s="14" t="s">
        <v>2549</v>
      </c>
      <c r="C221" s="14" t="s">
        <v>2555</v>
      </c>
      <c r="D221" s="16">
        <v>45948</v>
      </c>
      <c r="E221" s="16">
        <v>45961</v>
      </c>
      <c r="F221" s="14" t="s">
        <v>2556</v>
      </c>
      <c r="G221" s="14"/>
      <c r="H221" s="14" t="s">
        <v>2327</v>
      </c>
      <c r="I221" s="15">
        <v>108</v>
      </c>
      <c r="J221" s="77"/>
      <c r="K221" s="92"/>
    </row>
    <row r="222" spans="1:11" ht="20" x14ac:dyDescent="0.25">
      <c r="A222" s="14" t="s">
        <v>2437</v>
      </c>
      <c r="B222" s="14" t="s">
        <v>2530</v>
      </c>
      <c r="C222" s="14" t="s">
        <v>2531</v>
      </c>
      <c r="D222" s="16">
        <v>45946</v>
      </c>
      <c r="E222" s="16"/>
      <c r="F222" s="14" t="s">
        <v>2759</v>
      </c>
      <c r="G222" s="14" t="s">
        <v>2312</v>
      </c>
      <c r="H222" s="14" t="s">
        <v>2313</v>
      </c>
      <c r="I222" s="15">
        <v>537.96</v>
      </c>
      <c r="J222" s="77"/>
      <c r="K222" s="92"/>
    </row>
    <row r="223" spans="1:11" ht="20" x14ac:dyDescent="0.25">
      <c r="A223" s="14" t="s">
        <v>2437</v>
      </c>
      <c r="B223" s="14" t="s">
        <v>2605</v>
      </c>
      <c r="C223" s="14" t="s">
        <v>2606</v>
      </c>
      <c r="D223" s="16">
        <v>45961</v>
      </c>
      <c r="E223" s="16">
        <v>45995</v>
      </c>
      <c r="F223" s="14" t="s">
        <v>2607</v>
      </c>
      <c r="G223" s="14" t="s">
        <v>2346</v>
      </c>
      <c r="H223" s="14" t="s">
        <v>2347</v>
      </c>
      <c r="I223" s="15">
        <v>350</v>
      </c>
      <c r="J223" s="77"/>
      <c r="K223" s="92"/>
    </row>
    <row r="224" spans="1:11" ht="50" x14ac:dyDescent="0.25">
      <c r="A224" s="14" t="s">
        <v>2437</v>
      </c>
      <c r="B224" s="14"/>
      <c r="C224" s="14"/>
      <c r="D224" s="16"/>
      <c r="E224" s="16"/>
      <c r="F224" s="14" t="s">
        <v>2760</v>
      </c>
      <c r="G224" s="14"/>
      <c r="H224" s="14"/>
      <c r="I224" s="15"/>
      <c r="J224" s="77"/>
      <c r="K224" s="92"/>
    </row>
    <row r="225" spans="1:11" ht="20" x14ac:dyDescent="0.25">
      <c r="A225" s="14" t="s">
        <v>2437</v>
      </c>
      <c r="B225" s="14" t="s">
        <v>2550</v>
      </c>
      <c r="C225" s="14" t="s">
        <v>2578</v>
      </c>
      <c r="D225" s="16">
        <v>45969</v>
      </c>
      <c r="E225" s="16">
        <v>45985</v>
      </c>
      <c r="F225" s="14" t="s">
        <v>2761</v>
      </c>
      <c r="G225" s="14"/>
      <c r="H225" s="14" t="s">
        <v>2327</v>
      </c>
      <c r="I225" s="15">
        <v>32</v>
      </c>
      <c r="J225" s="77"/>
      <c r="K225" s="92"/>
    </row>
    <row r="226" spans="1:11" ht="20" x14ac:dyDescent="0.25">
      <c r="A226" s="14" t="s">
        <v>2437</v>
      </c>
      <c r="B226" s="14" t="s">
        <v>2550</v>
      </c>
      <c r="C226" s="14" t="s">
        <v>243</v>
      </c>
      <c r="D226" s="16">
        <v>45969</v>
      </c>
      <c r="E226" s="16">
        <v>45985</v>
      </c>
      <c r="F226" s="14" t="s">
        <v>2580</v>
      </c>
      <c r="G226" s="14" t="s">
        <v>2360</v>
      </c>
      <c r="H226" s="14" t="s">
        <v>2579</v>
      </c>
      <c r="I226" s="15">
        <v>63</v>
      </c>
      <c r="J226" s="77"/>
      <c r="K226" s="92"/>
    </row>
    <row r="227" spans="1:11" ht="20" x14ac:dyDescent="0.25">
      <c r="A227" s="14" t="s">
        <v>2437</v>
      </c>
      <c r="B227" s="14" t="s">
        <v>2581</v>
      </c>
      <c r="C227" s="14" t="s">
        <v>2582</v>
      </c>
      <c r="D227" s="16">
        <v>45985</v>
      </c>
      <c r="E227" s="16"/>
      <c r="F227" s="14" t="s">
        <v>2583</v>
      </c>
      <c r="G227" s="14" t="s">
        <v>2346</v>
      </c>
      <c r="H227" s="14" t="s">
        <v>2347</v>
      </c>
      <c r="I227" s="15">
        <v>350</v>
      </c>
      <c r="J227" s="77"/>
      <c r="K227" s="92"/>
    </row>
    <row r="228" spans="1:11" ht="20" x14ac:dyDescent="0.25">
      <c r="A228" s="14" t="s">
        <v>2437</v>
      </c>
      <c r="B228" s="14" t="s">
        <v>2515</v>
      </c>
      <c r="C228" s="14" t="s">
        <v>2516</v>
      </c>
      <c r="D228" s="16">
        <v>45946</v>
      </c>
      <c r="E228" s="16"/>
      <c r="F228" s="14" t="s">
        <v>2517</v>
      </c>
      <c r="G228" s="14" t="s">
        <v>2312</v>
      </c>
      <c r="H228" s="14" t="s">
        <v>2313</v>
      </c>
      <c r="I228" s="15">
        <v>32.26</v>
      </c>
      <c r="J228" s="77"/>
      <c r="K228" s="92"/>
    </row>
    <row r="229" spans="1:11" ht="20" x14ac:dyDescent="0.25">
      <c r="A229" s="14" t="s">
        <v>2437</v>
      </c>
      <c r="B229" s="14" t="s">
        <v>2539</v>
      </c>
      <c r="C229" s="14" t="s">
        <v>2540</v>
      </c>
      <c r="D229" s="16">
        <v>45961</v>
      </c>
      <c r="E229" s="16"/>
      <c r="F229" s="14" t="s">
        <v>2541</v>
      </c>
      <c r="G229" s="14" t="s">
        <v>2542</v>
      </c>
      <c r="H229" s="14" t="s">
        <v>2543</v>
      </c>
      <c r="I229" s="15">
        <v>49.2</v>
      </c>
      <c r="J229" s="77"/>
      <c r="K229" s="92"/>
    </row>
    <row r="230" spans="1:11" ht="40" x14ac:dyDescent="0.25">
      <c r="A230" s="14" t="s">
        <v>2437</v>
      </c>
      <c r="B230" s="14"/>
      <c r="C230" s="14"/>
      <c r="D230" s="16"/>
      <c r="E230" s="16"/>
      <c r="F230" s="14" t="s">
        <v>2762</v>
      </c>
      <c r="G230" s="14"/>
      <c r="H230" s="14"/>
      <c r="I230" s="15"/>
      <c r="J230" s="77"/>
      <c r="K230" s="92"/>
    </row>
    <row r="231" spans="1:11" ht="20" x14ac:dyDescent="0.25">
      <c r="A231" s="14" t="s">
        <v>2437</v>
      </c>
      <c r="B231" s="14" t="s">
        <v>2568</v>
      </c>
      <c r="C231" s="14" t="s">
        <v>2570</v>
      </c>
      <c r="D231" s="16">
        <v>45974</v>
      </c>
      <c r="E231" s="16"/>
      <c r="F231" s="14" t="s">
        <v>2571</v>
      </c>
      <c r="G231" s="14" t="s">
        <v>2601</v>
      </c>
      <c r="H231" s="14" t="s">
        <v>2763</v>
      </c>
      <c r="I231" s="15">
        <v>407</v>
      </c>
      <c r="J231" s="77"/>
      <c r="K231" s="92"/>
    </row>
    <row r="232" spans="1:11" ht="20" x14ac:dyDescent="0.25">
      <c r="A232" s="14" t="s">
        <v>2437</v>
      </c>
      <c r="B232" s="14" t="s">
        <v>2569</v>
      </c>
      <c r="C232" s="14" t="s">
        <v>2764</v>
      </c>
      <c r="D232" s="16">
        <v>45974</v>
      </c>
      <c r="E232" s="16"/>
      <c r="F232" s="14" t="s">
        <v>2572</v>
      </c>
      <c r="G232" s="14" t="s">
        <v>2765</v>
      </c>
      <c r="H232" s="14" t="s">
        <v>2766</v>
      </c>
      <c r="I232" s="15">
        <v>457.35</v>
      </c>
      <c r="J232" s="77"/>
      <c r="K232" s="92"/>
    </row>
    <row r="233" spans="1:11" ht="20" x14ac:dyDescent="0.25">
      <c r="A233" s="14" t="s">
        <v>2437</v>
      </c>
      <c r="B233" s="14" t="s">
        <v>2573</v>
      </c>
      <c r="C233" s="14" t="s">
        <v>2767</v>
      </c>
      <c r="D233" s="16">
        <v>45968</v>
      </c>
      <c r="E233" s="16">
        <v>45985</v>
      </c>
      <c r="F233" s="14" t="s">
        <v>2574</v>
      </c>
      <c r="G233" s="14"/>
      <c r="H233" s="14" t="s">
        <v>2327</v>
      </c>
      <c r="I233" s="15">
        <v>234</v>
      </c>
      <c r="J233" s="77"/>
      <c r="K233" s="92"/>
    </row>
    <row r="234" spans="1:11" ht="30" x14ac:dyDescent="0.25">
      <c r="A234" s="14" t="s">
        <v>2437</v>
      </c>
      <c r="B234" s="14" t="s">
        <v>2575</v>
      </c>
      <c r="C234" s="14" t="s">
        <v>2576</v>
      </c>
      <c r="D234" s="16">
        <v>45985</v>
      </c>
      <c r="E234" s="16"/>
      <c r="F234" s="14" t="s">
        <v>2577</v>
      </c>
      <c r="G234" s="14"/>
      <c r="H234" s="14" t="s">
        <v>2327</v>
      </c>
      <c r="I234" s="15">
        <v>135.55000000000001</v>
      </c>
      <c r="J234" s="77"/>
      <c r="K234" s="92"/>
    </row>
    <row r="235" spans="1:11" ht="50" x14ac:dyDescent="0.25">
      <c r="A235" s="14" t="s">
        <v>2437</v>
      </c>
      <c r="B235" s="14"/>
      <c r="C235" s="14"/>
      <c r="D235" s="16"/>
      <c r="E235" s="16"/>
      <c r="F235" s="14" t="s">
        <v>2793</v>
      </c>
      <c r="G235" s="14"/>
      <c r="H235" s="14"/>
      <c r="I235" s="15"/>
      <c r="J235" s="77"/>
      <c r="K235" s="92"/>
    </row>
    <row r="236" spans="1:11" ht="20" x14ac:dyDescent="0.25">
      <c r="A236" s="14" t="s">
        <v>2437</v>
      </c>
      <c r="B236" s="14" t="s">
        <v>2584</v>
      </c>
      <c r="C236" s="14" t="s">
        <v>2585</v>
      </c>
      <c r="D236" s="16">
        <v>45985</v>
      </c>
      <c r="E236" s="16"/>
      <c r="F236" s="14" t="s">
        <v>2586</v>
      </c>
      <c r="G236" s="14" t="s">
        <v>2769</v>
      </c>
      <c r="H236" s="14" t="s">
        <v>2587</v>
      </c>
      <c r="I236" s="15">
        <v>800</v>
      </c>
      <c r="J236" s="77"/>
      <c r="K236" s="92"/>
    </row>
    <row r="237" spans="1:11" ht="20" x14ac:dyDescent="0.25">
      <c r="A237" s="14" t="s">
        <v>2437</v>
      </c>
      <c r="B237" s="14" t="s">
        <v>2671</v>
      </c>
      <c r="C237" s="14" t="s">
        <v>2673</v>
      </c>
      <c r="D237" s="16">
        <v>46007</v>
      </c>
      <c r="E237" s="16"/>
      <c r="F237" s="14" t="s">
        <v>2672</v>
      </c>
      <c r="G237" s="14" t="s">
        <v>2435</v>
      </c>
      <c r="H237" s="14" t="s">
        <v>2436</v>
      </c>
      <c r="I237" s="15">
        <v>161.44</v>
      </c>
      <c r="J237" s="77"/>
      <c r="K237" s="92"/>
    </row>
    <row r="238" spans="1:11" ht="50" x14ac:dyDescent="0.25">
      <c r="A238" s="14" t="s">
        <v>2437</v>
      </c>
      <c r="B238" s="14"/>
      <c r="C238" s="14"/>
      <c r="D238" s="16"/>
      <c r="E238" s="16"/>
      <c r="F238" s="14" t="s">
        <v>2768</v>
      </c>
      <c r="G238" s="14"/>
      <c r="H238" s="14"/>
      <c r="I238" s="15"/>
      <c r="J238" s="77"/>
      <c r="K238" s="92"/>
    </row>
    <row r="239" spans="1:11" ht="20" x14ac:dyDescent="0.25">
      <c r="A239" s="14" t="s">
        <v>2437</v>
      </c>
      <c r="B239" s="14" t="s">
        <v>2593</v>
      </c>
      <c r="C239" s="14" t="s">
        <v>2595</v>
      </c>
      <c r="D239" s="16">
        <v>45985</v>
      </c>
      <c r="E239" s="16">
        <v>45995</v>
      </c>
      <c r="F239" s="14" t="s">
        <v>2594</v>
      </c>
      <c r="G239" s="14"/>
      <c r="H239" s="14" t="s">
        <v>2327</v>
      </c>
      <c r="I239" s="15">
        <v>341</v>
      </c>
      <c r="J239" s="77"/>
      <c r="K239" s="92"/>
    </row>
    <row r="240" spans="1:11" ht="20" x14ac:dyDescent="0.25">
      <c r="A240" s="14" t="s">
        <v>2437</v>
      </c>
      <c r="B240" s="14" t="s">
        <v>2511</v>
      </c>
      <c r="C240" s="14" t="s">
        <v>2363</v>
      </c>
      <c r="D240" s="16">
        <v>45940</v>
      </c>
      <c r="E240" s="16"/>
      <c r="F240" s="14" t="s">
        <v>2512</v>
      </c>
      <c r="G240" s="14" t="s">
        <v>2514</v>
      </c>
      <c r="H240" s="14" t="s">
        <v>2513</v>
      </c>
      <c r="I240" s="15">
        <v>2280</v>
      </c>
      <c r="J240" s="77"/>
      <c r="K240" s="92"/>
    </row>
    <row r="241" spans="1:11" ht="20" x14ac:dyDescent="0.25">
      <c r="A241" s="14" t="s">
        <v>2437</v>
      </c>
      <c r="B241" s="14" t="s">
        <v>2598</v>
      </c>
      <c r="C241" s="14" t="s">
        <v>2599</v>
      </c>
      <c r="D241" s="16">
        <v>45995</v>
      </c>
      <c r="E241" s="16"/>
      <c r="F241" s="14" t="s">
        <v>2600</v>
      </c>
      <c r="G241" s="14" t="s">
        <v>2597</v>
      </c>
      <c r="H241" s="14" t="s">
        <v>2596</v>
      </c>
      <c r="I241" s="15">
        <v>61.94</v>
      </c>
      <c r="J241" s="77"/>
      <c r="K241" s="92"/>
    </row>
    <row r="242" spans="1:11" ht="20" x14ac:dyDescent="0.25">
      <c r="A242" s="14" t="s">
        <v>2437</v>
      </c>
      <c r="B242" s="14" t="s">
        <v>2602</v>
      </c>
      <c r="C242" s="14" t="s">
        <v>2604</v>
      </c>
      <c r="D242" s="16">
        <v>45995</v>
      </c>
      <c r="E242" s="16"/>
      <c r="F242" s="14" t="s">
        <v>2571</v>
      </c>
      <c r="G242" s="14" t="s">
        <v>2601</v>
      </c>
      <c r="H242" s="14" t="s">
        <v>2603</v>
      </c>
      <c r="I242" s="15">
        <v>176.32</v>
      </c>
      <c r="J242" s="77"/>
      <c r="K242" s="92"/>
    </row>
    <row r="243" spans="1:11" ht="20" x14ac:dyDescent="0.25">
      <c r="A243" s="14" t="s">
        <v>2437</v>
      </c>
      <c r="B243" s="14" t="s">
        <v>2609</v>
      </c>
      <c r="C243" s="14" t="s">
        <v>2610</v>
      </c>
      <c r="D243" s="16">
        <v>46006</v>
      </c>
      <c r="E243" s="16">
        <v>46007</v>
      </c>
      <c r="F243" s="14" t="s">
        <v>2608</v>
      </c>
      <c r="G243" s="14" t="s">
        <v>2488</v>
      </c>
      <c r="H243" s="14" t="s">
        <v>2487</v>
      </c>
      <c r="I243" s="15">
        <v>860</v>
      </c>
      <c r="J243" s="77"/>
      <c r="K243" s="92"/>
    </row>
    <row r="244" spans="1:11" ht="20" x14ac:dyDescent="0.25">
      <c r="A244" s="14" t="s">
        <v>2437</v>
      </c>
      <c r="B244" s="14" t="s">
        <v>2611</v>
      </c>
      <c r="C244" s="14" t="s">
        <v>2625</v>
      </c>
      <c r="D244" s="16">
        <v>46006</v>
      </c>
      <c r="E244" s="16">
        <v>46007</v>
      </c>
      <c r="F244" s="14" t="s">
        <v>2608</v>
      </c>
      <c r="G244" s="14" t="s">
        <v>2612</v>
      </c>
      <c r="H244" s="14" t="s">
        <v>2613</v>
      </c>
      <c r="I244" s="15">
        <v>200</v>
      </c>
      <c r="J244" s="77"/>
      <c r="K244" s="92"/>
    </row>
    <row r="245" spans="1:11" ht="20" x14ac:dyDescent="0.25">
      <c r="A245" s="14" t="s">
        <v>2437</v>
      </c>
      <c r="B245" s="14" t="s">
        <v>2614</v>
      </c>
      <c r="C245" s="14" t="s">
        <v>2626</v>
      </c>
      <c r="D245" s="16">
        <v>46006</v>
      </c>
      <c r="E245" s="16">
        <v>46007</v>
      </c>
      <c r="F245" s="14" t="s">
        <v>2608</v>
      </c>
      <c r="G245" s="14" t="s">
        <v>2636</v>
      </c>
      <c r="H245" s="14" t="s">
        <v>2637</v>
      </c>
      <c r="I245" s="15">
        <v>900</v>
      </c>
      <c r="J245" s="77"/>
      <c r="K245" s="92"/>
    </row>
    <row r="246" spans="1:11" ht="20" x14ac:dyDescent="0.25">
      <c r="A246" s="14" t="s">
        <v>2437</v>
      </c>
      <c r="B246" s="14" t="s">
        <v>2615</v>
      </c>
      <c r="C246" s="14" t="s">
        <v>2627</v>
      </c>
      <c r="D246" s="16">
        <v>46006</v>
      </c>
      <c r="E246" s="16">
        <v>46007</v>
      </c>
      <c r="F246" s="14" t="s">
        <v>2608</v>
      </c>
      <c r="G246" s="14" t="s">
        <v>2458</v>
      </c>
      <c r="H246" s="14" t="s">
        <v>2456</v>
      </c>
      <c r="I246" s="15">
        <v>1270</v>
      </c>
      <c r="J246" s="77"/>
      <c r="K246" s="92"/>
    </row>
    <row r="247" spans="1:11" ht="20" x14ac:dyDescent="0.25">
      <c r="A247" s="14" t="s">
        <v>2437</v>
      </c>
      <c r="B247" s="14" t="s">
        <v>2616</v>
      </c>
      <c r="C247" s="14" t="s">
        <v>2628</v>
      </c>
      <c r="D247" s="16">
        <v>46006</v>
      </c>
      <c r="E247" s="16">
        <v>46007</v>
      </c>
      <c r="F247" s="14" t="s">
        <v>2608</v>
      </c>
      <c r="G247" s="14" t="s">
        <v>2638</v>
      </c>
      <c r="H247" s="14" t="s">
        <v>2639</v>
      </c>
      <c r="I247" s="15">
        <v>880</v>
      </c>
      <c r="J247" s="77"/>
      <c r="K247" s="92"/>
    </row>
    <row r="248" spans="1:11" ht="20" x14ac:dyDescent="0.25">
      <c r="A248" s="14" t="s">
        <v>2437</v>
      </c>
      <c r="B248" s="14" t="s">
        <v>2617</v>
      </c>
      <c r="C248" s="14" t="s">
        <v>2629</v>
      </c>
      <c r="D248" s="16">
        <v>46006</v>
      </c>
      <c r="E248" s="16">
        <v>46007</v>
      </c>
      <c r="F248" s="14" t="s">
        <v>2608</v>
      </c>
      <c r="G248" s="14" t="s">
        <v>2640</v>
      </c>
      <c r="H248" s="14" t="s">
        <v>2641</v>
      </c>
      <c r="I248" s="15">
        <v>20</v>
      </c>
      <c r="J248" s="77"/>
      <c r="K248" s="92"/>
    </row>
    <row r="249" spans="1:11" ht="20" x14ac:dyDescent="0.25">
      <c r="A249" s="14" t="s">
        <v>2437</v>
      </c>
      <c r="B249" s="14" t="s">
        <v>2618</v>
      </c>
      <c r="C249" s="14" t="s">
        <v>2630</v>
      </c>
      <c r="D249" s="16">
        <v>46006</v>
      </c>
      <c r="E249" s="16">
        <v>46007</v>
      </c>
      <c r="F249" s="14" t="s">
        <v>2608</v>
      </c>
      <c r="G249" s="14" t="s">
        <v>2642</v>
      </c>
      <c r="H249" s="14" t="s">
        <v>2643</v>
      </c>
      <c r="I249" s="15">
        <v>170</v>
      </c>
      <c r="J249" s="77"/>
      <c r="K249" s="92"/>
    </row>
    <row r="250" spans="1:11" ht="20" x14ac:dyDescent="0.25">
      <c r="A250" s="14" t="s">
        <v>2437</v>
      </c>
      <c r="B250" s="14" t="s">
        <v>2619</v>
      </c>
      <c r="C250" s="14" t="s">
        <v>2631</v>
      </c>
      <c r="D250" s="16">
        <v>46006</v>
      </c>
      <c r="E250" s="16">
        <v>46014</v>
      </c>
      <c r="F250" s="14" t="s">
        <v>2608</v>
      </c>
      <c r="G250" s="14" t="s">
        <v>2644</v>
      </c>
      <c r="H250" s="14" t="s">
        <v>2645</v>
      </c>
      <c r="I250" s="15">
        <v>670</v>
      </c>
      <c r="J250" s="77"/>
      <c r="K250" s="92"/>
    </row>
    <row r="251" spans="1:11" ht="20" x14ac:dyDescent="0.25">
      <c r="A251" s="14" t="s">
        <v>2437</v>
      </c>
      <c r="B251" s="14" t="s">
        <v>2620</v>
      </c>
      <c r="C251" s="14" t="s">
        <v>2632</v>
      </c>
      <c r="D251" s="16">
        <v>46006</v>
      </c>
      <c r="E251" s="16">
        <v>46007</v>
      </c>
      <c r="F251" s="14" t="s">
        <v>2608</v>
      </c>
      <c r="G251" s="14" t="s">
        <v>2646</v>
      </c>
      <c r="H251" s="14" t="s">
        <v>2647</v>
      </c>
      <c r="I251" s="15">
        <v>160</v>
      </c>
      <c r="J251" s="77"/>
      <c r="K251" s="92"/>
    </row>
    <row r="252" spans="1:11" ht="20" x14ac:dyDescent="0.25">
      <c r="A252" s="14" t="s">
        <v>2437</v>
      </c>
      <c r="B252" s="14" t="s">
        <v>2621</v>
      </c>
      <c r="C252" s="14" t="s">
        <v>2633</v>
      </c>
      <c r="D252" s="16">
        <v>46006</v>
      </c>
      <c r="E252" s="16">
        <v>46007</v>
      </c>
      <c r="F252" s="14" t="s">
        <v>2608</v>
      </c>
      <c r="G252" s="14" t="s">
        <v>2648</v>
      </c>
      <c r="H252" s="14" t="s">
        <v>2649</v>
      </c>
      <c r="I252" s="15">
        <v>1010</v>
      </c>
      <c r="J252" s="77"/>
      <c r="K252" s="92"/>
    </row>
    <row r="253" spans="1:11" ht="20" x14ac:dyDescent="0.25">
      <c r="A253" s="14" t="s">
        <v>2437</v>
      </c>
      <c r="B253" s="14" t="s">
        <v>2622</v>
      </c>
      <c r="C253" s="14" t="s">
        <v>2634</v>
      </c>
      <c r="D253" s="16">
        <v>46006</v>
      </c>
      <c r="E253" s="16">
        <v>46007</v>
      </c>
      <c r="F253" s="14" t="s">
        <v>2608</v>
      </c>
      <c r="G253" s="14" t="s">
        <v>2124</v>
      </c>
      <c r="H253" s="14" t="s">
        <v>2650</v>
      </c>
      <c r="I253" s="15">
        <v>1220</v>
      </c>
      <c r="J253" s="77"/>
      <c r="K253" s="92"/>
    </row>
    <row r="254" spans="1:11" ht="20" x14ac:dyDescent="0.25">
      <c r="A254" s="14" t="s">
        <v>2437</v>
      </c>
      <c r="B254" s="14" t="s">
        <v>2623</v>
      </c>
      <c r="C254" s="14" t="s">
        <v>2635</v>
      </c>
      <c r="D254" s="16">
        <v>46006</v>
      </c>
      <c r="E254" s="16">
        <v>46013</v>
      </c>
      <c r="F254" s="14" t="s">
        <v>2651</v>
      </c>
      <c r="G254" s="14"/>
      <c r="H254" s="14" t="s">
        <v>2327</v>
      </c>
      <c r="I254" s="15">
        <v>40</v>
      </c>
      <c r="J254" s="77"/>
      <c r="K254" s="92"/>
    </row>
    <row r="255" spans="1:11" ht="20" x14ac:dyDescent="0.25">
      <c r="A255" s="14" t="s">
        <v>2437</v>
      </c>
      <c r="B255" s="14" t="s">
        <v>2624</v>
      </c>
      <c r="C255" s="14" t="s">
        <v>2635</v>
      </c>
      <c r="D255" s="16">
        <v>46006</v>
      </c>
      <c r="E255" s="16">
        <v>46013</v>
      </c>
      <c r="F255" s="14" t="s">
        <v>2651</v>
      </c>
      <c r="G255" s="14"/>
      <c r="H255" s="14" t="s">
        <v>2652</v>
      </c>
      <c r="I255" s="15">
        <v>70</v>
      </c>
      <c r="J255" s="77"/>
      <c r="K255" s="92"/>
    </row>
    <row r="256" spans="1:11" ht="20" x14ac:dyDescent="0.25">
      <c r="A256" s="14" t="s">
        <v>2437</v>
      </c>
      <c r="B256" s="14" t="s">
        <v>2697</v>
      </c>
      <c r="C256" s="14" t="s">
        <v>2695</v>
      </c>
      <c r="D256" s="16">
        <v>46013</v>
      </c>
      <c r="E256" s="16"/>
      <c r="F256" s="14" t="s">
        <v>2696</v>
      </c>
      <c r="G256" s="14" t="s">
        <v>2428</v>
      </c>
      <c r="H256" s="14" t="s">
        <v>2429</v>
      </c>
      <c r="I256" s="15">
        <v>577.5</v>
      </c>
      <c r="J256" s="77"/>
      <c r="K256" s="92"/>
    </row>
    <row r="257" spans="1:11" ht="20" x14ac:dyDescent="0.25">
      <c r="A257" s="14" t="s">
        <v>2437</v>
      </c>
      <c r="B257" s="14" t="s">
        <v>2704</v>
      </c>
      <c r="C257" s="14" t="s">
        <v>2703</v>
      </c>
      <c r="D257" s="16">
        <v>46013</v>
      </c>
      <c r="E257" s="16"/>
      <c r="F257" s="14" t="s">
        <v>2770</v>
      </c>
      <c r="G257" s="14" t="s">
        <v>2428</v>
      </c>
      <c r="H257" s="14" t="s">
        <v>2429</v>
      </c>
      <c r="I257" s="15">
        <v>4579.6000000000004</v>
      </c>
      <c r="J257" s="77"/>
      <c r="K257" s="92"/>
    </row>
    <row r="258" spans="1:11" ht="50" x14ac:dyDescent="0.25">
      <c r="A258" s="14" t="s">
        <v>2437</v>
      </c>
      <c r="B258" s="14"/>
      <c r="C258" s="14"/>
      <c r="D258" s="16"/>
      <c r="E258" s="16"/>
      <c r="F258" s="14" t="s">
        <v>2794</v>
      </c>
      <c r="G258" s="14"/>
      <c r="H258" s="14"/>
      <c r="I258" s="15"/>
      <c r="J258" s="77"/>
      <c r="K258" s="92"/>
    </row>
    <row r="259" spans="1:11" ht="20" x14ac:dyDescent="0.25">
      <c r="A259" s="14" t="s">
        <v>2437</v>
      </c>
      <c r="B259" s="14" t="s">
        <v>2653</v>
      </c>
      <c r="C259" s="14" t="s">
        <v>2655</v>
      </c>
      <c r="D259" s="16">
        <v>46007</v>
      </c>
      <c r="E259" s="16"/>
      <c r="F259" s="14" t="s">
        <v>2656</v>
      </c>
      <c r="G259" s="14" t="s">
        <v>2638</v>
      </c>
      <c r="H259" s="14" t="s">
        <v>2654</v>
      </c>
      <c r="I259" s="15">
        <v>400</v>
      </c>
      <c r="J259" s="77"/>
      <c r="K259" s="92"/>
    </row>
    <row r="260" spans="1:11" ht="20" x14ac:dyDescent="0.25">
      <c r="A260" s="14" t="s">
        <v>2437</v>
      </c>
      <c r="B260" s="14" t="s">
        <v>2441</v>
      </c>
      <c r="C260" s="14" t="s">
        <v>2440</v>
      </c>
      <c r="D260" s="16">
        <v>45707</v>
      </c>
      <c r="E260" s="16">
        <v>45876</v>
      </c>
      <c r="F260" s="14" t="s">
        <v>2403</v>
      </c>
      <c r="G260" s="14" t="s">
        <v>2404</v>
      </c>
      <c r="H260" s="14" t="s">
        <v>2405</v>
      </c>
      <c r="I260" s="15">
        <v>30.73</v>
      </c>
      <c r="J260" s="77"/>
      <c r="K260" s="92"/>
    </row>
    <row r="261" spans="1:11" ht="20" x14ac:dyDescent="0.25">
      <c r="A261" s="14" t="s">
        <v>2437</v>
      </c>
      <c r="B261" s="14" t="s">
        <v>2442</v>
      </c>
      <c r="C261" s="14" t="s">
        <v>2443</v>
      </c>
      <c r="D261" s="16">
        <v>45876</v>
      </c>
      <c r="E261" s="16"/>
      <c r="F261" s="14" t="s">
        <v>2311</v>
      </c>
      <c r="G261" s="14" t="s">
        <v>2312</v>
      </c>
      <c r="H261" s="14" t="s">
        <v>2313</v>
      </c>
      <c r="I261" s="15">
        <v>38.94</v>
      </c>
      <c r="J261" s="77"/>
      <c r="K261" s="92"/>
    </row>
    <row r="262" spans="1:11" ht="40" x14ac:dyDescent="0.25">
      <c r="A262" s="14" t="s">
        <v>2437</v>
      </c>
      <c r="B262" s="14"/>
      <c r="C262" s="14"/>
      <c r="D262" s="16"/>
      <c r="E262" s="16"/>
      <c r="F262" s="14" t="s">
        <v>2771</v>
      </c>
      <c r="G262" s="14"/>
      <c r="H262" s="14"/>
      <c r="I262" s="15"/>
      <c r="J262" s="77"/>
      <c r="K262" s="92"/>
    </row>
    <row r="263" spans="1:11" ht="20" x14ac:dyDescent="0.25">
      <c r="A263" s="14" t="s">
        <v>2437</v>
      </c>
      <c r="B263" s="14" t="s">
        <v>2679</v>
      </c>
      <c r="C263" s="14" t="s">
        <v>2680</v>
      </c>
      <c r="D263" s="16">
        <v>46007</v>
      </c>
      <c r="E263" s="16"/>
      <c r="F263" s="14" t="s">
        <v>2681</v>
      </c>
      <c r="G263" s="14" t="s">
        <v>2346</v>
      </c>
      <c r="H263" s="14" t="s">
        <v>2347</v>
      </c>
      <c r="I263" s="15">
        <v>350</v>
      </c>
      <c r="J263" s="77"/>
      <c r="K263" s="92"/>
    </row>
    <row r="264" spans="1:11" ht="20" x14ac:dyDescent="0.25">
      <c r="A264" s="14" t="s">
        <v>2437</v>
      </c>
      <c r="B264" s="14" t="s">
        <v>2693</v>
      </c>
      <c r="C264" s="14" t="s">
        <v>2692</v>
      </c>
      <c r="D264" s="16">
        <v>46013</v>
      </c>
      <c r="E264" s="16"/>
      <c r="F264" s="14" t="s">
        <v>2694</v>
      </c>
      <c r="G264" s="14" t="s">
        <v>2597</v>
      </c>
      <c r="H264" s="14" t="s">
        <v>2596</v>
      </c>
      <c r="I264" s="15">
        <v>27.03</v>
      </c>
      <c r="J264" s="77"/>
      <c r="K264" s="92"/>
    </row>
    <row r="265" spans="1:11" ht="20" x14ac:dyDescent="0.25">
      <c r="A265" s="14" t="s">
        <v>2437</v>
      </c>
      <c r="B265" s="14" t="s">
        <v>2657</v>
      </c>
      <c r="C265" s="14" t="s">
        <v>2658</v>
      </c>
      <c r="D265" s="16">
        <v>46007</v>
      </c>
      <c r="E265" s="16"/>
      <c r="F265" s="14" t="s">
        <v>2517</v>
      </c>
      <c r="G265" s="14" t="s">
        <v>2312</v>
      </c>
      <c r="H265" s="14" t="s">
        <v>2313</v>
      </c>
      <c r="I265" s="15">
        <v>30.66</v>
      </c>
      <c r="J265" s="77"/>
      <c r="K265" s="92"/>
    </row>
    <row r="266" spans="1:11" ht="20" x14ac:dyDescent="0.25">
      <c r="A266" s="14" t="s">
        <v>2437</v>
      </c>
      <c r="B266" s="14" t="s">
        <v>2662</v>
      </c>
      <c r="C266" s="14" t="s">
        <v>2663</v>
      </c>
      <c r="D266" s="16">
        <v>46007</v>
      </c>
      <c r="E266" s="16"/>
      <c r="F266" s="14" t="s">
        <v>2661</v>
      </c>
      <c r="G266" s="14" t="s">
        <v>2664</v>
      </c>
      <c r="H266" s="14" t="s">
        <v>2665</v>
      </c>
      <c r="I266" s="15">
        <v>71.12</v>
      </c>
      <c r="J266" s="77"/>
      <c r="K266" s="92"/>
    </row>
    <row r="267" spans="1:11" ht="20" x14ac:dyDescent="0.25">
      <c r="A267" s="14" t="s">
        <v>2437</v>
      </c>
      <c r="B267" s="14" t="s">
        <v>2666</v>
      </c>
      <c r="C267" s="14" t="s">
        <v>2668</v>
      </c>
      <c r="D267" s="16">
        <v>45996</v>
      </c>
      <c r="E267" s="16">
        <v>46007</v>
      </c>
      <c r="F267" s="14" t="s">
        <v>2670</v>
      </c>
      <c r="G267" s="14" t="s">
        <v>2669</v>
      </c>
      <c r="H267" s="14" t="s">
        <v>2667</v>
      </c>
      <c r="I267" s="15">
        <v>75.91</v>
      </c>
      <c r="J267" s="77"/>
      <c r="K267" s="92"/>
    </row>
    <row r="268" spans="1:11" ht="20" x14ac:dyDescent="0.25">
      <c r="A268" s="14" t="s">
        <v>2437</v>
      </c>
      <c r="B268" s="14" t="s">
        <v>2676</v>
      </c>
      <c r="C268" s="14" t="s">
        <v>2677</v>
      </c>
      <c r="D268" s="16">
        <v>46007</v>
      </c>
      <c r="E268" s="16"/>
      <c r="F268" s="14" t="s">
        <v>2678</v>
      </c>
      <c r="G268" s="14" t="s">
        <v>2675</v>
      </c>
      <c r="H268" s="14" t="s">
        <v>2674</v>
      </c>
      <c r="I268" s="15">
        <v>169.13</v>
      </c>
      <c r="J268" s="77"/>
      <c r="K268" s="92"/>
    </row>
    <row r="269" spans="1:11" ht="20" x14ac:dyDescent="0.25">
      <c r="A269" s="14" t="s">
        <v>2437</v>
      </c>
      <c r="B269" s="14" t="s">
        <v>2682</v>
      </c>
      <c r="C269" s="14" t="s">
        <v>2684</v>
      </c>
      <c r="D269" s="16">
        <v>46007</v>
      </c>
      <c r="E269" s="16"/>
      <c r="F269" s="14" t="s">
        <v>2683</v>
      </c>
      <c r="G269" s="14" t="s">
        <v>2360</v>
      </c>
      <c r="H269" s="14" t="s">
        <v>2579</v>
      </c>
      <c r="I269" s="15">
        <v>621</v>
      </c>
      <c r="J269" s="77"/>
      <c r="K269" s="92"/>
    </row>
    <row r="270" spans="1:11" ht="20" x14ac:dyDescent="0.25">
      <c r="A270" s="14" t="s">
        <v>2437</v>
      </c>
      <c r="B270" s="14" t="s">
        <v>2687</v>
      </c>
      <c r="C270" s="14" t="s">
        <v>2686</v>
      </c>
      <c r="D270" s="16">
        <v>46007</v>
      </c>
      <c r="E270" s="16"/>
      <c r="F270" s="14" t="s">
        <v>2688</v>
      </c>
      <c r="G270" s="14" t="s">
        <v>2689</v>
      </c>
      <c r="H270" s="14" t="s">
        <v>2685</v>
      </c>
      <c r="I270" s="15">
        <v>660</v>
      </c>
      <c r="J270" s="77"/>
      <c r="K270" s="92"/>
    </row>
    <row r="271" spans="1:11" ht="20" x14ac:dyDescent="0.25">
      <c r="A271" s="14" t="s">
        <v>2437</v>
      </c>
      <c r="B271" s="14" t="s">
        <v>2659</v>
      </c>
      <c r="C271" s="14" t="s">
        <v>2660</v>
      </c>
      <c r="D271" s="16">
        <v>46013</v>
      </c>
      <c r="E271" s="16"/>
      <c r="F271" s="14" t="s">
        <v>2517</v>
      </c>
      <c r="G271" s="14" t="s">
        <v>2312</v>
      </c>
      <c r="H271" s="14" t="s">
        <v>2313</v>
      </c>
      <c r="I271" s="15">
        <v>1388.53</v>
      </c>
      <c r="J271" s="77"/>
      <c r="K271" s="92"/>
    </row>
    <row r="272" spans="1:11" ht="20" x14ac:dyDescent="0.25">
      <c r="A272" s="14" t="s">
        <v>2437</v>
      </c>
      <c r="B272" s="14" t="s">
        <v>2707</v>
      </c>
      <c r="C272" s="14" t="s">
        <v>2772</v>
      </c>
      <c r="D272" s="16">
        <v>46004</v>
      </c>
      <c r="E272" s="16">
        <v>46013</v>
      </c>
      <c r="F272" s="14" t="s">
        <v>2773</v>
      </c>
      <c r="G272" s="14"/>
      <c r="H272" s="14" t="s">
        <v>2774</v>
      </c>
      <c r="I272" s="15">
        <v>50</v>
      </c>
      <c r="J272" s="77"/>
      <c r="K272" s="92"/>
    </row>
    <row r="273" spans="1:11" ht="20" x14ac:dyDescent="0.25">
      <c r="A273" s="14" t="s">
        <v>2437</v>
      </c>
      <c r="B273" s="14" t="s">
        <v>2707</v>
      </c>
      <c r="C273" s="14" t="s">
        <v>2775</v>
      </c>
      <c r="D273" s="16">
        <v>46004</v>
      </c>
      <c r="E273" s="16">
        <v>46013</v>
      </c>
      <c r="F273" s="14" t="s">
        <v>2776</v>
      </c>
      <c r="G273" s="14"/>
      <c r="H273" s="14" t="s">
        <v>2327</v>
      </c>
      <c r="I273" s="15">
        <v>216</v>
      </c>
      <c r="J273" s="77"/>
      <c r="K273" s="92"/>
    </row>
    <row r="274" spans="1:11" ht="20" x14ac:dyDescent="0.25">
      <c r="A274" s="14" t="s">
        <v>2437</v>
      </c>
      <c r="B274" s="14" t="s">
        <v>2707</v>
      </c>
      <c r="C274" s="14" t="s">
        <v>2777</v>
      </c>
      <c r="D274" s="16">
        <v>46003</v>
      </c>
      <c r="E274" s="16">
        <v>46013</v>
      </c>
      <c r="F274" s="14" t="s">
        <v>2778</v>
      </c>
      <c r="G274" s="14" t="s">
        <v>2779</v>
      </c>
      <c r="H274" s="14" t="s">
        <v>2780</v>
      </c>
      <c r="I274" s="15">
        <v>67.849999999999994</v>
      </c>
      <c r="J274" s="77"/>
      <c r="K274" s="92"/>
    </row>
    <row r="275" spans="1:11" ht="20" x14ac:dyDescent="0.25">
      <c r="A275" s="14" t="s">
        <v>2437</v>
      </c>
      <c r="B275" s="14" t="s">
        <v>2707</v>
      </c>
      <c r="C275" s="14" t="s">
        <v>2781</v>
      </c>
      <c r="D275" s="16">
        <v>45989</v>
      </c>
      <c r="E275" s="16">
        <v>46013</v>
      </c>
      <c r="F275" s="14" t="s">
        <v>2782</v>
      </c>
      <c r="G275" s="14" t="s">
        <v>2783</v>
      </c>
      <c r="H275" s="14" t="s">
        <v>2784</v>
      </c>
      <c r="I275" s="15">
        <v>80</v>
      </c>
      <c r="J275" s="77"/>
      <c r="K275" s="92"/>
    </row>
    <row r="276" spans="1:11" ht="20" x14ac:dyDescent="0.25">
      <c r="A276" s="14" t="s">
        <v>2437</v>
      </c>
      <c r="B276" s="14" t="s">
        <v>2707</v>
      </c>
      <c r="C276" s="14" t="s">
        <v>2785</v>
      </c>
      <c r="D276" s="16">
        <v>46003</v>
      </c>
      <c r="E276" s="16">
        <v>46013</v>
      </c>
      <c r="F276" s="14" t="s">
        <v>2786</v>
      </c>
      <c r="G276" s="14" t="s">
        <v>2787</v>
      </c>
      <c r="H276" s="14" t="s">
        <v>2788</v>
      </c>
      <c r="I276" s="15">
        <v>208.85</v>
      </c>
      <c r="J276" s="77"/>
      <c r="K276" s="92"/>
    </row>
    <row r="277" spans="1:11" ht="20" x14ac:dyDescent="0.25">
      <c r="A277" s="14" t="s">
        <v>2437</v>
      </c>
      <c r="B277" s="14" t="s">
        <v>2707</v>
      </c>
      <c r="C277" s="14" t="s">
        <v>2789</v>
      </c>
      <c r="D277" s="16">
        <v>46004</v>
      </c>
      <c r="E277" s="16">
        <v>46013</v>
      </c>
      <c r="F277" s="14" t="s">
        <v>2790</v>
      </c>
      <c r="G277" s="14" t="s">
        <v>2791</v>
      </c>
      <c r="H277" s="14" t="s">
        <v>2792</v>
      </c>
      <c r="I277" s="15">
        <v>137.19999999999999</v>
      </c>
      <c r="J277" s="77"/>
      <c r="K277" s="92"/>
    </row>
    <row r="278" spans="1:11" ht="40" x14ac:dyDescent="0.25">
      <c r="A278" s="14" t="s">
        <v>2437</v>
      </c>
      <c r="B278" s="14"/>
      <c r="C278" s="14"/>
      <c r="D278" s="16"/>
      <c r="E278" s="16"/>
      <c r="F278" s="14" t="s">
        <v>2795</v>
      </c>
      <c r="G278" s="14"/>
      <c r="H278" s="14"/>
      <c r="I278" s="15"/>
      <c r="J278" s="77"/>
      <c r="K278" s="92"/>
    </row>
    <row r="279" spans="1:11" ht="20" x14ac:dyDescent="0.25">
      <c r="A279" s="14" t="s">
        <v>2437</v>
      </c>
      <c r="B279" s="14" t="s">
        <v>2708</v>
      </c>
      <c r="C279" s="14" t="s">
        <v>2800</v>
      </c>
      <c r="D279" s="16">
        <v>46013</v>
      </c>
      <c r="E279" s="16">
        <v>46020</v>
      </c>
      <c r="F279" s="14" t="s">
        <v>2796</v>
      </c>
      <c r="G279" s="14" t="s">
        <v>2646</v>
      </c>
      <c r="H279" s="14" t="s">
        <v>2647</v>
      </c>
      <c r="I279" s="15">
        <v>100</v>
      </c>
      <c r="J279" s="77"/>
      <c r="K279" s="92"/>
    </row>
    <row r="280" spans="1:11" ht="30" x14ac:dyDescent="0.25">
      <c r="A280" s="14" t="s">
        <v>2437</v>
      </c>
      <c r="B280" s="14"/>
      <c r="C280" s="14"/>
      <c r="D280" s="16"/>
      <c r="E280" s="16"/>
      <c r="F280" s="14" t="s">
        <v>2797</v>
      </c>
      <c r="G280" s="14"/>
      <c r="H280" s="14"/>
      <c r="I280" s="15"/>
      <c r="J280" s="77"/>
      <c r="K280" s="92"/>
    </row>
    <row r="281" spans="1:11" ht="20" x14ac:dyDescent="0.25">
      <c r="A281" s="14" t="s">
        <v>2437</v>
      </c>
      <c r="B281" s="14" t="s">
        <v>2708</v>
      </c>
      <c r="C281" s="14"/>
      <c r="D281" s="16">
        <v>46018</v>
      </c>
      <c r="E281" s="16">
        <v>46020</v>
      </c>
      <c r="F281" s="14" t="s">
        <v>2798</v>
      </c>
      <c r="G281" s="14" t="s">
        <v>2458</v>
      </c>
      <c r="H281" s="14" t="s">
        <v>2456</v>
      </c>
      <c r="I281" s="15">
        <v>84</v>
      </c>
      <c r="J281" s="77"/>
      <c r="K281" s="92"/>
    </row>
    <row r="282" spans="1:11" ht="20" x14ac:dyDescent="0.25">
      <c r="A282" s="14" t="s">
        <v>2437</v>
      </c>
      <c r="B282" s="14" t="s">
        <v>2710</v>
      </c>
      <c r="C282" s="14" t="s">
        <v>2709</v>
      </c>
      <c r="D282" s="16">
        <v>46020</v>
      </c>
      <c r="E282" s="16"/>
      <c r="F282" s="14" t="s">
        <v>2711</v>
      </c>
      <c r="G282" s="14" t="s">
        <v>2529</v>
      </c>
      <c r="H282" s="14" t="s">
        <v>2375</v>
      </c>
      <c r="I282" s="15">
        <v>227.5</v>
      </c>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x14ac:dyDescent="0.2">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x14ac:dyDescent="0.2">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x14ac:dyDescent="0.2">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x14ac:dyDescent="0.2">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x14ac:dyDescent="0.2">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x14ac:dyDescent="0.2">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x14ac:dyDescent="0.2">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x14ac:dyDescent="0.2">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x14ac:dyDescent="0.2">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x14ac:dyDescent="0.2">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x14ac:dyDescent="0.2">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x14ac:dyDescent="0.2">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x14ac:dyDescent="0.2">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x14ac:dyDescent="0.2">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30" x14ac:dyDescent="0.2">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x14ac:dyDescent="0.2">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x14ac:dyDescent="0.2">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x14ac:dyDescent="0.2">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x14ac:dyDescent="0.2">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x14ac:dyDescent="0.2">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x14ac:dyDescent="0.2">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x14ac:dyDescent="0.2">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ht="20" x14ac:dyDescent="0.2">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x14ac:dyDescent="0.2">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x14ac:dyDescent="0.2">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x14ac:dyDescent="0.2">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x14ac:dyDescent="0.2">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1"/>
      <c r="Q46" s="213"/>
      <c r="R46" s="276" t="str">
        <f t="shared" si="1"/>
        <v>31744621</v>
      </c>
    </row>
    <row r="47" spans="1:18" x14ac:dyDescent="0.2">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x14ac:dyDescent="0.2">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x14ac:dyDescent="0.2">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x14ac:dyDescent="0.2">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x14ac:dyDescent="0.2">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x14ac:dyDescent="0.2">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x14ac:dyDescent="0.2">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x14ac:dyDescent="0.2">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x14ac:dyDescent="0.2">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x14ac:dyDescent="0.2">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x14ac:dyDescent="0.2">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x14ac:dyDescent="0.2">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x14ac:dyDescent="0.2">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x14ac:dyDescent="0.2">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
      <c r="A71" s="203" t="s">
        <v>664</v>
      </c>
      <c r="B71" s="199" t="s">
        <v>665</v>
      </c>
      <c r="C71" s="286" t="s">
        <v>422</v>
      </c>
      <c r="D71" s="199" t="s">
        <v>473</v>
      </c>
      <c r="E71" s="199" t="s">
        <v>429</v>
      </c>
      <c r="F71" s="199" t="s">
        <v>524</v>
      </c>
      <c r="G71" s="265" t="s">
        <v>666</v>
      </c>
      <c r="H71" s="265" t="s">
        <v>667</v>
      </c>
      <c r="I71" s="275" t="s">
        <v>668</v>
      </c>
      <c r="J71" s="199" t="s">
        <v>669</v>
      </c>
      <c r="K71" s="275" t="s">
        <v>670</v>
      </c>
      <c r="L71" s="201">
        <v>421905278836</v>
      </c>
      <c r="M71" s="199" t="s">
        <v>671</v>
      </c>
      <c r="N71" s="286" t="s">
        <v>671</v>
      </c>
      <c r="O71" s="286" t="s">
        <v>1434</v>
      </c>
      <c r="P71" s="286" t="s">
        <v>1435</v>
      </c>
      <c r="R71" s="276" t="str">
        <f t="shared" ref="R71:R93" si="2">A71</f>
        <v>36063835</v>
      </c>
    </row>
    <row r="72" spans="1:18" x14ac:dyDescent="0.2">
      <c r="A72" s="203" t="s">
        <v>1983</v>
      </c>
      <c r="B72" s="286" t="s">
        <v>1984</v>
      </c>
      <c r="C72" s="286" t="s">
        <v>422</v>
      </c>
      <c r="D72" s="286" t="s">
        <v>473</v>
      </c>
      <c r="E72" s="286" t="s">
        <v>429</v>
      </c>
      <c r="F72" s="286" t="s">
        <v>474</v>
      </c>
      <c r="G72" s="286" t="s">
        <v>1985</v>
      </c>
      <c r="H72" s="286" t="s">
        <v>1986</v>
      </c>
      <c r="I72" s="286" t="s">
        <v>1987</v>
      </c>
      <c r="J72" s="286" t="s">
        <v>424</v>
      </c>
      <c r="K72" s="286" t="s">
        <v>1988</v>
      </c>
      <c r="L72" s="287">
        <v>421904260194</v>
      </c>
      <c r="M72" s="286" t="s">
        <v>1989</v>
      </c>
      <c r="N72" s="286"/>
      <c r="O72" s="286"/>
      <c r="P72" s="286"/>
      <c r="R72" s="276" t="str">
        <f t="shared" si="2"/>
        <v>30845688</v>
      </c>
    </row>
    <row r="73" spans="1:18" x14ac:dyDescent="0.2">
      <c r="A73" s="203" t="s">
        <v>672</v>
      </c>
      <c r="B73" s="286" t="s">
        <v>673</v>
      </c>
      <c r="C73" s="286" t="s">
        <v>422</v>
      </c>
      <c r="D73" s="286" t="s">
        <v>473</v>
      </c>
      <c r="E73" s="286" t="s">
        <v>429</v>
      </c>
      <c r="F73" s="286" t="s">
        <v>524</v>
      </c>
      <c r="G73" s="286" t="s">
        <v>674</v>
      </c>
      <c r="H73" s="286" t="s">
        <v>1436</v>
      </c>
      <c r="I73" s="286" t="s">
        <v>1437</v>
      </c>
      <c r="J73" s="286" t="s">
        <v>424</v>
      </c>
      <c r="K73" s="286" t="s">
        <v>1437</v>
      </c>
      <c r="L73" s="287">
        <v>421907194669</v>
      </c>
      <c r="M73" s="286" t="s">
        <v>675</v>
      </c>
      <c r="N73" s="286"/>
      <c r="O73" s="286"/>
      <c r="P73" s="286"/>
      <c r="R73" s="276" t="str">
        <f t="shared" si="2"/>
        <v>31753825</v>
      </c>
    </row>
    <row r="74" spans="1:18" x14ac:dyDescent="0.2">
      <c r="A74" s="203" t="s">
        <v>676</v>
      </c>
      <c r="B74" s="286" t="s">
        <v>677</v>
      </c>
      <c r="C74" s="286" t="s">
        <v>422</v>
      </c>
      <c r="D74" s="286" t="s">
        <v>678</v>
      </c>
      <c r="E74" s="286" t="s">
        <v>433</v>
      </c>
      <c r="F74" s="286" t="s">
        <v>432</v>
      </c>
      <c r="G74" s="286" t="s">
        <v>679</v>
      </c>
      <c r="H74" s="286" t="s">
        <v>680</v>
      </c>
      <c r="I74" s="286" t="s">
        <v>681</v>
      </c>
      <c r="J74" s="286" t="s">
        <v>426</v>
      </c>
      <c r="K74" s="286" t="s">
        <v>681</v>
      </c>
      <c r="L74" s="287">
        <v>421903712927</v>
      </c>
      <c r="M74" s="286" t="s">
        <v>682</v>
      </c>
      <c r="N74" s="286"/>
      <c r="O74" s="286"/>
      <c r="P74" s="286"/>
      <c r="R74" s="276" t="str">
        <f t="shared" si="2"/>
        <v>36128147</v>
      </c>
    </row>
    <row r="75" spans="1:18" x14ac:dyDescent="0.2">
      <c r="A75" s="203" t="s">
        <v>683</v>
      </c>
      <c r="B75" s="286" t="s">
        <v>684</v>
      </c>
      <c r="C75" s="286" t="s">
        <v>422</v>
      </c>
      <c r="D75" s="286" t="s">
        <v>1990</v>
      </c>
      <c r="E75" s="286" t="s">
        <v>1991</v>
      </c>
      <c r="F75" s="286" t="s">
        <v>1992</v>
      </c>
      <c r="G75" s="286" t="s">
        <v>685</v>
      </c>
      <c r="H75" s="286" t="s">
        <v>686</v>
      </c>
      <c r="I75" s="286" t="s">
        <v>1993</v>
      </c>
      <c r="J75" s="286" t="s">
        <v>426</v>
      </c>
      <c r="K75" s="286" t="s">
        <v>687</v>
      </c>
      <c r="L75" s="287">
        <v>421908672270</v>
      </c>
      <c r="M75" s="286" t="s">
        <v>688</v>
      </c>
      <c r="N75" s="286"/>
      <c r="O75" s="286"/>
      <c r="P75" s="286"/>
      <c r="R75" s="276" t="str">
        <f t="shared" si="2"/>
        <v>31770908</v>
      </c>
    </row>
    <row r="76" spans="1:18" x14ac:dyDescent="0.2">
      <c r="A76" s="203" t="s">
        <v>689</v>
      </c>
      <c r="B76" s="286" t="s">
        <v>690</v>
      </c>
      <c r="C76" s="286" t="s">
        <v>422</v>
      </c>
      <c r="D76" s="286" t="s">
        <v>691</v>
      </c>
      <c r="E76" s="286" t="s">
        <v>429</v>
      </c>
      <c r="F76" s="286" t="s">
        <v>692</v>
      </c>
      <c r="G76" s="286" t="s">
        <v>693</v>
      </c>
      <c r="H76" s="286" t="s">
        <v>694</v>
      </c>
      <c r="I76" s="286" t="s">
        <v>695</v>
      </c>
      <c r="J76" s="286" t="s">
        <v>424</v>
      </c>
      <c r="K76" s="286" t="s">
        <v>696</v>
      </c>
      <c r="L76" s="287">
        <v>421918824449</v>
      </c>
      <c r="M76" s="286" t="s">
        <v>697</v>
      </c>
      <c r="N76" s="286"/>
      <c r="O76" s="286"/>
      <c r="P76" s="286"/>
      <c r="R76" s="276" t="str">
        <f t="shared" si="2"/>
        <v>37841866</v>
      </c>
    </row>
    <row r="77" spans="1:18" x14ac:dyDescent="0.2">
      <c r="A77" s="203" t="s">
        <v>1438</v>
      </c>
      <c r="B77" s="286" t="s">
        <v>1439</v>
      </c>
      <c r="C77" s="286" t="s">
        <v>422</v>
      </c>
      <c r="D77" s="286" t="s">
        <v>1440</v>
      </c>
      <c r="E77" s="286" t="s">
        <v>1441</v>
      </c>
      <c r="F77" s="286" t="s">
        <v>1442</v>
      </c>
      <c r="G77" s="286" t="s">
        <v>1443</v>
      </c>
      <c r="H77" s="286" t="s">
        <v>1444</v>
      </c>
      <c r="I77" s="286" t="s">
        <v>1445</v>
      </c>
      <c r="J77" s="286" t="s">
        <v>424</v>
      </c>
      <c r="K77" s="286" t="s">
        <v>1445</v>
      </c>
      <c r="L77" s="287">
        <v>421903996977</v>
      </c>
      <c r="M77" s="286" t="s">
        <v>1446</v>
      </c>
      <c r="N77" s="286"/>
      <c r="O77" s="286"/>
      <c r="P77" s="286"/>
      <c r="R77" s="276" t="str">
        <f t="shared" si="2"/>
        <v>34009388</v>
      </c>
    </row>
    <row r="78" spans="1:18" x14ac:dyDescent="0.2">
      <c r="A78" s="203" t="s">
        <v>698</v>
      </c>
      <c r="B78" s="286" t="s">
        <v>699</v>
      </c>
      <c r="C78" s="286" t="s">
        <v>422</v>
      </c>
      <c r="D78" s="286" t="s">
        <v>700</v>
      </c>
      <c r="E78" s="286" t="s">
        <v>429</v>
      </c>
      <c r="F78" s="286" t="s">
        <v>440</v>
      </c>
      <c r="G78" s="286" t="s">
        <v>701</v>
      </c>
      <c r="H78" s="286" t="s">
        <v>702</v>
      </c>
      <c r="I78" s="286" t="s">
        <v>703</v>
      </c>
      <c r="J78" s="286" t="s">
        <v>426</v>
      </c>
      <c r="K78" s="286" t="s">
        <v>704</v>
      </c>
      <c r="L78" s="287">
        <v>421907984638</v>
      </c>
      <c r="M78" s="286" t="s">
        <v>705</v>
      </c>
      <c r="N78" s="286"/>
      <c r="O78" s="286"/>
      <c r="P78" s="286"/>
      <c r="R78" s="276" t="str">
        <f t="shared" si="2"/>
        <v>00687308</v>
      </c>
    </row>
    <row r="79" spans="1:18" x14ac:dyDescent="0.2">
      <c r="A79" s="203" t="s">
        <v>706</v>
      </c>
      <c r="B79" s="286" t="s">
        <v>707</v>
      </c>
      <c r="C79" s="286" t="s">
        <v>422</v>
      </c>
      <c r="D79" s="286" t="s">
        <v>473</v>
      </c>
      <c r="E79" s="286" t="s">
        <v>429</v>
      </c>
      <c r="F79" s="286" t="s">
        <v>524</v>
      </c>
      <c r="G79" s="286" t="s">
        <v>708</v>
      </c>
      <c r="H79" s="286" t="s">
        <v>709</v>
      </c>
      <c r="I79" s="286" t="s">
        <v>710</v>
      </c>
      <c r="J79" s="286" t="s">
        <v>424</v>
      </c>
      <c r="K79" s="286" t="s">
        <v>710</v>
      </c>
      <c r="L79" s="287">
        <v>421911597705</v>
      </c>
      <c r="M79" s="286" t="s">
        <v>711</v>
      </c>
      <c r="N79" s="286"/>
      <c r="O79" s="286" t="s">
        <v>1447</v>
      </c>
      <c r="P79" s="286"/>
      <c r="R79" s="276" t="str">
        <f t="shared" si="2"/>
        <v>00586455</v>
      </c>
    </row>
    <row r="80" spans="1:18" x14ac:dyDescent="0.2">
      <c r="A80" s="203" t="s">
        <v>1994</v>
      </c>
      <c r="B80" s="286" t="s">
        <v>1995</v>
      </c>
      <c r="C80" s="286" t="s">
        <v>422</v>
      </c>
      <c r="D80" s="286" t="s">
        <v>1996</v>
      </c>
      <c r="E80" s="286" t="s">
        <v>1441</v>
      </c>
      <c r="F80" s="286" t="s">
        <v>1442</v>
      </c>
      <c r="G80" s="286" t="s">
        <v>1997</v>
      </c>
      <c r="H80" s="286" t="s">
        <v>1998</v>
      </c>
      <c r="I80" s="286" t="s">
        <v>1999</v>
      </c>
      <c r="J80" s="286" t="s">
        <v>426</v>
      </c>
      <c r="K80" s="286" t="s">
        <v>2000</v>
      </c>
      <c r="L80" s="287">
        <v>421905762340</v>
      </c>
      <c r="M80" s="286" t="s">
        <v>2001</v>
      </c>
      <c r="N80" s="286"/>
      <c r="O80" s="286"/>
      <c r="P80" s="286"/>
      <c r="R80" s="276" t="str">
        <f t="shared" si="2"/>
        <v>31771688</v>
      </c>
    </row>
    <row r="81" spans="1:18" x14ac:dyDescent="0.2">
      <c r="A81" s="203" t="s">
        <v>712</v>
      </c>
      <c r="B81" s="286" t="s">
        <v>713</v>
      </c>
      <c r="C81" s="286" t="s">
        <v>422</v>
      </c>
      <c r="D81" s="286" t="s">
        <v>714</v>
      </c>
      <c r="E81" s="286" t="s">
        <v>429</v>
      </c>
      <c r="F81" s="286" t="s">
        <v>436</v>
      </c>
      <c r="G81" s="286" t="s">
        <v>715</v>
      </c>
      <c r="H81" s="286" t="s">
        <v>716</v>
      </c>
      <c r="I81" s="286" t="s">
        <v>717</v>
      </c>
      <c r="J81" s="286" t="s">
        <v>424</v>
      </c>
      <c r="K81" s="286" t="s">
        <v>718</v>
      </c>
      <c r="L81" s="287">
        <v>421905504040</v>
      </c>
      <c r="M81" s="286" t="s">
        <v>719</v>
      </c>
      <c r="N81" s="286"/>
      <c r="O81" s="286"/>
      <c r="P81" s="286"/>
      <c r="R81" s="276" t="str">
        <f t="shared" si="2"/>
        <v>31805540</v>
      </c>
    </row>
    <row r="82" spans="1:18" x14ac:dyDescent="0.2">
      <c r="A82" s="203" t="s">
        <v>720</v>
      </c>
      <c r="B82" s="286" t="s">
        <v>721</v>
      </c>
      <c r="C82" s="286" t="s">
        <v>422</v>
      </c>
      <c r="D82" s="286" t="s">
        <v>473</v>
      </c>
      <c r="E82" s="286" t="s">
        <v>429</v>
      </c>
      <c r="F82" s="286" t="s">
        <v>524</v>
      </c>
      <c r="G82" s="286" t="s">
        <v>722</v>
      </c>
      <c r="H82" s="286" t="s">
        <v>723</v>
      </c>
      <c r="I82" s="286" t="s">
        <v>724</v>
      </c>
      <c r="J82" s="286" t="s">
        <v>424</v>
      </c>
      <c r="K82" s="286" t="s">
        <v>724</v>
      </c>
      <c r="L82" s="287">
        <v>421903202270</v>
      </c>
      <c r="M82" s="286" t="s">
        <v>725</v>
      </c>
      <c r="N82" s="286"/>
      <c r="O82" s="286"/>
      <c r="P82" s="286"/>
      <c r="R82" s="276" t="str">
        <f t="shared" si="2"/>
        <v>30793009</v>
      </c>
    </row>
    <row r="83" spans="1:18" x14ac:dyDescent="0.2">
      <c r="A83" s="203" t="s">
        <v>726</v>
      </c>
      <c r="B83" s="286" t="s">
        <v>727</v>
      </c>
      <c r="C83" s="286" t="s">
        <v>422</v>
      </c>
      <c r="D83" s="286" t="s">
        <v>728</v>
      </c>
      <c r="E83" s="286" t="s">
        <v>430</v>
      </c>
      <c r="F83" s="286" t="s">
        <v>729</v>
      </c>
      <c r="G83" s="286" t="s">
        <v>730</v>
      </c>
      <c r="H83" s="286" t="s">
        <v>731</v>
      </c>
      <c r="I83" s="286" t="s">
        <v>732</v>
      </c>
      <c r="J83" s="286" t="s">
        <v>426</v>
      </c>
      <c r="K83" s="286" t="s">
        <v>733</v>
      </c>
      <c r="L83" s="287">
        <v>421911928826</v>
      </c>
      <c r="M83" s="286" t="s">
        <v>734</v>
      </c>
      <c r="N83" s="286"/>
      <c r="O83" s="286"/>
      <c r="P83" s="286"/>
      <c r="R83" s="276" t="str">
        <f t="shared" si="2"/>
        <v>00677604</v>
      </c>
    </row>
    <row r="84" spans="1:18" x14ac:dyDescent="0.2">
      <c r="A84" s="203" t="s">
        <v>735</v>
      </c>
      <c r="B84" s="286" t="s">
        <v>736</v>
      </c>
      <c r="C84" s="286" t="s">
        <v>422</v>
      </c>
      <c r="D84" s="286" t="s">
        <v>473</v>
      </c>
      <c r="E84" s="286" t="s">
        <v>429</v>
      </c>
      <c r="F84" s="286" t="s">
        <v>524</v>
      </c>
      <c r="G84" s="286" t="s">
        <v>737</v>
      </c>
      <c r="H84" s="286" t="s">
        <v>738</v>
      </c>
      <c r="I84" s="286" t="s">
        <v>739</v>
      </c>
      <c r="J84" s="286" t="s">
        <v>426</v>
      </c>
      <c r="K84" s="286" t="s">
        <v>740</v>
      </c>
      <c r="L84" s="287" t="s">
        <v>741</v>
      </c>
      <c r="M84" s="286" t="s">
        <v>742</v>
      </c>
      <c r="N84" s="286" t="s">
        <v>2002</v>
      </c>
      <c r="O84" s="286"/>
      <c r="P84" s="286"/>
      <c r="R84" s="276" t="str">
        <f t="shared" si="2"/>
        <v>30811082</v>
      </c>
    </row>
    <row r="85" spans="1:18" x14ac:dyDescent="0.2">
      <c r="A85" s="203" t="s">
        <v>1448</v>
      </c>
      <c r="B85" s="286" t="s">
        <v>1449</v>
      </c>
      <c r="C85" s="286" t="s">
        <v>422</v>
      </c>
      <c r="D85" s="286" t="s">
        <v>1450</v>
      </c>
      <c r="E85" s="286" t="s">
        <v>429</v>
      </c>
      <c r="F85" s="286" t="s">
        <v>425</v>
      </c>
      <c r="G85" s="286" t="s">
        <v>1451</v>
      </c>
      <c r="H85" s="286" t="s">
        <v>1452</v>
      </c>
      <c r="I85" s="286" t="s">
        <v>1453</v>
      </c>
      <c r="J85" s="286" t="s">
        <v>424</v>
      </c>
      <c r="K85" s="286" t="s">
        <v>1454</v>
      </c>
      <c r="L85" s="287" t="s">
        <v>1455</v>
      </c>
      <c r="M85" s="286" t="s">
        <v>1456</v>
      </c>
      <c r="N85" s="286"/>
      <c r="O85" s="286"/>
      <c r="P85" s="286"/>
      <c r="R85" s="276" t="str">
        <f t="shared" si="2"/>
        <v>31745661</v>
      </c>
    </row>
    <row r="86" spans="1:18" x14ac:dyDescent="0.2">
      <c r="A86" s="203" t="s">
        <v>743</v>
      </c>
      <c r="B86" s="286" t="s">
        <v>744</v>
      </c>
      <c r="C86" s="286" t="s">
        <v>422</v>
      </c>
      <c r="D86" s="286" t="s">
        <v>1383</v>
      </c>
      <c r="E86" s="286" t="s">
        <v>429</v>
      </c>
      <c r="F86" s="286" t="s">
        <v>900</v>
      </c>
      <c r="G86" s="286" t="s">
        <v>745</v>
      </c>
      <c r="H86" s="286" t="s">
        <v>746</v>
      </c>
      <c r="I86" s="286" t="s">
        <v>747</v>
      </c>
      <c r="J86" s="286" t="s">
        <v>424</v>
      </c>
      <c r="K86" s="286" t="s">
        <v>748</v>
      </c>
      <c r="L86" s="287">
        <v>421903601379</v>
      </c>
      <c r="M86" s="286" t="s">
        <v>749</v>
      </c>
      <c r="N86" s="286"/>
      <c r="O86" s="286"/>
      <c r="P86" s="286"/>
      <c r="R86" s="276" t="str">
        <f t="shared" si="2"/>
        <v>30688060</v>
      </c>
    </row>
    <row r="87" spans="1:18" x14ac:dyDescent="0.2">
      <c r="A87" s="203" t="s">
        <v>750</v>
      </c>
      <c r="B87" s="286" t="s">
        <v>751</v>
      </c>
      <c r="C87" s="286" t="s">
        <v>422</v>
      </c>
      <c r="D87" s="286" t="s">
        <v>752</v>
      </c>
      <c r="E87" s="286" t="s">
        <v>429</v>
      </c>
      <c r="F87" s="286" t="s">
        <v>753</v>
      </c>
      <c r="G87" s="286" t="s">
        <v>754</v>
      </c>
      <c r="H87" s="286" t="s">
        <v>755</v>
      </c>
      <c r="I87" s="286" t="s">
        <v>756</v>
      </c>
      <c r="J87" s="286" t="s">
        <v>424</v>
      </c>
      <c r="K87" s="286" t="s">
        <v>757</v>
      </c>
      <c r="L87" s="287">
        <v>421903370792</v>
      </c>
      <c r="M87" s="286" t="s">
        <v>758</v>
      </c>
      <c r="N87" s="286"/>
      <c r="O87" s="286"/>
      <c r="P87" s="286" t="s">
        <v>1457</v>
      </c>
      <c r="R87" s="276" t="str">
        <f t="shared" si="2"/>
        <v>30806836</v>
      </c>
    </row>
    <row r="88" spans="1:18" x14ac:dyDescent="0.2">
      <c r="A88" s="203" t="s">
        <v>759</v>
      </c>
      <c r="B88" s="286" t="s">
        <v>760</v>
      </c>
      <c r="C88" s="286" t="s">
        <v>422</v>
      </c>
      <c r="D88" s="286" t="s">
        <v>761</v>
      </c>
      <c r="E88" s="286" t="s">
        <v>429</v>
      </c>
      <c r="F88" s="286" t="s">
        <v>762</v>
      </c>
      <c r="G88" s="286" t="s">
        <v>763</v>
      </c>
      <c r="H88" s="286" t="s">
        <v>764</v>
      </c>
      <c r="I88" s="286" t="s">
        <v>765</v>
      </c>
      <c r="J88" s="286" t="s">
        <v>426</v>
      </c>
      <c r="K88" s="286" t="s">
        <v>766</v>
      </c>
      <c r="L88" s="287">
        <v>421905795511</v>
      </c>
      <c r="M88" s="286" t="s">
        <v>767</v>
      </c>
      <c r="N88" s="286"/>
      <c r="O88" s="286"/>
      <c r="P88" s="286"/>
      <c r="R88" s="276" t="str">
        <f t="shared" si="2"/>
        <v>00603341</v>
      </c>
    </row>
    <row r="89" spans="1:18" x14ac:dyDescent="0.2">
      <c r="A89" s="203" t="s">
        <v>768</v>
      </c>
      <c r="B89" s="286" t="s">
        <v>769</v>
      </c>
      <c r="C89" s="286" t="s">
        <v>422</v>
      </c>
      <c r="D89" s="286" t="s">
        <v>770</v>
      </c>
      <c r="E89" s="286" t="s">
        <v>771</v>
      </c>
      <c r="F89" s="286" t="s">
        <v>772</v>
      </c>
      <c r="G89" s="286" t="s">
        <v>773</v>
      </c>
      <c r="H89" s="286" t="s">
        <v>774</v>
      </c>
      <c r="I89" s="286" t="s">
        <v>775</v>
      </c>
      <c r="J89" s="286" t="s">
        <v>426</v>
      </c>
      <c r="K89" s="286" t="s">
        <v>776</v>
      </c>
      <c r="L89" s="287">
        <v>421903363993</v>
      </c>
      <c r="M89" s="286" t="s">
        <v>777</v>
      </c>
      <c r="N89" s="286"/>
      <c r="O89" s="286"/>
      <c r="P89" s="286"/>
      <c r="R89" s="276" t="str">
        <f t="shared" si="2"/>
        <v>17310571</v>
      </c>
    </row>
    <row r="90" spans="1:18" x14ac:dyDescent="0.2">
      <c r="A90" s="203" t="s">
        <v>778</v>
      </c>
      <c r="B90" s="286" t="s">
        <v>779</v>
      </c>
      <c r="C90" s="286" t="s">
        <v>422</v>
      </c>
      <c r="D90" s="286" t="s">
        <v>780</v>
      </c>
      <c r="E90" s="286" t="s">
        <v>429</v>
      </c>
      <c r="F90" s="286" t="s">
        <v>524</v>
      </c>
      <c r="G90" s="286" t="s">
        <v>781</v>
      </c>
      <c r="H90" s="286" t="s">
        <v>782</v>
      </c>
      <c r="I90" s="286" t="s">
        <v>783</v>
      </c>
      <c r="J90" s="286" t="s">
        <v>426</v>
      </c>
      <c r="K90" s="286" t="s">
        <v>784</v>
      </c>
      <c r="L90" s="287">
        <v>421903740961</v>
      </c>
      <c r="M90" s="286" t="s">
        <v>785</v>
      </c>
      <c r="N90" s="286"/>
      <c r="O90" s="286"/>
      <c r="P90" s="286"/>
      <c r="R90" s="276" t="str">
        <f t="shared" si="2"/>
        <v>30806437</v>
      </c>
    </row>
    <row r="91" spans="1:18" x14ac:dyDescent="0.2">
      <c r="A91" s="203" t="s">
        <v>786</v>
      </c>
      <c r="B91" s="286" t="s">
        <v>787</v>
      </c>
      <c r="C91" s="286" t="s">
        <v>422</v>
      </c>
      <c r="D91" s="286" t="s">
        <v>788</v>
      </c>
      <c r="E91" s="286" t="s">
        <v>429</v>
      </c>
      <c r="F91" s="286" t="s">
        <v>431</v>
      </c>
      <c r="G91" s="286" t="s">
        <v>789</v>
      </c>
      <c r="H91" s="286" t="s">
        <v>790</v>
      </c>
      <c r="I91" s="286" t="s">
        <v>791</v>
      </c>
      <c r="J91" s="286" t="s">
        <v>426</v>
      </c>
      <c r="K91" s="286" t="s">
        <v>792</v>
      </c>
      <c r="L91" s="287">
        <v>421903714918</v>
      </c>
      <c r="M91" s="286" t="s">
        <v>793</v>
      </c>
      <c r="N91" s="286"/>
      <c r="O91" s="286"/>
      <c r="P91" s="286"/>
      <c r="R91" s="276" t="str">
        <f t="shared" si="2"/>
        <v>30811384</v>
      </c>
    </row>
    <row r="92" spans="1:18" x14ac:dyDescent="0.2">
      <c r="A92" s="203" t="s">
        <v>794</v>
      </c>
      <c r="B92" s="286" t="s">
        <v>795</v>
      </c>
      <c r="C92" s="286" t="s">
        <v>422</v>
      </c>
      <c r="D92" s="286" t="s">
        <v>796</v>
      </c>
      <c r="E92" s="286" t="s">
        <v>429</v>
      </c>
      <c r="F92" s="286" t="s">
        <v>797</v>
      </c>
      <c r="G92" s="286" t="s">
        <v>798</v>
      </c>
      <c r="H92" s="286" t="s">
        <v>799</v>
      </c>
      <c r="I92" s="286" t="s">
        <v>800</v>
      </c>
      <c r="J92" s="286" t="s">
        <v>424</v>
      </c>
      <c r="K92" s="286" t="s">
        <v>801</v>
      </c>
      <c r="L92" s="287">
        <v>421918882990</v>
      </c>
      <c r="M92" s="286" t="s">
        <v>802</v>
      </c>
      <c r="N92" s="286"/>
      <c r="O92" s="286"/>
      <c r="P92" s="286"/>
      <c r="R92" s="276" t="str">
        <f t="shared" si="2"/>
        <v>00688304</v>
      </c>
    </row>
    <row r="93" spans="1:18" x14ac:dyDescent="0.2">
      <c r="A93" s="203" t="s">
        <v>803</v>
      </c>
      <c r="B93" s="286" t="s">
        <v>804</v>
      </c>
      <c r="C93" s="286" t="s">
        <v>422</v>
      </c>
      <c r="D93" s="286" t="s">
        <v>473</v>
      </c>
      <c r="E93" s="286" t="s">
        <v>429</v>
      </c>
      <c r="F93" s="286" t="s">
        <v>524</v>
      </c>
      <c r="G93" s="286" t="s">
        <v>805</v>
      </c>
      <c r="H93" s="286" t="s">
        <v>806</v>
      </c>
      <c r="I93" s="286" t="s">
        <v>807</v>
      </c>
      <c r="J93" s="286" t="s">
        <v>808</v>
      </c>
      <c r="K93" s="286" t="s">
        <v>807</v>
      </c>
      <c r="L93" s="287">
        <v>421917476268</v>
      </c>
      <c r="M93" s="286" t="s">
        <v>809</v>
      </c>
      <c r="N93" s="286"/>
      <c r="O93" s="286"/>
      <c r="P93" s="286"/>
      <c r="R93" s="276" t="str">
        <f t="shared" si="2"/>
        <v>31791981</v>
      </c>
    </row>
    <row r="94" spans="1:18" x14ac:dyDescent="0.2">
      <c r="A94" s="203" t="s">
        <v>810</v>
      </c>
      <c r="B94" s="286" t="s">
        <v>811</v>
      </c>
      <c r="C94" s="286" t="s">
        <v>422</v>
      </c>
      <c r="D94" s="286" t="s">
        <v>812</v>
      </c>
      <c r="E94" s="286" t="s">
        <v>813</v>
      </c>
      <c r="F94" s="286" t="s">
        <v>814</v>
      </c>
      <c r="G94" s="286" t="s">
        <v>815</v>
      </c>
      <c r="H94" s="286" t="s">
        <v>816</v>
      </c>
      <c r="I94" s="286" t="s">
        <v>817</v>
      </c>
      <c r="J94" s="286" t="s">
        <v>808</v>
      </c>
      <c r="K94" s="286" t="s">
        <v>817</v>
      </c>
      <c r="L94" s="287">
        <v>421905193404</v>
      </c>
      <c r="M94" s="286" t="s">
        <v>818</v>
      </c>
      <c r="N94" s="286"/>
      <c r="O94" s="286"/>
      <c r="P94" s="286"/>
    </row>
    <row r="95" spans="1:18" x14ac:dyDescent="0.2">
      <c r="A95" s="203" t="s">
        <v>819</v>
      </c>
      <c r="B95" s="286" t="s">
        <v>820</v>
      </c>
      <c r="C95" s="286" t="s">
        <v>422</v>
      </c>
      <c r="D95" s="286" t="s">
        <v>821</v>
      </c>
      <c r="E95" s="286" t="s">
        <v>423</v>
      </c>
      <c r="F95" s="286" t="s">
        <v>822</v>
      </c>
      <c r="G95" s="286" t="s">
        <v>823</v>
      </c>
      <c r="H95" s="286" t="s">
        <v>824</v>
      </c>
      <c r="I95" s="286" t="s">
        <v>825</v>
      </c>
      <c r="J95" s="286" t="s">
        <v>426</v>
      </c>
      <c r="K95" s="286" t="s">
        <v>826</v>
      </c>
      <c r="L95" s="287">
        <v>421902902970</v>
      </c>
      <c r="M95" s="286" t="s">
        <v>827</v>
      </c>
      <c r="N95" s="286"/>
      <c r="O95" s="286"/>
      <c r="P95" s="286"/>
    </row>
    <row r="96" spans="1:18" x14ac:dyDescent="0.2">
      <c r="A96" s="203" t="s">
        <v>828</v>
      </c>
      <c r="B96" s="286" t="s">
        <v>829</v>
      </c>
      <c r="C96" s="286" t="s">
        <v>422</v>
      </c>
      <c r="D96" s="286" t="s">
        <v>830</v>
      </c>
      <c r="E96" s="286" t="s">
        <v>429</v>
      </c>
      <c r="F96" s="286" t="s">
        <v>831</v>
      </c>
      <c r="G96" s="286" t="s">
        <v>832</v>
      </c>
      <c r="H96" s="286" t="s">
        <v>833</v>
      </c>
      <c r="I96" s="286" t="s">
        <v>834</v>
      </c>
      <c r="J96" s="286" t="s">
        <v>424</v>
      </c>
      <c r="K96" s="286" t="s">
        <v>835</v>
      </c>
      <c r="L96" s="287">
        <v>421903262626</v>
      </c>
      <c r="M96" s="286" t="s">
        <v>836</v>
      </c>
      <c r="N96" s="286"/>
      <c r="O96" s="286"/>
      <c r="P96" s="286"/>
    </row>
    <row r="97" spans="1:16" x14ac:dyDescent="0.2">
      <c r="A97" s="203" t="s">
        <v>837</v>
      </c>
      <c r="B97" s="286" t="s">
        <v>838</v>
      </c>
      <c r="C97" s="286" t="s">
        <v>422</v>
      </c>
      <c r="D97" s="286" t="s">
        <v>839</v>
      </c>
      <c r="E97" s="286" t="s">
        <v>429</v>
      </c>
      <c r="F97" s="286" t="s">
        <v>431</v>
      </c>
      <c r="G97" s="286" t="s">
        <v>840</v>
      </c>
      <c r="H97" s="286" t="s">
        <v>841</v>
      </c>
      <c r="I97" s="286" t="s">
        <v>842</v>
      </c>
      <c r="J97" s="286" t="s">
        <v>843</v>
      </c>
      <c r="K97" s="286" t="s">
        <v>844</v>
      </c>
      <c r="L97" s="287">
        <v>421902228191</v>
      </c>
      <c r="M97" s="286" t="s">
        <v>845</v>
      </c>
      <c r="N97" s="286"/>
      <c r="O97" s="286"/>
      <c r="P97" s="286"/>
    </row>
    <row r="98" spans="1:16" x14ac:dyDescent="0.2">
      <c r="A98" s="203" t="s">
        <v>846</v>
      </c>
      <c r="B98" s="286" t="s">
        <v>847</v>
      </c>
      <c r="C98" s="286" t="s">
        <v>422</v>
      </c>
      <c r="D98" s="286" t="s">
        <v>473</v>
      </c>
      <c r="E98" s="286" t="s">
        <v>429</v>
      </c>
      <c r="F98" s="286" t="s">
        <v>524</v>
      </c>
      <c r="G98" s="286" t="s">
        <v>848</v>
      </c>
      <c r="H98" s="286" t="s">
        <v>849</v>
      </c>
      <c r="I98" s="286" t="s">
        <v>850</v>
      </c>
      <c r="J98" s="286" t="s">
        <v>426</v>
      </c>
      <c r="K98" s="286" t="s">
        <v>851</v>
      </c>
      <c r="L98" s="287">
        <v>421905305338</v>
      </c>
      <c r="M98" s="286" t="s">
        <v>852</v>
      </c>
      <c r="N98" s="286"/>
      <c r="O98" s="286"/>
      <c r="P98" s="286"/>
    </row>
    <row r="99" spans="1:16" x14ac:dyDescent="0.2">
      <c r="A99" s="203" t="s">
        <v>853</v>
      </c>
      <c r="B99" s="286" t="s">
        <v>854</v>
      </c>
      <c r="C99" s="286" t="s">
        <v>422</v>
      </c>
      <c r="D99" s="286" t="s">
        <v>473</v>
      </c>
      <c r="E99" s="286" t="s">
        <v>429</v>
      </c>
      <c r="F99" s="286" t="s">
        <v>524</v>
      </c>
      <c r="G99" s="286" t="s">
        <v>855</v>
      </c>
      <c r="H99" s="286" t="s">
        <v>856</v>
      </c>
      <c r="I99" s="286" t="s">
        <v>857</v>
      </c>
      <c r="J99" s="286" t="s">
        <v>426</v>
      </c>
      <c r="K99" s="286" t="s">
        <v>858</v>
      </c>
      <c r="L99" s="287">
        <v>421908979442</v>
      </c>
      <c r="M99" s="286" t="s">
        <v>859</v>
      </c>
      <c r="N99" s="286"/>
      <c r="O99" s="286"/>
      <c r="P99" s="286"/>
    </row>
    <row r="100" spans="1:16" x14ac:dyDescent="0.2">
      <c r="A100" s="203" t="s">
        <v>2003</v>
      </c>
      <c r="B100" s="286" t="s">
        <v>2004</v>
      </c>
      <c r="C100" s="286" t="s">
        <v>422</v>
      </c>
      <c r="D100" s="286" t="s">
        <v>2005</v>
      </c>
      <c r="E100" s="286" t="s">
        <v>430</v>
      </c>
      <c r="F100" s="286" t="s">
        <v>729</v>
      </c>
      <c r="G100" s="286" t="s">
        <v>2006</v>
      </c>
      <c r="H100" s="286" t="s">
        <v>2007</v>
      </c>
      <c r="I100" s="286" t="s">
        <v>2008</v>
      </c>
      <c r="J100" s="286" t="s">
        <v>424</v>
      </c>
      <c r="K100" s="286" t="s">
        <v>2008</v>
      </c>
      <c r="L100" s="287">
        <v>421915802888</v>
      </c>
      <c r="M100" s="286" t="s">
        <v>2009</v>
      </c>
      <c r="N100" s="286"/>
      <c r="O100" s="286"/>
      <c r="P100" s="286"/>
    </row>
    <row r="101" spans="1:16" x14ac:dyDescent="0.2">
      <c r="A101" s="203" t="s">
        <v>860</v>
      </c>
      <c r="B101" s="286" t="s">
        <v>861</v>
      </c>
      <c r="C101" s="286" t="s">
        <v>422</v>
      </c>
      <c r="D101" s="286" t="s">
        <v>473</v>
      </c>
      <c r="E101" s="286" t="s">
        <v>429</v>
      </c>
      <c r="F101" s="286" t="s">
        <v>524</v>
      </c>
      <c r="G101" s="286" t="s">
        <v>862</v>
      </c>
      <c r="H101" s="286" t="s">
        <v>863</v>
      </c>
      <c r="I101" s="286" t="s">
        <v>864</v>
      </c>
      <c r="J101" s="286" t="s">
        <v>426</v>
      </c>
      <c r="K101" s="286" t="s">
        <v>865</v>
      </c>
      <c r="L101" s="287">
        <v>421903708275</v>
      </c>
      <c r="M101" s="286" t="s">
        <v>866</v>
      </c>
      <c r="N101" s="286"/>
      <c r="O101" s="286"/>
      <c r="P101" s="286" t="s">
        <v>1458</v>
      </c>
    </row>
    <row r="102" spans="1:16" x14ac:dyDescent="0.2">
      <c r="A102" s="203" t="s">
        <v>2010</v>
      </c>
      <c r="B102" s="286" t="s">
        <v>2011</v>
      </c>
      <c r="C102" s="286" t="s">
        <v>422</v>
      </c>
      <c r="D102" s="286" t="s">
        <v>2012</v>
      </c>
      <c r="E102" s="286" t="s">
        <v>429</v>
      </c>
      <c r="F102" s="286" t="s">
        <v>2013</v>
      </c>
      <c r="G102" s="286" t="s">
        <v>2014</v>
      </c>
      <c r="H102" s="286" t="s">
        <v>2015</v>
      </c>
      <c r="I102" s="286" t="s">
        <v>2016</v>
      </c>
      <c r="J102" s="286" t="s">
        <v>2017</v>
      </c>
      <c r="K102" s="286" t="s">
        <v>2016</v>
      </c>
      <c r="L102" s="287">
        <v>421905343077</v>
      </c>
      <c r="M102" s="286" t="s">
        <v>2018</v>
      </c>
      <c r="N102" s="286"/>
      <c r="O102" s="286"/>
      <c r="P102" s="286"/>
    </row>
    <row r="103" spans="1:16" x14ac:dyDescent="0.2">
      <c r="A103" s="203" t="s">
        <v>867</v>
      </c>
      <c r="B103" s="286" t="s">
        <v>868</v>
      </c>
      <c r="C103" s="286" t="s">
        <v>422</v>
      </c>
      <c r="D103" s="286" t="s">
        <v>473</v>
      </c>
      <c r="E103" s="286" t="s">
        <v>429</v>
      </c>
      <c r="F103" s="286" t="s">
        <v>524</v>
      </c>
      <c r="G103" s="286" t="s">
        <v>869</v>
      </c>
      <c r="H103" s="286" t="s">
        <v>870</v>
      </c>
      <c r="I103" s="286" t="s">
        <v>871</v>
      </c>
      <c r="J103" s="286" t="s">
        <v>426</v>
      </c>
      <c r="K103" s="286" t="s">
        <v>872</v>
      </c>
      <c r="L103" s="287">
        <v>421918529304</v>
      </c>
      <c r="M103" s="286" t="s">
        <v>873</v>
      </c>
      <c r="N103" s="286"/>
      <c r="O103" s="286"/>
      <c r="P103" s="286"/>
    </row>
    <row r="104" spans="1:16" x14ac:dyDescent="0.2">
      <c r="A104" s="203" t="s">
        <v>874</v>
      </c>
      <c r="B104" s="286" t="s">
        <v>875</v>
      </c>
      <c r="C104" s="286" t="s">
        <v>422</v>
      </c>
      <c r="D104" s="286" t="s">
        <v>473</v>
      </c>
      <c r="E104" s="286" t="s">
        <v>429</v>
      </c>
      <c r="F104" s="286" t="s">
        <v>524</v>
      </c>
      <c r="G104" s="286" t="s">
        <v>876</v>
      </c>
      <c r="H104" s="286" t="s">
        <v>877</v>
      </c>
      <c r="I104" s="286" t="s">
        <v>2019</v>
      </c>
      <c r="J104" s="286" t="s">
        <v>878</v>
      </c>
      <c r="K104" s="286" t="s">
        <v>879</v>
      </c>
      <c r="L104" s="287">
        <v>421944318444</v>
      </c>
      <c r="M104" s="286" t="s">
        <v>880</v>
      </c>
      <c r="N104" s="286"/>
      <c r="O104" s="286"/>
      <c r="P104" s="286"/>
    </row>
    <row r="105" spans="1:16" x14ac:dyDescent="0.2">
      <c r="A105" s="203" t="s">
        <v>881</v>
      </c>
      <c r="B105" s="286" t="s">
        <v>882</v>
      </c>
      <c r="C105" s="286" t="s">
        <v>422</v>
      </c>
      <c r="D105" s="286" t="s">
        <v>473</v>
      </c>
      <c r="E105" s="286" t="s">
        <v>429</v>
      </c>
      <c r="F105" s="286" t="s">
        <v>474</v>
      </c>
      <c r="G105" s="286" t="s">
        <v>883</v>
      </c>
      <c r="H105" s="286" t="s">
        <v>884</v>
      </c>
      <c r="I105" s="286" t="s">
        <v>885</v>
      </c>
      <c r="J105" s="286" t="s">
        <v>426</v>
      </c>
      <c r="K105" s="286" t="s">
        <v>886</v>
      </c>
      <c r="L105" s="287">
        <v>421903692095</v>
      </c>
      <c r="M105" s="286" t="s">
        <v>887</v>
      </c>
      <c r="N105" s="286"/>
      <c r="O105" s="286"/>
      <c r="P105" s="286"/>
    </row>
    <row r="106" spans="1:16" x14ac:dyDescent="0.2">
      <c r="A106" s="203" t="s">
        <v>888</v>
      </c>
      <c r="B106" s="286" t="s">
        <v>889</v>
      </c>
      <c r="C106" s="286" t="s">
        <v>422</v>
      </c>
      <c r="D106" s="286" t="s">
        <v>473</v>
      </c>
      <c r="E106" s="286" t="s">
        <v>429</v>
      </c>
      <c r="F106" s="286" t="s">
        <v>524</v>
      </c>
      <c r="G106" s="286" t="s">
        <v>890</v>
      </c>
      <c r="H106" s="286" t="s">
        <v>2020</v>
      </c>
      <c r="I106" s="286" t="s">
        <v>891</v>
      </c>
      <c r="J106" s="286" t="s">
        <v>426</v>
      </c>
      <c r="K106" s="286" t="s">
        <v>1459</v>
      </c>
      <c r="L106" s="287">
        <v>421915499077</v>
      </c>
      <c r="M106" s="286" t="s">
        <v>892</v>
      </c>
      <c r="N106" s="286"/>
      <c r="O106" s="286"/>
      <c r="P106" s="286"/>
    </row>
    <row r="107" spans="1:16" x14ac:dyDescent="0.2">
      <c r="A107" s="203" t="s">
        <v>893</v>
      </c>
      <c r="B107" s="286" t="s">
        <v>894</v>
      </c>
      <c r="C107" s="286" t="s">
        <v>422</v>
      </c>
      <c r="D107" s="286" t="s">
        <v>2021</v>
      </c>
      <c r="E107" s="286" t="s">
        <v>429</v>
      </c>
      <c r="F107" s="286" t="s">
        <v>524</v>
      </c>
      <c r="G107" s="286" t="s">
        <v>895</v>
      </c>
      <c r="H107" s="286" t="s">
        <v>896</v>
      </c>
      <c r="I107" s="286" t="s">
        <v>897</v>
      </c>
      <c r="J107" s="286" t="s">
        <v>647</v>
      </c>
      <c r="K107" s="286" t="s">
        <v>898</v>
      </c>
      <c r="L107" s="287">
        <v>421905234323</v>
      </c>
      <c r="M107" s="286" t="s">
        <v>899</v>
      </c>
      <c r="N107" s="286"/>
      <c r="O107" s="286"/>
      <c r="P107" s="286"/>
    </row>
    <row r="108" spans="1:16" x14ac:dyDescent="0.2">
      <c r="A108" s="203" t="s">
        <v>2022</v>
      </c>
      <c r="B108" s="286" t="s">
        <v>2023</v>
      </c>
      <c r="C108" s="286" t="s">
        <v>422</v>
      </c>
      <c r="D108" s="286" t="s">
        <v>2024</v>
      </c>
      <c r="E108" s="286" t="s">
        <v>429</v>
      </c>
      <c r="F108" s="286" t="s">
        <v>900</v>
      </c>
      <c r="G108" s="286" t="s">
        <v>2025</v>
      </c>
      <c r="H108" s="286" t="s">
        <v>2026</v>
      </c>
      <c r="I108" s="286" t="s">
        <v>2027</v>
      </c>
      <c r="J108" s="286" t="s">
        <v>426</v>
      </c>
      <c r="K108" s="286" t="s">
        <v>2027</v>
      </c>
      <c r="L108" s="287">
        <v>421915902632</v>
      </c>
      <c r="M108" s="286" t="s">
        <v>2028</v>
      </c>
      <c r="N108" s="286"/>
      <c r="O108" s="286"/>
      <c r="P108" s="286"/>
    </row>
    <row r="109" spans="1:16" x14ac:dyDescent="0.2">
      <c r="A109" s="203" t="s">
        <v>901</v>
      </c>
      <c r="B109" s="286" t="s">
        <v>902</v>
      </c>
      <c r="C109" s="286" t="s">
        <v>422</v>
      </c>
      <c r="D109" s="286" t="s">
        <v>473</v>
      </c>
      <c r="E109" s="286" t="s">
        <v>429</v>
      </c>
      <c r="F109" s="286" t="s">
        <v>524</v>
      </c>
      <c r="G109" s="286" t="s">
        <v>903</v>
      </c>
      <c r="H109" s="286" t="s">
        <v>904</v>
      </c>
      <c r="I109" s="286" t="s">
        <v>905</v>
      </c>
      <c r="J109" s="286" t="s">
        <v>424</v>
      </c>
      <c r="K109" s="286" t="s">
        <v>906</v>
      </c>
      <c r="L109" s="287">
        <v>421905650170</v>
      </c>
      <c r="M109" s="286" t="s">
        <v>907</v>
      </c>
      <c r="N109" s="286"/>
      <c r="O109" s="286"/>
      <c r="P109" s="286"/>
    </row>
    <row r="110" spans="1:16" x14ac:dyDescent="0.2">
      <c r="A110" s="203" t="s">
        <v>908</v>
      </c>
      <c r="B110" s="286" t="s">
        <v>909</v>
      </c>
      <c r="C110" s="286" t="s">
        <v>422</v>
      </c>
      <c r="D110" s="286" t="s">
        <v>473</v>
      </c>
      <c r="E110" s="286" t="s">
        <v>429</v>
      </c>
      <c r="F110" s="286" t="s">
        <v>524</v>
      </c>
      <c r="G110" s="286" t="s">
        <v>910</v>
      </c>
      <c r="H110" s="286" t="s">
        <v>911</v>
      </c>
      <c r="I110" s="286" t="s">
        <v>912</v>
      </c>
      <c r="J110" s="286" t="s">
        <v>424</v>
      </c>
      <c r="K110" s="286" t="s">
        <v>913</v>
      </c>
      <c r="L110" s="287">
        <v>421903636503</v>
      </c>
      <c r="M110" s="286" t="s">
        <v>914</v>
      </c>
      <c r="N110" s="286"/>
      <c r="O110" s="286"/>
      <c r="P110" s="286"/>
    </row>
    <row r="111" spans="1:16" x14ac:dyDescent="0.2">
      <c r="A111" s="203" t="s">
        <v>915</v>
      </c>
      <c r="B111" s="286" t="s">
        <v>916</v>
      </c>
      <c r="C111" s="286" t="s">
        <v>422</v>
      </c>
      <c r="D111" s="286" t="s">
        <v>917</v>
      </c>
      <c r="E111" s="286" t="s">
        <v>429</v>
      </c>
      <c r="F111" s="286" t="s">
        <v>551</v>
      </c>
      <c r="G111" s="286" t="s">
        <v>918</v>
      </c>
      <c r="H111" s="286" t="s">
        <v>919</v>
      </c>
      <c r="I111" s="286" t="s">
        <v>920</v>
      </c>
      <c r="J111" s="286" t="s">
        <v>424</v>
      </c>
      <c r="K111" s="286" t="s">
        <v>921</v>
      </c>
      <c r="L111" s="287">
        <v>421917263316</v>
      </c>
      <c r="M111" s="286" t="s">
        <v>922</v>
      </c>
      <c r="N111" s="286"/>
      <c r="O111" s="286"/>
      <c r="P111" s="286"/>
    </row>
    <row r="112" spans="1:16" x14ac:dyDescent="0.2">
      <c r="A112" s="203" t="s">
        <v>923</v>
      </c>
      <c r="B112" s="286" t="s">
        <v>924</v>
      </c>
      <c r="C112" s="286" t="s">
        <v>422</v>
      </c>
      <c r="D112" s="286" t="s">
        <v>925</v>
      </c>
      <c r="E112" s="286" t="s">
        <v>926</v>
      </c>
      <c r="F112" s="286" t="s">
        <v>927</v>
      </c>
      <c r="G112" s="286" t="s">
        <v>928</v>
      </c>
      <c r="H112" s="286" t="s">
        <v>929</v>
      </c>
      <c r="I112" s="286" t="s">
        <v>930</v>
      </c>
      <c r="J112" s="286" t="s">
        <v>426</v>
      </c>
      <c r="K112" s="286" t="s">
        <v>930</v>
      </c>
      <c r="L112" s="287">
        <v>421905486716</v>
      </c>
      <c r="M112" s="286" t="s">
        <v>931</v>
      </c>
      <c r="N112" s="286"/>
      <c r="O112" s="286" t="s">
        <v>1460</v>
      </c>
      <c r="P112" s="286"/>
    </row>
    <row r="113" spans="1:16" x14ac:dyDescent="0.2">
      <c r="A113" s="203" t="s">
        <v>2029</v>
      </c>
      <c r="B113" s="286" t="s">
        <v>2030</v>
      </c>
      <c r="C113" s="286" t="s">
        <v>422</v>
      </c>
      <c r="D113" s="286" t="s">
        <v>2031</v>
      </c>
      <c r="E113" s="286" t="s">
        <v>2032</v>
      </c>
      <c r="F113" s="286" t="s">
        <v>2033</v>
      </c>
      <c r="G113" s="286" t="s">
        <v>2034</v>
      </c>
      <c r="H113" s="286" t="s">
        <v>2035</v>
      </c>
      <c r="I113" s="286" t="s">
        <v>2036</v>
      </c>
      <c r="J113" s="286" t="s">
        <v>426</v>
      </c>
      <c r="K113" s="286" t="s">
        <v>2036</v>
      </c>
      <c r="L113" s="287">
        <v>421905533719</v>
      </c>
      <c r="M113" s="286" t="s">
        <v>2037</v>
      </c>
      <c r="N113" s="286"/>
      <c r="O113" s="286"/>
      <c r="P113" s="286"/>
    </row>
    <row r="114" spans="1:16" x14ac:dyDescent="0.2">
      <c r="A114" s="203" t="s">
        <v>932</v>
      </c>
      <c r="B114" s="286" t="s">
        <v>933</v>
      </c>
      <c r="C114" s="286" t="s">
        <v>422</v>
      </c>
      <c r="D114" s="286" t="s">
        <v>934</v>
      </c>
      <c r="E114" s="286" t="s">
        <v>771</v>
      </c>
      <c r="F114" s="286" t="s">
        <v>935</v>
      </c>
      <c r="G114" s="286" t="s">
        <v>936</v>
      </c>
      <c r="H114" s="286" t="s">
        <v>937</v>
      </c>
      <c r="I114" s="286" t="s">
        <v>938</v>
      </c>
      <c r="J114" s="286" t="s">
        <v>426</v>
      </c>
      <c r="K114" s="286" t="s">
        <v>938</v>
      </c>
      <c r="L114" s="287">
        <v>421905235472</v>
      </c>
      <c r="M114" s="286" t="s">
        <v>939</v>
      </c>
      <c r="N114" s="286"/>
      <c r="O114" s="286"/>
      <c r="P114" s="286"/>
    </row>
    <row r="115" spans="1:16" x14ac:dyDescent="0.2">
      <c r="A115" s="203" t="s">
        <v>940</v>
      </c>
      <c r="B115" s="286" t="s">
        <v>941</v>
      </c>
      <c r="C115" s="286" t="s">
        <v>422</v>
      </c>
      <c r="D115" s="286" t="s">
        <v>942</v>
      </c>
      <c r="E115" s="286" t="s">
        <v>943</v>
      </c>
      <c r="F115" s="286" t="s">
        <v>944</v>
      </c>
      <c r="G115" s="286" t="s">
        <v>945</v>
      </c>
      <c r="H115" s="286" t="s">
        <v>946</v>
      </c>
      <c r="I115" s="286" t="s">
        <v>947</v>
      </c>
      <c r="J115" s="286" t="s">
        <v>424</v>
      </c>
      <c r="K115" s="286" t="s">
        <v>947</v>
      </c>
      <c r="L115" s="287">
        <v>421905970041</v>
      </c>
      <c r="M115" s="286" t="s">
        <v>948</v>
      </c>
      <c r="N115" s="286"/>
      <c r="O115" s="286"/>
      <c r="P115" s="286"/>
    </row>
    <row r="116" spans="1:16" x14ac:dyDescent="0.2">
      <c r="A116" s="203" t="s">
        <v>1461</v>
      </c>
      <c r="B116" s="286" t="s">
        <v>1462</v>
      </c>
      <c r="C116" s="286" t="s">
        <v>422</v>
      </c>
      <c r="D116" s="286" t="s">
        <v>1463</v>
      </c>
      <c r="E116" s="286" t="s">
        <v>433</v>
      </c>
      <c r="F116" s="286" t="s">
        <v>432</v>
      </c>
      <c r="G116" s="286" t="s">
        <v>1464</v>
      </c>
      <c r="H116" s="286" t="s">
        <v>1465</v>
      </c>
      <c r="I116" s="286" t="s">
        <v>1466</v>
      </c>
      <c r="J116" s="286" t="s">
        <v>424</v>
      </c>
      <c r="K116" s="286"/>
      <c r="L116" s="287">
        <v>421907953701</v>
      </c>
      <c r="M116" s="286" t="s">
        <v>2038</v>
      </c>
      <c r="N116" s="286"/>
      <c r="O116" s="286"/>
      <c r="P116" s="286"/>
    </row>
    <row r="117" spans="1:16" x14ac:dyDescent="0.2">
      <c r="A117" s="203" t="s">
        <v>949</v>
      </c>
      <c r="B117" s="286" t="s">
        <v>950</v>
      </c>
      <c r="C117" s="286" t="s">
        <v>422</v>
      </c>
      <c r="D117" s="286" t="s">
        <v>951</v>
      </c>
      <c r="E117" s="286" t="s">
        <v>952</v>
      </c>
      <c r="F117" s="286" t="s">
        <v>953</v>
      </c>
      <c r="G117" s="286" t="s">
        <v>954</v>
      </c>
      <c r="H117" s="286" t="s">
        <v>955</v>
      </c>
      <c r="I117" s="286" t="s">
        <v>956</v>
      </c>
      <c r="J117" s="286" t="s">
        <v>424</v>
      </c>
      <c r="K117" s="286" t="s">
        <v>956</v>
      </c>
      <c r="L117" s="287">
        <v>421915879583</v>
      </c>
      <c r="M117" s="286" t="s">
        <v>957</v>
      </c>
      <c r="N117" s="286"/>
      <c r="O117" s="286"/>
      <c r="P117" s="286"/>
    </row>
    <row r="118" spans="1:16" x14ac:dyDescent="0.2">
      <c r="A118" s="203" t="s">
        <v>958</v>
      </c>
      <c r="B118" s="286" t="s">
        <v>959</v>
      </c>
      <c r="C118" s="286" t="s">
        <v>422</v>
      </c>
      <c r="D118" s="286" t="s">
        <v>960</v>
      </c>
      <c r="E118" s="286" t="s">
        <v>430</v>
      </c>
      <c r="F118" s="286" t="s">
        <v>729</v>
      </c>
      <c r="G118" s="286" t="s">
        <v>961</v>
      </c>
      <c r="H118" s="286" t="s">
        <v>962</v>
      </c>
      <c r="I118" s="286" t="s">
        <v>963</v>
      </c>
      <c r="J118" s="286" t="s">
        <v>426</v>
      </c>
      <c r="K118" s="286" t="s">
        <v>964</v>
      </c>
      <c r="L118" s="287">
        <v>421918711548</v>
      </c>
      <c r="M118" s="286" t="s">
        <v>965</v>
      </c>
      <c r="N118" s="286"/>
      <c r="O118" s="286"/>
      <c r="P118" s="286"/>
    </row>
    <row r="119" spans="1:16" x14ac:dyDescent="0.2">
      <c r="A119" s="203" t="s">
        <v>2039</v>
      </c>
      <c r="B119" s="286" t="s">
        <v>2040</v>
      </c>
      <c r="C119" s="286" t="s">
        <v>422</v>
      </c>
      <c r="D119" s="286" t="s">
        <v>2041</v>
      </c>
      <c r="E119" s="286" t="s">
        <v>2042</v>
      </c>
      <c r="F119" s="286" t="s">
        <v>2043</v>
      </c>
      <c r="G119" s="286" t="s">
        <v>2044</v>
      </c>
      <c r="H119" s="286" t="s">
        <v>2045</v>
      </c>
      <c r="I119" s="286" t="s">
        <v>2046</v>
      </c>
      <c r="J119" s="286" t="s">
        <v>426</v>
      </c>
      <c r="K119" s="286" t="s">
        <v>2046</v>
      </c>
      <c r="L119" s="287">
        <v>421908553335</v>
      </c>
      <c r="M119" s="286" t="s">
        <v>2047</v>
      </c>
      <c r="N119" s="286"/>
      <c r="O119" s="286"/>
      <c r="P119" s="286"/>
    </row>
    <row r="120" spans="1:16" x14ac:dyDescent="0.2">
      <c r="A120" s="203" t="s">
        <v>966</v>
      </c>
      <c r="B120" s="286" t="s">
        <v>967</v>
      </c>
      <c r="C120" s="286" t="s">
        <v>422</v>
      </c>
      <c r="D120" s="286" t="s">
        <v>473</v>
      </c>
      <c r="E120" s="286" t="s">
        <v>429</v>
      </c>
      <c r="F120" s="286" t="s">
        <v>524</v>
      </c>
      <c r="G120" s="286" t="s">
        <v>968</v>
      </c>
      <c r="H120" s="286" t="s">
        <v>969</v>
      </c>
      <c r="I120" s="286" t="s">
        <v>970</v>
      </c>
      <c r="J120" s="286" t="s">
        <v>426</v>
      </c>
      <c r="K120" s="286" t="s">
        <v>970</v>
      </c>
      <c r="L120" s="287">
        <v>421905245008</v>
      </c>
      <c r="M120" s="286" t="s">
        <v>971</v>
      </c>
      <c r="N120" s="286"/>
      <c r="O120" s="286"/>
      <c r="P120" s="286"/>
    </row>
    <row r="121" spans="1:16" x14ac:dyDescent="0.2">
      <c r="A121" s="203" t="s">
        <v>1467</v>
      </c>
      <c r="B121" s="286" t="s">
        <v>1468</v>
      </c>
      <c r="C121" s="286" t="s">
        <v>422</v>
      </c>
      <c r="D121" s="286" t="s">
        <v>1450</v>
      </c>
      <c r="E121" s="286" t="s">
        <v>429</v>
      </c>
      <c r="F121" s="286" t="s">
        <v>425</v>
      </c>
      <c r="G121" s="286" t="s">
        <v>1469</v>
      </c>
      <c r="H121" s="286" t="s">
        <v>1470</v>
      </c>
      <c r="I121" s="286" t="s">
        <v>1453</v>
      </c>
      <c r="J121" s="286" t="s">
        <v>424</v>
      </c>
      <c r="K121" s="286" t="s">
        <v>2048</v>
      </c>
      <c r="L121" s="287" t="s">
        <v>1471</v>
      </c>
      <c r="M121" s="286" t="s">
        <v>1472</v>
      </c>
      <c r="N121" s="286"/>
      <c r="O121" s="286"/>
      <c r="P121" s="286"/>
    </row>
    <row r="122" spans="1:16" x14ac:dyDescent="0.2">
      <c r="A122" s="203" t="s">
        <v>972</v>
      </c>
      <c r="B122" s="286" t="s">
        <v>973</v>
      </c>
      <c r="C122" s="286" t="s">
        <v>422</v>
      </c>
      <c r="D122" s="286" t="s">
        <v>1473</v>
      </c>
      <c r="E122" s="286" t="s">
        <v>433</v>
      </c>
      <c r="F122" s="286" t="s">
        <v>434</v>
      </c>
      <c r="G122" s="286" t="s">
        <v>974</v>
      </c>
      <c r="H122" s="286" t="s">
        <v>975</v>
      </c>
      <c r="I122" s="286" t="s">
        <v>976</v>
      </c>
      <c r="J122" s="286" t="s">
        <v>424</v>
      </c>
      <c r="K122" s="286" t="s">
        <v>977</v>
      </c>
      <c r="L122" s="287">
        <v>421918808923</v>
      </c>
      <c r="M122" s="286" t="s">
        <v>978</v>
      </c>
      <c r="N122" s="286"/>
      <c r="O122" s="286"/>
      <c r="P122" s="286"/>
    </row>
    <row r="123" spans="1:16" x14ac:dyDescent="0.2">
      <c r="A123" s="203" t="s">
        <v>979</v>
      </c>
      <c r="B123" s="286" t="s">
        <v>980</v>
      </c>
      <c r="C123" s="286" t="s">
        <v>422</v>
      </c>
      <c r="D123" s="286" t="s">
        <v>981</v>
      </c>
      <c r="E123" s="286" t="s">
        <v>429</v>
      </c>
      <c r="F123" s="286" t="s">
        <v>982</v>
      </c>
      <c r="G123" s="286" t="s">
        <v>983</v>
      </c>
      <c r="H123" s="286" t="s">
        <v>984</v>
      </c>
      <c r="I123" s="286" t="s">
        <v>985</v>
      </c>
      <c r="J123" s="286" t="s">
        <v>424</v>
      </c>
      <c r="K123" s="286" t="s">
        <v>985</v>
      </c>
      <c r="L123" s="287">
        <v>421905418010</v>
      </c>
      <c r="M123" s="286" t="s">
        <v>986</v>
      </c>
      <c r="N123" s="286"/>
      <c r="O123" s="286"/>
      <c r="P123" s="286"/>
    </row>
    <row r="124" spans="1:16" x14ac:dyDescent="0.2">
      <c r="A124" s="203" t="s">
        <v>987</v>
      </c>
      <c r="B124" s="286" t="s">
        <v>988</v>
      </c>
      <c r="C124" s="286" t="s">
        <v>422</v>
      </c>
      <c r="D124" s="286" t="s">
        <v>473</v>
      </c>
      <c r="E124" s="286" t="s">
        <v>429</v>
      </c>
      <c r="F124" s="286" t="s">
        <v>524</v>
      </c>
      <c r="G124" s="286" t="s">
        <v>989</v>
      </c>
      <c r="H124" s="286" t="s">
        <v>990</v>
      </c>
      <c r="I124" s="286" t="s">
        <v>991</v>
      </c>
      <c r="J124" s="286" t="s">
        <v>424</v>
      </c>
      <c r="K124" s="286" t="s">
        <v>991</v>
      </c>
      <c r="L124" s="287">
        <v>421915282858</v>
      </c>
      <c r="M124" s="286" t="s">
        <v>992</v>
      </c>
      <c r="N124" s="286"/>
      <c r="O124" s="286"/>
      <c r="P124" s="286"/>
    </row>
    <row r="125" spans="1:16" x14ac:dyDescent="0.2">
      <c r="A125" s="203" t="s">
        <v>2049</v>
      </c>
      <c r="B125" s="286" t="s">
        <v>2050</v>
      </c>
      <c r="C125" s="286" t="s">
        <v>422</v>
      </c>
      <c r="D125" s="286" t="s">
        <v>2051</v>
      </c>
      <c r="E125" s="286" t="s">
        <v>429</v>
      </c>
      <c r="F125" s="286" t="s">
        <v>2052</v>
      </c>
      <c r="G125" s="286" t="s">
        <v>2053</v>
      </c>
      <c r="H125" s="286" t="s">
        <v>2054</v>
      </c>
      <c r="I125" s="286" t="s">
        <v>2055</v>
      </c>
      <c r="J125" s="286" t="s">
        <v>2056</v>
      </c>
      <c r="K125" s="286" t="s">
        <v>2057</v>
      </c>
      <c r="L125" s="287">
        <v>421905283021</v>
      </c>
      <c r="M125" s="286" t="s">
        <v>2058</v>
      </c>
      <c r="N125" s="286"/>
      <c r="O125" s="286"/>
      <c r="P125" s="286"/>
    </row>
    <row r="126" spans="1:16" x14ac:dyDescent="0.2">
      <c r="A126" s="203" t="s">
        <v>2059</v>
      </c>
      <c r="B126" s="286" t="s">
        <v>2060</v>
      </c>
      <c r="C126" s="286" t="s">
        <v>2061</v>
      </c>
      <c r="D126" s="286" t="s">
        <v>2062</v>
      </c>
      <c r="E126" s="286" t="s">
        <v>429</v>
      </c>
      <c r="F126" s="286" t="s">
        <v>524</v>
      </c>
      <c r="G126" s="286" t="s">
        <v>2063</v>
      </c>
      <c r="H126" s="286" t="s">
        <v>2064</v>
      </c>
      <c r="I126" s="286" t="s">
        <v>2065</v>
      </c>
      <c r="J126" s="286" t="s">
        <v>1723</v>
      </c>
      <c r="K126" s="286" t="s">
        <v>2066</v>
      </c>
      <c r="L126" s="287">
        <v>421917905248</v>
      </c>
      <c r="M126" s="286" t="s">
        <v>2067</v>
      </c>
      <c r="N126" s="286"/>
      <c r="O126" s="286"/>
      <c r="P126" s="286"/>
    </row>
    <row r="127" spans="1:16" x14ac:dyDescent="0.2">
      <c r="A127" s="203" t="s">
        <v>2068</v>
      </c>
      <c r="B127" s="286" t="s">
        <v>2069</v>
      </c>
      <c r="C127" s="286" t="s">
        <v>422</v>
      </c>
      <c r="D127" s="286" t="s">
        <v>2070</v>
      </c>
      <c r="E127" s="286" t="s">
        <v>429</v>
      </c>
      <c r="F127" s="286" t="s">
        <v>551</v>
      </c>
      <c r="G127" s="286" t="s">
        <v>2071</v>
      </c>
      <c r="H127" s="286" t="s">
        <v>2072</v>
      </c>
      <c r="I127" s="286" t="s">
        <v>756</v>
      </c>
      <c r="J127" s="286" t="s">
        <v>424</v>
      </c>
      <c r="K127" s="286" t="s">
        <v>756</v>
      </c>
      <c r="L127" s="287">
        <v>421905245825</v>
      </c>
      <c r="M127" s="286" t="s">
        <v>2073</v>
      </c>
      <c r="N127" s="286"/>
      <c r="O127" s="286"/>
      <c r="P127" s="286"/>
    </row>
    <row r="128" spans="1:16" x14ac:dyDescent="0.2">
      <c r="A128" s="203" t="s">
        <v>2283</v>
      </c>
      <c r="B128" s="286" t="s">
        <v>2284</v>
      </c>
      <c r="C128" s="286" t="s">
        <v>422</v>
      </c>
      <c r="D128" s="286" t="s">
        <v>2285</v>
      </c>
      <c r="E128" s="286" t="s">
        <v>429</v>
      </c>
      <c r="F128" s="286" t="s">
        <v>2286</v>
      </c>
      <c r="G128" s="286" t="s">
        <v>2287</v>
      </c>
      <c r="H128" s="286" t="s">
        <v>2288</v>
      </c>
      <c r="I128" s="286" t="s">
        <v>2289</v>
      </c>
      <c r="J128" s="286" t="s">
        <v>426</v>
      </c>
      <c r="K128" s="286"/>
      <c r="L128" s="287"/>
      <c r="M128" s="286" t="s">
        <v>2290</v>
      </c>
      <c r="N128" s="286"/>
      <c r="O128" s="286"/>
      <c r="P128" s="286"/>
    </row>
    <row r="129" spans="1:16" x14ac:dyDescent="0.2">
      <c r="A129" s="203" t="s">
        <v>1474</v>
      </c>
      <c r="B129" s="286" t="s">
        <v>1475</v>
      </c>
      <c r="C129" s="286" t="s">
        <v>422</v>
      </c>
      <c r="D129" s="286" t="s">
        <v>523</v>
      </c>
      <c r="E129" s="286" t="s">
        <v>429</v>
      </c>
      <c r="F129" s="286" t="s">
        <v>524</v>
      </c>
      <c r="G129" s="286" t="s">
        <v>1476</v>
      </c>
      <c r="H129" s="286" t="s">
        <v>1477</v>
      </c>
      <c r="I129" s="286" t="s">
        <v>1478</v>
      </c>
      <c r="J129" s="286" t="s">
        <v>1479</v>
      </c>
      <c r="K129" s="286" t="s">
        <v>1478</v>
      </c>
      <c r="L129" s="287">
        <v>421917176673</v>
      </c>
      <c r="M129" s="286" t="s">
        <v>1480</v>
      </c>
      <c r="N129" s="286"/>
      <c r="O129" s="286"/>
      <c r="P129" s="286"/>
    </row>
    <row r="130" spans="1:16" x14ac:dyDescent="0.2">
      <c r="A130" s="203" t="s">
        <v>2074</v>
      </c>
      <c r="B130" s="286" t="s">
        <v>2075</v>
      </c>
      <c r="C130" s="286" t="s">
        <v>422</v>
      </c>
      <c r="D130" s="286" t="s">
        <v>2076</v>
      </c>
      <c r="E130" s="286" t="s">
        <v>433</v>
      </c>
      <c r="F130" s="286" t="s">
        <v>434</v>
      </c>
      <c r="G130" s="286" t="s">
        <v>2077</v>
      </c>
      <c r="H130" s="286" t="s">
        <v>2078</v>
      </c>
      <c r="I130" s="286" t="s">
        <v>2079</v>
      </c>
      <c r="J130" s="286" t="s">
        <v>424</v>
      </c>
      <c r="K130" s="286" t="s">
        <v>2080</v>
      </c>
      <c r="L130" s="287">
        <v>421908689948</v>
      </c>
      <c r="M130" s="286" t="s">
        <v>2081</v>
      </c>
      <c r="N130" s="286"/>
      <c r="O130" s="286"/>
      <c r="P130" s="286"/>
    </row>
    <row r="131" spans="1:16" x14ac:dyDescent="0.2">
      <c r="A131" s="203" t="s">
        <v>2082</v>
      </c>
      <c r="B131" s="286" t="s">
        <v>2083</v>
      </c>
      <c r="C131" s="286" t="s">
        <v>422</v>
      </c>
      <c r="D131" s="286" t="s">
        <v>2084</v>
      </c>
      <c r="E131" s="286" t="s">
        <v>1902</v>
      </c>
      <c r="F131" s="286" t="s">
        <v>1903</v>
      </c>
      <c r="G131" s="286" t="s">
        <v>2085</v>
      </c>
      <c r="H131" s="286" t="s">
        <v>2086</v>
      </c>
      <c r="I131" s="286" t="s">
        <v>2087</v>
      </c>
      <c r="J131" s="286" t="s">
        <v>424</v>
      </c>
      <c r="K131" s="286" t="s">
        <v>2088</v>
      </c>
      <c r="L131" s="287">
        <v>421949335971</v>
      </c>
      <c r="M131" s="286" t="s">
        <v>2089</v>
      </c>
      <c r="N131" s="286"/>
      <c r="O131" s="286"/>
      <c r="P131" s="286"/>
    </row>
    <row r="132" spans="1:16" x14ac:dyDescent="0.2">
      <c r="A132" s="203" t="s">
        <v>2090</v>
      </c>
      <c r="B132" s="286" t="s">
        <v>2091</v>
      </c>
      <c r="C132" s="286" t="s">
        <v>422</v>
      </c>
      <c r="D132" s="286" t="s">
        <v>2092</v>
      </c>
      <c r="E132" s="286" t="s">
        <v>2093</v>
      </c>
      <c r="F132" s="286" t="s">
        <v>2094</v>
      </c>
      <c r="G132" s="286"/>
      <c r="H132" s="286" t="s">
        <v>2095</v>
      </c>
      <c r="I132" s="286" t="s">
        <v>2096</v>
      </c>
      <c r="J132" s="286" t="s">
        <v>2097</v>
      </c>
      <c r="K132" s="286" t="s">
        <v>2096</v>
      </c>
      <c r="L132" s="287">
        <v>421905264228</v>
      </c>
      <c r="M132" s="286" t="s">
        <v>2098</v>
      </c>
      <c r="N132" s="286"/>
      <c r="O132" s="286"/>
      <c r="P132" s="286"/>
    </row>
    <row r="133" spans="1:16" x14ac:dyDescent="0.2">
      <c r="A133" s="203" t="s">
        <v>2099</v>
      </c>
      <c r="B133" s="286" t="s">
        <v>2100</v>
      </c>
      <c r="C133" s="286" t="s">
        <v>422</v>
      </c>
      <c r="D133" s="286" t="s">
        <v>2101</v>
      </c>
      <c r="E133" s="286" t="s">
        <v>429</v>
      </c>
      <c r="F133" s="286" t="s">
        <v>542</v>
      </c>
      <c r="G133" s="286" t="s">
        <v>2102</v>
      </c>
      <c r="H133" s="286" t="s">
        <v>2103</v>
      </c>
      <c r="I133" s="286" t="s">
        <v>2104</v>
      </c>
      <c r="J133" s="286" t="s">
        <v>424</v>
      </c>
      <c r="K133" s="286"/>
      <c r="L133" s="287"/>
      <c r="M133" s="286" t="s">
        <v>2105</v>
      </c>
      <c r="N133" s="286"/>
      <c r="O133" s="286"/>
      <c r="P133" s="286"/>
    </row>
    <row r="134" spans="1:16" x14ac:dyDescent="0.2">
      <c r="A134" s="203" t="s">
        <v>2106</v>
      </c>
      <c r="B134" s="286" t="s">
        <v>2107</v>
      </c>
      <c r="C134" s="286" t="s">
        <v>422</v>
      </c>
      <c r="D134" s="286" t="s">
        <v>2108</v>
      </c>
      <c r="E134" s="286" t="s">
        <v>1441</v>
      </c>
      <c r="F134" s="286" t="s">
        <v>1442</v>
      </c>
      <c r="G134" s="286" t="s">
        <v>2109</v>
      </c>
      <c r="H134" s="286" t="s">
        <v>2110</v>
      </c>
      <c r="I134" s="286" t="s">
        <v>2111</v>
      </c>
      <c r="J134" s="286" t="s">
        <v>424</v>
      </c>
      <c r="K134" s="286" t="s">
        <v>2112</v>
      </c>
      <c r="L134" s="287">
        <v>421907641634</v>
      </c>
      <c r="M134" s="286" t="s">
        <v>2113</v>
      </c>
      <c r="N134" s="286"/>
      <c r="O134" s="286"/>
      <c r="P134" s="286"/>
    </row>
    <row r="135" spans="1:16" x14ac:dyDescent="0.2">
      <c r="A135" s="203" t="s">
        <v>2114</v>
      </c>
      <c r="B135" s="286" t="s">
        <v>2115</v>
      </c>
      <c r="C135" s="286" t="s">
        <v>422</v>
      </c>
      <c r="D135" s="286" t="s">
        <v>2116</v>
      </c>
      <c r="E135" s="286" t="s">
        <v>2117</v>
      </c>
      <c r="F135" s="286" t="s">
        <v>2118</v>
      </c>
      <c r="G135" s="286" t="s">
        <v>2119</v>
      </c>
      <c r="H135" s="286" t="s">
        <v>2120</v>
      </c>
      <c r="I135" s="286" t="s">
        <v>2121</v>
      </c>
      <c r="J135" s="286" t="s">
        <v>424</v>
      </c>
      <c r="K135" s="286" t="s">
        <v>2122</v>
      </c>
      <c r="L135" s="287">
        <v>421911466881</v>
      </c>
      <c r="M135" s="286" t="s">
        <v>2123</v>
      </c>
      <c r="N135" s="286"/>
      <c r="O135" s="286"/>
      <c r="P135" s="286"/>
    </row>
    <row r="136" spans="1:16" x14ac:dyDescent="0.2">
      <c r="A136" s="203" t="s">
        <v>2124</v>
      </c>
      <c r="B136" s="286" t="s">
        <v>2125</v>
      </c>
      <c r="C136" s="286" t="s">
        <v>422</v>
      </c>
      <c r="D136" s="286" t="s">
        <v>2126</v>
      </c>
      <c r="E136" s="286" t="s">
        <v>2127</v>
      </c>
      <c r="F136" s="286" t="s">
        <v>2128</v>
      </c>
      <c r="G136" s="286" t="s">
        <v>2129</v>
      </c>
      <c r="H136" s="286" t="s">
        <v>2130</v>
      </c>
      <c r="I136" s="286" t="s">
        <v>2131</v>
      </c>
      <c r="J136" s="286" t="s">
        <v>424</v>
      </c>
      <c r="K136" s="286" t="s">
        <v>2131</v>
      </c>
      <c r="L136" s="287">
        <v>421904435321</v>
      </c>
      <c r="M136" s="286" t="s">
        <v>2132</v>
      </c>
      <c r="N136" s="286"/>
      <c r="O136" s="286"/>
      <c r="P136" s="286"/>
    </row>
    <row r="137" spans="1:16" x14ac:dyDescent="0.2">
      <c r="A137" s="203" t="s">
        <v>2133</v>
      </c>
      <c r="B137" s="286" t="s">
        <v>2134</v>
      </c>
      <c r="C137" s="286" t="s">
        <v>422</v>
      </c>
      <c r="D137" s="286" t="s">
        <v>2135</v>
      </c>
      <c r="E137" s="286" t="s">
        <v>2136</v>
      </c>
      <c r="F137" s="286" t="s">
        <v>2137</v>
      </c>
      <c r="G137" s="286" t="s">
        <v>2138</v>
      </c>
      <c r="H137" s="286" t="s">
        <v>2139</v>
      </c>
      <c r="I137" s="286" t="s">
        <v>2140</v>
      </c>
      <c r="J137" s="286" t="s">
        <v>424</v>
      </c>
      <c r="K137" s="286" t="s">
        <v>2141</v>
      </c>
      <c r="L137" s="287">
        <v>421910690922</v>
      </c>
      <c r="M137" s="286" t="s">
        <v>2142</v>
      </c>
      <c r="N137" s="286"/>
      <c r="O137" s="286"/>
      <c r="P137" s="286"/>
    </row>
    <row r="138" spans="1:16" x14ac:dyDescent="0.2">
      <c r="A138" s="203" t="s">
        <v>2143</v>
      </c>
      <c r="B138" s="286" t="s">
        <v>2144</v>
      </c>
      <c r="C138" s="286" t="s">
        <v>422</v>
      </c>
      <c r="D138" s="286" t="s">
        <v>2145</v>
      </c>
      <c r="E138" s="286" t="s">
        <v>2146</v>
      </c>
      <c r="F138" s="286" t="s">
        <v>2147</v>
      </c>
      <c r="G138" s="286"/>
      <c r="H138" s="286" t="s">
        <v>2148</v>
      </c>
      <c r="I138" s="286" t="s">
        <v>2149</v>
      </c>
      <c r="J138" s="286" t="s">
        <v>424</v>
      </c>
      <c r="K138" s="286" t="s">
        <v>2149</v>
      </c>
      <c r="L138" s="287">
        <v>421903543319</v>
      </c>
      <c r="M138" s="286" t="s">
        <v>2150</v>
      </c>
      <c r="N138" s="286"/>
      <c r="O138" s="286"/>
      <c r="P138" s="286"/>
    </row>
    <row r="139" spans="1:16" x14ac:dyDescent="0.2">
      <c r="A139" s="203" t="s">
        <v>2151</v>
      </c>
      <c r="B139" s="286" t="s">
        <v>2152</v>
      </c>
      <c r="C139" s="286" t="s">
        <v>422</v>
      </c>
      <c r="D139" s="286" t="s">
        <v>2153</v>
      </c>
      <c r="E139" s="286" t="s">
        <v>2154</v>
      </c>
      <c r="F139" s="286" t="s">
        <v>2155</v>
      </c>
      <c r="G139" s="286" t="s">
        <v>2156</v>
      </c>
      <c r="H139" s="286" t="s">
        <v>2157</v>
      </c>
      <c r="I139" s="286" t="s">
        <v>2158</v>
      </c>
      <c r="J139" s="286" t="s">
        <v>424</v>
      </c>
      <c r="K139" s="286" t="s">
        <v>2158</v>
      </c>
      <c r="L139" s="287">
        <v>421904823578</v>
      </c>
      <c r="M139" s="286" t="s">
        <v>2159</v>
      </c>
      <c r="N139" s="286"/>
      <c r="O139" s="286"/>
      <c r="P139" s="286"/>
    </row>
    <row r="140" spans="1:16" x14ac:dyDescent="0.2">
      <c r="A140" s="203" t="s">
        <v>993</v>
      </c>
      <c r="B140" s="286" t="s">
        <v>994</v>
      </c>
      <c r="C140" s="286" t="s">
        <v>422</v>
      </c>
      <c r="D140" s="286" t="s">
        <v>2160</v>
      </c>
      <c r="E140" s="286" t="s">
        <v>813</v>
      </c>
      <c r="F140" s="286" t="s">
        <v>995</v>
      </c>
      <c r="G140" s="286" t="s">
        <v>996</v>
      </c>
      <c r="H140" s="286" t="s">
        <v>997</v>
      </c>
      <c r="I140" s="286" t="s">
        <v>998</v>
      </c>
      <c r="J140" s="286" t="s">
        <v>426</v>
      </c>
      <c r="K140" s="286" t="s">
        <v>998</v>
      </c>
      <c r="L140" s="287">
        <v>421918648073</v>
      </c>
      <c r="M140" s="286" t="s">
        <v>999</v>
      </c>
      <c r="N140" s="286"/>
      <c r="O140" s="286"/>
      <c r="P140" s="286"/>
    </row>
    <row r="141" spans="1:16" x14ac:dyDescent="0.2">
      <c r="A141" s="203" t="s">
        <v>2161</v>
      </c>
      <c r="B141" s="286" t="s">
        <v>2162</v>
      </c>
      <c r="C141" s="286" t="s">
        <v>422</v>
      </c>
      <c r="D141" s="286" t="s">
        <v>2163</v>
      </c>
      <c r="E141" s="286" t="s">
        <v>429</v>
      </c>
      <c r="F141" s="286" t="s">
        <v>436</v>
      </c>
      <c r="G141" s="286" t="s">
        <v>2164</v>
      </c>
      <c r="H141" s="286" t="s">
        <v>2165</v>
      </c>
      <c r="I141" s="286" t="s">
        <v>2027</v>
      </c>
      <c r="J141" s="286" t="s">
        <v>426</v>
      </c>
      <c r="K141" s="286" t="s">
        <v>2027</v>
      </c>
      <c r="L141" s="287">
        <v>421905706999</v>
      </c>
      <c r="M141" s="286" t="s">
        <v>2166</v>
      </c>
      <c r="N141" s="286"/>
      <c r="O141" s="286"/>
      <c r="P141" s="286"/>
    </row>
    <row r="142" spans="1:16" x14ac:dyDescent="0.2">
      <c r="A142" s="203" t="s">
        <v>2167</v>
      </c>
      <c r="B142" s="286" t="s">
        <v>2168</v>
      </c>
      <c r="C142" s="286" t="s">
        <v>422</v>
      </c>
      <c r="D142" s="286" t="s">
        <v>2169</v>
      </c>
      <c r="E142" s="286" t="s">
        <v>433</v>
      </c>
      <c r="F142" s="286" t="s">
        <v>434</v>
      </c>
      <c r="G142" s="286" t="s">
        <v>2170</v>
      </c>
      <c r="H142" s="286"/>
      <c r="I142" s="286" t="s">
        <v>2171</v>
      </c>
      <c r="J142" s="286" t="s">
        <v>424</v>
      </c>
      <c r="K142" s="286"/>
      <c r="L142" s="287"/>
      <c r="M142" s="286" t="s">
        <v>2172</v>
      </c>
      <c r="N142" s="286"/>
      <c r="O142" s="286"/>
      <c r="P142" s="286"/>
    </row>
    <row r="143" spans="1:16" x14ac:dyDescent="0.2">
      <c r="A143" s="203" t="s">
        <v>2173</v>
      </c>
      <c r="B143" s="286" t="s">
        <v>2174</v>
      </c>
      <c r="C143" s="286" t="s">
        <v>422</v>
      </c>
      <c r="D143" s="286" t="s">
        <v>2175</v>
      </c>
      <c r="E143" s="286" t="s">
        <v>435</v>
      </c>
      <c r="F143" s="286" t="s">
        <v>493</v>
      </c>
      <c r="G143" s="286" t="s">
        <v>2176</v>
      </c>
      <c r="H143" s="286" t="s">
        <v>2177</v>
      </c>
      <c r="I143" s="286" t="s">
        <v>2178</v>
      </c>
      <c r="J143" s="286" t="s">
        <v>426</v>
      </c>
      <c r="K143" s="286" t="s">
        <v>2179</v>
      </c>
      <c r="L143" s="287">
        <v>421915867076</v>
      </c>
      <c r="M143" s="286" t="s">
        <v>2180</v>
      </c>
      <c r="N143" s="286"/>
      <c r="O143" s="286"/>
      <c r="P143" s="286"/>
    </row>
    <row r="144" spans="1:16" x14ac:dyDescent="0.2">
      <c r="A144" s="203" t="s">
        <v>1000</v>
      </c>
      <c r="B144" s="286" t="s">
        <v>1001</v>
      </c>
      <c r="C144" s="286" t="s">
        <v>422</v>
      </c>
      <c r="D144" s="286" t="s">
        <v>2181</v>
      </c>
      <c r="E144" s="286" t="s">
        <v>433</v>
      </c>
      <c r="F144" s="286" t="s">
        <v>434</v>
      </c>
      <c r="G144" s="286" t="s">
        <v>1002</v>
      </c>
      <c r="H144" s="286" t="s">
        <v>1003</v>
      </c>
      <c r="I144" s="286" t="s">
        <v>1004</v>
      </c>
      <c r="J144" s="286" t="s">
        <v>424</v>
      </c>
      <c r="K144" s="286" t="s">
        <v>1004</v>
      </c>
      <c r="L144" s="287">
        <v>421905700790</v>
      </c>
      <c r="M144" s="286" t="s">
        <v>1005</v>
      </c>
      <c r="N144" s="286"/>
      <c r="O144" s="286"/>
      <c r="P144" s="286"/>
    </row>
    <row r="145" spans="1:16" x14ac:dyDescent="0.2">
      <c r="A145" s="203" t="s">
        <v>1006</v>
      </c>
      <c r="B145" s="286" t="s">
        <v>1007</v>
      </c>
      <c r="C145" s="286" t="s">
        <v>422</v>
      </c>
      <c r="D145" s="286" t="s">
        <v>2182</v>
      </c>
      <c r="E145" s="286" t="s">
        <v>429</v>
      </c>
      <c r="F145" s="286" t="s">
        <v>762</v>
      </c>
      <c r="G145" s="286" t="s">
        <v>1008</v>
      </c>
      <c r="H145" s="286" t="s">
        <v>1009</v>
      </c>
      <c r="I145" s="286" t="s">
        <v>1010</v>
      </c>
      <c r="J145" s="286" t="s">
        <v>426</v>
      </c>
      <c r="K145" s="286" t="s">
        <v>1011</v>
      </c>
      <c r="L145" s="287">
        <v>421918737877</v>
      </c>
      <c r="M145" s="286" t="s">
        <v>1012</v>
      </c>
      <c r="N145" s="286"/>
      <c r="O145" s="286"/>
      <c r="P145" s="286"/>
    </row>
    <row r="146" spans="1:16" x14ac:dyDescent="0.2">
      <c r="A146" s="203" t="s">
        <v>1013</v>
      </c>
      <c r="B146" s="286" t="s">
        <v>1014</v>
      </c>
      <c r="C146" s="286" t="s">
        <v>422</v>
      </c>
      <c r="D146" s="286" t="s">
        <v>1015</v>
      </c>
      <c r="E146" s="286" t="s">
        <v>429</v>
      </c>
      <c r="F146" s="286" t="s">
        <v>524</v>
      </c>
      <c r="G146" s="286" t="s">
        <v>1016</v>
      </c>
      <c r="H146" s="286" t="s">
        <v>1017</v>
      </c>
      <c r="I146" s="286" t="s">
        <v>1018</v>
      </c>
      <c r="J146" s="286" t="s">
        <v>424</v>
      </c>
      <c r="K146" s="286" t="s">
        <v>1018</v>
      </c>
      <c r="L146" s="287">
        <v>421903422249</v>
      </c>
      <c r="M146" s="286" t="s">
        <v>1019</v>
      </c>
      <c r="N146" s="286"/>
      <c r="O146" s="286"/>
      <c r="P146" s="286"/>
    </row>
    <row r="147" spans="1:16" x14ac:dyDescent="0.2">
      <c r="A147" s="203" t="s">
        <v>1020</v>
      </c>
      <c r="B147" s="286" t="s">
        <v>1021</v>
      </c>
      <c r="C147" s="286" t="s">
        <v>422</v>
      </c>
      <c r="D147" s="286" t="s">
        <v>1022</v>
      </c>
      <c r="E147" s="286" t="s">
        <v>429</v>
      </c>
      <c r="F147" s="286" t="s">
        <v>1023</v>
      </c>
      <c r="G147" s="286" t="s">
        <v>1024</v>
      </c>
      <c r="H147" s="286" t="s">
        <v>1025</v>
      </c>
      <c r="I147" s="286" t="s">
        <v>1026</v>
      </c>
      <c r="J147" s="286" t="s">
        <v>426</v>
      </c>
      <c r="K147" s="286" t="s">
        <v>1027</v>
      </c>
      <c r="L147" s="287">
        <v>421905641479</v>
      </c>
      <c r="M147" s="286" t="s">
        <v>1028</v>
      </c>
      <c r="N147" s="286"/>
      <c r="O147" s="286"/>
      <c r="P147" s="286"/>
    </row>
    <row r="148" spans="1:16" x14ac:dyDescent="0.2">
      <c r="A148" s="203" t="s">
        <v>2183</v>
      </c>
      <c r="B148" s="286" t="s">
        <v>2184</v>
      </c>
      <c r="C148" s="286" t="s">
        <v>422</v>
      </c>
      <c r="D148" s="286" t="s">
        <v>2185</v>
      </c>
      <c r="E148" s="286" t="s">
        <v>423</v>
      </c>
      <c r="F148" s="286" t="s">
        <v>822</v>
      </c>
      <c r="G148" s="286" t="s">
        <v>2186</v>
      </c>
      <c r="H148" s="286" t="s">
        <v>2187</v>
      </c>
      <c r="I148" s="286" t="s">
        <v>2188</v>
      </c>
      <c r="J148" s="286" t="s">
        <v>426</v>
      </c>
      <c r="K148" s="286" t="s">
        <v>2189</v>
      </c>
      <c r="L148" s="287">
        <v>421902821904</v>
      </c>
      <c r="M148" s="286" t="s">
        <v>2190</v>
      </c>
      <c r="N148" s="286"/>
      <c r="O148" s="286"/>
      <c r="P148" s="286"/>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x14ac:dyDescent="0.2">
      <c r="A2" s="198" t="s">
        <v>1690</v>
      </c>
      <c r="B2" s="204" t="str">
        <f>VLOOKUP(A2,Adr!A:B,2,FALSE)</f>
        <v>ASOCIÁCIA MAŽORETKOVÉHO ŠPORTU SLOVENSKO</v>
      </c>
      <c r="C2" s="196" t="s">
        <v>352</v>
      </c>
      <c r="D2" s="288">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1699</v>
      </c>
      <c r="B3" s="204" t="str">
        <f>VLOOKUP(A3,Adr!A:B,2,FALSE)</f>
        <v>Asociácia športových klubov Inter Bratislava</v>
      </c>
      <c r="C3" s="196" t="s">
        <v>2227</v>
      </c>
      <c r="D3" s="288">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1708</v>
      </c>
      <c r="B4" s="204" t="str">
        <f>VLOOKUP(A4,Adr!A:B,2,FALSE)</f>
        <v>Asociácia športu pre všetkých Slovenskej republiky</v>
      </c>
      <c r="C4" s="196" t="s">
        <v>2264</v>
      </c>
      <c r="D4" s="290">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1385</v>
      </c>
      <c r="B5" s="204" t="str">
        <f>VLOOKUP(A5,Adr!A:B,2,FALSE)</f>
        <v>Deaflympijský výbor Slovenska</v>
      </c>
      <c r="C5" s="185" t="s">
        <v>1482</v>
      </c>
      <c r="D5" s="288">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1385</v>
      </c>
      <c r="B6" s="204" t="str">
        <f>VLOOKUP(A6,Adr!A:B,2,FALSE)</f>
        <v>Deaflympijský výbor Slovenska</v>
      </c>
      <c r="C6" s="185" t="s">
        <v>1496</v>
      </c>
      <c r="D6" s="288">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1385</v>
      </c>
      <c r="B7" s="204" t="str">
        <f>VLOOKUP(A7,Adr!A:B,2,FALSE)</f>
        <v>Deaflympijský výbor Slovenska</v>
      </c>
      <c r="C7" s="196" t="s">
        <v>1497</v>
      </c>
      <c r="D7" s="290">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1385</v>
      </c>
      <c r="B8" s="204" t="str">
        <f>VLOOKUP(A8,Adr!A:B,2,FALSE)</f>
        <v>Deaflympijský výbor Slovenska</v>
      </c>
      <c r="C8" s="196" t="s">
        <v>1498</v>
      </c>
      <c r="D8" s="288">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1385</v>
      </c>
      <c r="B9" s="204" t="str">
        <f>VLOOKUP(A9,Adr!A:B,2,FALSE)</f>
        <v>Deaflympijský výbor Slovenska</v>
      </c>
      <c r="C9" s="169" t="s">
        <v>1499</v>
      </c>
      <c r="D9" s="290">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1385</v>
      </c>
      <c r="B10" s="204" t="str">
        <f>VLOOKUP(A10,Adr!A:B,2,FALSE)</f>
        <v>Deaflympijský výbor Slovenska</v>
      </c>
      <c r="C10" s="196" t="s">
        <v>1500</v>
      </c>
      <c r="D10" s="290">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1385</v>
      </c>
      <c r="B11" s="204" t="str">
        <f>VLOOKUP(A11,Adr!A:B,2,FALSE)</f>
        <v>Deaflympijský výbor Slovenska</v>
      </c>
      <c r="C11" s="185" t="s">
        <v>1501</v>
      </c>
      <c r="D11" s="290">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1385</v>
      </c>
      <c r="B12" s="204" t="str">
        <f>VLOOKUP(A12,Adr!A:B,2,FALSE)</f>
        <v>Deaflympijský výbor Slovenska</v>
      </c>
      <c r="C12" s="185" t="s">
        <v>1502</v>
      </c>
      <c r="D12" s="288">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1385</v>
      </c>
      <c r="B13" s="204" t="str">
        <f>VLOOKUP(A13,Adr!A:B,2,FALSE)</f>
        <v>Deaflympijský výbor Slovenska</v>
      </c>
      <c r="C13" s="185" t="s">
        <v>1503</v>
      </c>
      <c r="D13" s="288">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1385</v>
      </c>
      <c r="B14" s="204" t="str">
        <f>VLOOKUP(A14,Adr!A:B,2,FALSE)</f>
        <v>Deaflympijský výbor Slovenska</v>
      </c>
      <c r="C14" s="185" t="s">
        <v>1504</v>
      </c>
      <c r="D14" s="288">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1385</v>
      </c>
      <c r="B15" s="204" t="str">
        <f>VLOOKUP(A15,Adr!A:B,2,FALSE)</f>
        <v>Deaflympijský výbor Slovenska</v>
      </c>
      <c r="C15" s="190" t="s">
        <v>1505</v>
      </c>
      <c r="D15" s="289">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1385</v>
      </c>
      <c r="B16" s="204" t="str">
        <f>VLOOKUP(A16,Adr!A:B,2,FALSE)</f>
        <v>Deaflympijský výbor Slovenska</v>
      </c>
      <c r="C16" s="190" t="s">
        <v>1506</v>
      </c>
      <c r="D16" s="289">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1385</v>
      </c>
      <c r="B17" s="204" t="str">
        <f>VLOOKUP(A17,Adr!A:B,2,FALSE)</f>
        <v>Deaflympijský výbor Slovenska</v>
      </c>
      <c r="C17" s="196" t="s">
        <v>1507</v>
      </c>
      <c r="D17" s="290">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1385</v>
      </c>
      <c r="B18" s="204" t="str">
        <f>VLOOKUP(A18,Adr!A:B,2,FALSE)</f>
        <v>Deaflympijský výbor Slovenska</v>
      </c>
      <c r="C18" s="169" t="s">
        <v>1508</v>
      </c>
      <c r="D18" s="289">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1385</v>
      </c>
      <c r="B19" s="204" t="str">
        <f>VLOOKUP(A19,Adr!A:B,2,FALSE)</f>
        <v>Deaflympijský výbor Slovenska</v>
      </c>
      <c r="C19" s="196" t="s">
        <v>1509</v>
      </c>
      <c r="D19" s="290">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x14ac:dyDescent="0.2">
      <c r="A20" s="166" t="s">
        <v>1385</v>
      </c>
      <c r="B20" s="204" t="str">
        <f>VLOOKUP(A20,Adr!A:B,2,FALSE)</f>
        <v>Deaflympijský výbor Slovenska</v>
      </c>
      <c r="C20" s="196" t="s">
        <v>2226</v>
      </c>
      <c r="D20" s="290">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1714</v>
      </c>
      <c r="B21" s="204" t="str">
        <f>VLOOKUP(A21,Adr!A:B,2,FALSE)</f>
        <v>Gladiators TnUAD Trenčín n.o</v>
      </c>
      <c r="C21" s="185" t="s">
        <v>2191</v>
      </c>
      <c r="D21" s="288">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x14ac:dyDescent="0.2">
      <c r="A22" s="166" t="s">
        <v>1724</v>
      </c>
      <c r="B22" s="204" t="str">
        <f>VLOOKUP(A22,Adr!A:B,2,FALSE)</f>
        <v>HC UNIZA</v>
      </c>
      <c r="C22" s="196" t="s">
        <v>2191</v>
      </c>
      <c r="D22" s="290">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1733</v>
      </c>
      <c r="B23" s="204" t="str">
        <f>VLOOKUP(A23,Adr!A:B,2,FALSE)</f>
        <v>Hlavné mesto Slovenskej republiky Bratislava</v>
      </c>
      <c r="C23" s="185" t="s">
        <v>2228</v>
      </c>
      <c r="D23" s="288">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x14ac:dyDescent="0.2">
      <c r="A24" s="166" t="s">
        <v>1743</v>
      </c>
      <c r="B24" s="204" t="str">
        <f>VLOOKUP(A24,Adr!A:B,2,FALSE)</f>
        <v>Hokejový klub UMB</v>
      </c>
      <c r="C24" s="196" t="s">
        <v>2191</v>
      </c>
      <c r="D24" s="290">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1750</v>
      </c>
      <c r="B25" s="204" t="str">
        <f>VLOOKUP(A25,Adr!A:B,2,FALSE)</f>
        <v>iCompete Natural Slovakia</v>
      </c>
      <c r="C25" s="185" t="s">
        <v>352</v>
      </c>
      <c r="D25" s="288">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1758</v>
      </c>
      <c r="B26" s="204" t="str">
        <f>VLOOKUP(A26,Adr!A:B,2,FALSE)</f>
        <v>Jachtklub Akademik Technická univerzita Košice</v>
      </c>
      <c r="C26" s="196" t="s">
        <v>2229</v>
      </c>
      <c r="D26" s="290">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1766</v>
      </c>
      <c r="B27" s="204" t="str">
        <f>VLOOKUP(A27,Adr!A:B,2,FALSE)</f>
        <v>JUDO CLUB Bardejov o. z.</v>
      </c>
      <c r="C27" s="185" t="s">
        <v>2230</v>
      </c>
      <c r="D27" s="290">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1776</v>
      </c>
      <c r="B28" s="204" t="str">
        <f>VLOOKUP(A28,Adr!A:B,2,FALSE)</f>
        <v>Kajak &amp; kanoe klub Komárno, o.z.</v>
      </c>
      <c r="C28" s="196" t="s">
        <v>2231</v>
      </c>
      <c r="D28" s="290">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1785</v>
      </c>
      <c r="B29" s="204" t="str">
        <f>VLOOKUP(A29,Adr!A:B,2,FALSE)</f>
        <v>Klub gymnastických športov Slávia Trnava</v>
      </c>
      <c r="C29" s="185" t="s">
        <v>2232</v>
      </c>
      <c r="D29" s="288">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1795</v>
      </c>
      <c r="B30" s="204" t="str">
        <f>VLOOKUP(A30,Adr!A:B,2,FALSE)</f>
        <v>Klub orientačného behu ATU Košice</v>
      </c>
      <c r="C30" s="190" t="s">
        <v>2233</v>
      </c>
      <c r="D30" s="289">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1801</v>
      </c>
      <c r="B31" s="204" t="str">
        <f>VLOOKUP(A31,Adr!A:B,2,FALSE)</f>
        <v>Klub plaveckých športov Nereus Žilina, o. z.</v>
      </c>
      <c r="C31" s="185" t="s">
        <v>2234</v>
      </c>
      <c r="D31" s="288">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x14ac:dyDescent="0.2">
      <c r="A32" s="166" t="s">
        <v>1809</v>
      </c>
      <c r="B32" s="204" t="str">
        <f>VLOOKUP(A32,Adr!A:B,2,FALSE)</f>
        <v>Klub sálového futbalu Športový klub Prednádražie Trnava</v>
      </c>
      <c r="C32" s="196" t="s">
        <v>2235</v>
      </c>
      <c r="D32" s="290">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1393</v>
      </c>
      <c r="B33" s="204" t="str">
        <f>VLOOKUP(A33,Adr!A:B,2,FALSE)</f>
        <v>Klub slovenských turistov</v>
      </c>
      <c r="C33" s="185" t="s">
        <v>1682</v>
      </c>
      <c r="D33" s="288">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1817</v>
      </c>
      <c r="B34" s="204" t="str">
        <f>VLOOKUP(A34,Adr!A:B,2,FALSE)</f>
        <v>MAMMAL - Slovenský zväz MMA</v>
      </c>
      <c r="C34" s="196" t="s">
        <v>352</v>
      </c>
      <c r="D34" s="289">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1826</v>
      </c>
      <c r="B35" s="204" t="str">
        <f>VLOOKUP(A35,Adr!A:B,2,FALSE)</f>
        <v>Maratón klub Rajec</v>
      </c>
      <c r="C35" s="196" t="s">
        <v>2236</v>
      </c>
      <c r="D35" s="289">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1837</v>
      </c>
      <c r="B36" s="204" t="str">
        <f>VLOOKUP(A36,Adr!A:B,2,FALSE)</f>
        <v>Mládežnícka basketbalová akadémia Prievidza</v>
      </c>
      <c r="C36" s="196" t="s">
        <v>2237</v>
      </c>
      <c r="D36" s="290">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1846</v>
      </c>
      <c r="B37" s="204" t="str">
        <f>VLOOKUP(A37,Adr!A:B,2,FALSE)</f>
        <v>Občianske združenie "Športový klub DELFÍN Nitra"</v>
      </c>
      <c r="C37" s="197" t="s">
        <v>2238</v>
      </c>
      <c r="D37" s="291">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1854</v>
      </c>
      <c r="B38" s="204" t="str">
        <f>VLOOKUP(A38,Adr!A:B,2,FALSE)</f>
        <v>OCRA Slovakia</v>
      </c>
      <c r="C38" s="169" t="s">
        <v>2268</v>
      </c>
      <c r="D38" s="289">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x14ac:dyDescent="0.2">
      <c r="A39" s="166" t="s">
        <v>1863</v>
      </c>
      <c r="B39" s="204" t="str">
        <f>VLOOKUP(A39,Adr!A:B,2,FALSE)</f>
        <v>Philosophers Nitra</v>
      </c>
      <c r="C39" s="196" t="s">
        <v>2191</v>
      </c>
      <c r="D39" s="290">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1870</v>
      </c>
      <c r="B40" s="204" t="str">
        <f>VLOOKUP(A40,Adr!A:B,2,FALSE)</f>
        <v>PIRANA Sport Club</v>
      </c>
      <c r="C40" s="185" t="s">
        <v>2239</v>
      </c>
      <c r="D40" s="288">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1880</v>
      </c>
      <c r="B41" s="204" t="str">
        <f>VLOOKUP(A41,Adr!A:B,2,FALSE)</f>
        <v>Pohyb ako dar</v>
      </c>
      <c r="C41" s="196" t="s">
        <v>2240</v>
      </c>
      <c r="D41" s="290">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1887</v>
      </c>
      <c r="B42" s="204" t="str">
        <f>VLOOKUP(A42,Adr!A:B,2,FALSE)</f>
        <v>SKI CLUB VRÁTNA</v>
      </c>
      <c r="C42" s="196" t="s">
        <v>2241</v>
      </c>
      <c r="D42" s="288">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438</v>
      </c>
      <c r="B43" s="204" t="str">
        <f>VLOOKUP(A43,Adr!A:B,2,FALSE)</f>
        <v>Slovenská asociácia amerického futbalu</v>
      </c>
      <c r="C43" s="197" t="s">
        <v>1040</v>
      </c>
      <c r="D43" s="291">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
      <c r="A44" s="198" t="s">
        <v>445</v>
      </c>
      <c r="B44" s="204" t="str">
        <f>VLOOKUP(A44,Adr!A:B,2,FALSE)</f>
        <v>Slovenská asociácia boccie</v>
      </c>
      <c r="C44" s="169" t="s">
        <v>1042</v>
      </c>
      <c r="D44" s="289">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
      <c r="A45" s="198" t="s">
        <v>445</v>
      </c>
      <c r="B45" s="204" t="str">
        <f>VLOOKUP(A45,Adr!A:B,2,FALSE)</f>
        <v>Slovenská asociácia boccie</v>
      </c>
      <c r="C45" s="185" t="s">
        <v>1044</v>
      </c>
      <c r="D45" s="288">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
      <c r="A46" s="202" t="s">
        <v>456</v>
      </c>
      <c r="B46" s="204" t="str">
        <f>VLOOKUP(A46,Adr!A:B,2,FALSE)</f>
        <v>Slovenská asociácia čínskeho wushu</v>
      </c>
      <c r="C46" s="196" t="s">
        <v>1046</v>
      </c>
      <c r="D46" s="288">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
      <c r="A47" s="202" t="s">
        <v>464</v>
      </c>
      <c r="B47" s="204" t="str">
        <f>VLOOKUP(A47,Adr!A:B,2,FALSE)</f>
        <v>Slovenská Asociácia Dynamickej Streľby</v>
      </c>
      <c r="C47" s="169" t="s">
        <v>1048</v>
      </c>
      <c r="D47" s="289">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
      <c r="A48" s="166" t="s">
        <v>471</v>
      </c>
      <c r="B48" s="204" t="str">
        <f>VLOOKUP(A48,Adr!A:B,2,FALSE)</f>
        <v>Slovenská asociácia fitnes, kulturistiky a silového trojboja</v>
      </c>
      <c r="C48" s="196" t="s">
        <v>1050</v>
      </c>
      <c r="D48" s="290">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471</v>
      </c>
      <c r="B49" s="204" t="str">
        <f>VLOOKUP(A49,Adr!A:B,2,FALSE)</f>
        <v>Slovenská asociácia fitnes, kulturistiky a silového trojboja</v>
      </c>
      <c r="C49" s="185" t="s">
        <v>1052</v>
      </c>
      <c r="D49" s="288">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471</v>
      </c>
      <c r="B50" s="204" t="str">
        <f>VLOOKUP(A50,Adr!A:B,2,FALSE)</f>
        <v>Slovenská asociácia fitnes, kulturistiky a silového trojboja</v>
      </c>
      <c r="C50" s="185" t="s">
        <v>1510</v>
      </c>
      <c r="D50" s="288">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471</v>
      </c>
      <c r="B51" s="204" t="str">
        <f>VLOOKUP(A51,Adr!A:B,2,FALSE)</f>
        <v>Slovenská asociácia fitnes, kulturistiky a silového trojboja</v>
      </c>
      <c r="C51" s="185" t="s">
        <v>1511</v>
      </c>
      <c r="D51" s="288">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479</v>
      </c>
      <c r="B52" s="204" t="str">
        <f>VLOOKUP(A52,Adr!A:B,2,FALSE)</f>
        <v>Slovenská asociácia Frisbee</v>
      </c>
      <c r="C52" s="185" t="s">
        <v>1054</v>
      </c>
      <c r="D52" s="290">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
      <c r="A53" s="198" t="s">
        <v>485</v>
      </c>
      <c r="B53" s="204" t="str">
        <f>VLOOKUP(A53,Adr!A:B,2,FALSE)</f>
        <v>Slovenská asociácia go</v>
      </c>
      <c r="C53" s="169" t="s">
        <v>1056</v>
      </c>
      <c r="D53" s="289">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
      <c r="A54" s="198" t="s">
        <v>491</v>
      </c>
      <c r="B54" s="204" t="str">
        <f>VLOOKUP(A54,Adr!A:B,2,FALSE)</f>
        <v>Slovenská asociácia korfbalu</v>
      </c>
      <c r="C54" s="169" t="s">
        <v>1058</v>
      </c>
      <c r="D54" s="289">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
      <c r="A55" s="202" t="s">
        <v>498</v>
      </c>
      <c r="B55" s="204" t="str">
        <f>VLOOKUP(A55,Adr!A:B,2,FALSE)</f>
        <v>Slovenská asociácia motoristického športu</v>
      </c>
      <c r="C55" s="196" t="s">
        <v>1060</v>
      </c>
      <c r="D55" s="290">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
      <c r="A56" s="198" t="s">
        <v>498</v>
      </c>
      <c r="B56" s="204" t="str">
        <f>VLOOKUP(A56,Adr!A:B,2,FALSE)</f>
        <v>Slovenská asociácia motoristického športu</v>
      </c>
      <c r="C56" s="169" t="s">
        <v>1513</v>
      </c>
      <c r="D56" s="289">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498</v>
      </c>
      <c r="B57" s="204" t="str">
        <f>VLOOKUP(A57,Adr!A:B,2,FALSE)</f>
        <v>Slovenská asociácia motoristického športu</v>
      </c>
      <c r="C57" s="185" t="s">
        <v>1512</v>
      </c>
      <c r="D57" s="290">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1899</v>
      </c>
      <c r="B58" s="204" t="str">
        <f>VLOOKUP(A58,Adr!A:B,2,FALSE)</f>
        <v>Slovenská asociácia naturálnej kulturistiky</v>
      </c>
      <c r="C58" s="185" t="s">
        <v>352</v>
      </c>
      <c r="D58" s="290">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509</v>
      </c>
      <c r="B59" s="204" t="str">
        <f>VLOOKUP(A59,Adr!A:B,2,FALSE)</f>
        <v>Slovenská asociácia pretláčania rukou</v>
      </c>
      <c r="C59" s="185" t="s">
        <v>1063</v>
      </c>
      <c r="D59" s="288">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
      <c r="A60" s="202" t="s">
        <v>518</v>
      </c>
      <c r="B60" s="204" t="str">
        <f>VLOOKUP(A60,Adr!A:B,2,FALSE)</f>
        <v>Slovenská asociácia Taekwondo WT</v>
      </c>
      <c r="C60" s="185" t="s">
        <v>1065</v>
      </c>
      <c r="D60" s="288">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x14ac:dyDescent="0.2">
      <c r="A61" s="166" t="s">
        <v>518</v>
      </c>
      <c r="B61" s="204" t="str">
        <f>VLOOKUP(A61,Adr!A:B,2,FALSE)</f>
        <v>Slovenská asociácia Taekwondo WT</v>
      </c>
      <c r="C61" s="196" t="s">
        <v>1484</v>
      </c>
      <c r="D61" s="290">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518</v>
      </c>
      <c r="B62" s="204" t="str">
        <f>VLOOKUP(A62,Adr!A:B,2,FALSE)</f>
        <v>Slovenská asociácia Taekwondo WT</v>
      </c>
      <c r="C62" s="185" t="s">
        <v>1514</v>
      </c>
      <c r="D62" s="288">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1412</v>
      </c>
      <c r="B63" s="204" t="str">
        <f>VLOOKUP(A63,Adr!A:B,2,FALSE)</f>
        <v>Slovenská asociácia univerzitného športu</v>
      </c>
      <c r="C63" s="185" t="s">
        <v>1494</v>
      </c>
      <c r="D63" s="288">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1910</v>
      </c>
      <c r="B64" s="204" t="str">
        <f>VLOOKUP(A64,Adr!A:B,2,FALSE)</f>
        <v>SLOVENSKÁ ASOCIÁCIA ZLATOKOPOV</v>
      </c>
      <c r="C64" s="169" t="s">
        <v>352</v>
      </c>
      <c r="D64" s="289">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1419</v>
      </c>
      <c r="B65" s="204" t="str">
        <f>VLOOKUP(A65,Adr!A:B,2,FALSE)</f>
        <v>Slovenská asociácia zrakovo postihnutých športovcov</v>
      </c>
      <c r="C65" s="169" t="s">
        <v>1482</v>
      </c>
      <c r="D65" s="289">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525</v>
      </c>
      <c r="B66" s="204" t="str">
        <f>VLOOKUP(A66,Adr!A:B,2,FALSE)</f>
        <v>Slovenská baseballová federácia</v>
      </c>
      <c r="C66" s="185" t="s">
        <v>1067</v>
      </c>
      <c r="D66" s="288">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
      <c r="A67" s="198" t="s">
        <v>532</v>
      </c>
      <c r="B67" s="204" t="str">
        <f>VLOOKUP(A67,Adr!A:B,2,FALSE)</f>
        <v>Slovenská basketbalová asociácia</v>
      </c>
      <c r="C67" s="169" t="s">
        <v>1069</v>
      </c>
      <c r="D67" s="289">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
      <c r="A68" s="202" t="s">
        <v>539</v>
      </c>
      <c r="B68" s="204" t="str">
        <f>VLOOKUP(A68,Adr!A:B,2,FALSE)</f>
        <v>Slovenská boxerská federácia</v>
      </c>
      <c r="C68" s="169" t="s">
        <v>1071</v>
      </c>
      <c r="D68" s="289">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
      <c r="A69" s="182" t="s">
        <v>539</v>
      </c>
      <c r="B69" s="204" t="str">
        <f>VLOOKUP(A69,Adr!A:B,2,FALSE)</f>
        <v>Slovenská boxerská federácia</v>
      </c>
      <c r="C69" s="185" t="s">
        <v>2192</v>
      </c>
      <c r="D69" s="288">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539</v>
      </c>
      <c r="B70" s="204" t="str">
        <f>VLOOKUP(A70,Adr!A:B,2,FALSE)</f>
        <v>Slovenská boxerská federácia</v>
      </c>
      <c r="C70" s="196" t="s">
        <v>2193</v>
      </c>
      <c r="D70" s="291">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539</v>
      </c>
      <c r="B71" s="204" t="str">
        <f>VLOOKUP(A71,Adr!A:B,2,FALSE)</f>
        <v>Slovenská boxerská federácia</v>
      </c>
      <c r="C71" s="196" t="s">
        <v>2194</v>
      </c>
      <c r="D71" s="290">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539</v>
      </c>
      <c r="B72" s="204" t="str">
        <f>VLOOKUP(A72,Adr!A:B,2,FALSE)</f>
        <v>Slovenská boxerská federácia</v>
      </c>
      <c r="C72" s="196" t="s">
        <v>2195</v>
      </c>
      <c r="D72" s="290">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539</v>
      </c>
      <c r="B73" s="204" t="str">
        <f>VLOOKUP(A73,Adr!A:B,2,FALSE)</f>
        <v>Slovenská boxerská federácia</v>
      </c>
      <c r="C73" s="185" t="s">
        <v>2196</v>
      </c>
      <c r="D73" s="290">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539</v>
      </c>
      <c r="B74" s="204" t="str">
        <f>VLOOKUP(A74,Adr!A:B,2,FALSE)</f>
        <v>Slovenská boxerská federácia</v>
      </c>
      <c r="C74" s="185" t="s">
        <v>1515</v>
      </c>
      <c r="D74" s="290">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539</v>
      </c>
      <c r="B75" s="204" t="str">
        <f>VLOOKUP(A75,Adr!A:B,2,FALSE)</f>
        <v>Slovenská boxerská federácia</v>
      </c>
      <c r="C75" s="169" t="s">
        <v>2197</v>
      </c>
      <c r="D75" s="289">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1921</v>
      </c>
      <c r="B76" s="204" t="str">
        <f>VLOOKUP(A76,Adr!A:B,2,FALSE)</f>
        <v>SLOVENSKÁ CYKLOTRIALOVÁ ÚNIA</v>
      </c>
      <c r="C76" s="196" t="s">
        <v>2268</v>
      </c>
      <c r="D76" s="290">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1930</v>
      </c>
      <c r="B77" s="204" t="str">
        <f>VLOOKUP(A77,Adr!A:B,2,FALSE)</f>
        <v>Slovenská Escrima Wing Tsun Organizácia (SEWTO)</v>
      </c>
      <c r="C77" s="185" t="s">
        <v>352</v>
      </c>
      <c r="D77" s="288">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1940</v>
      </c>
      <c r="B78" s="204" t="str">
        <f>VLOOKUP(A78,Adr!A:B,2,FALSE)</f>
        <v>Slovenská federácia karate a bojových umení</v>
      </c>
      <c r="C78" s="196" t="s">
        <v>352</v>
      </c>
      <c r="D78" s="288">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1940</v>
      </c>
      <c r="B79" s="204" t="str">
        <f>VLOOKUP(A79,Adr!A:B,2,FALSE)</f>
        <v>Slovenská federácia karate a bojových umení</v>
      </c>
      <c r="C79" s="185" t="s">
        <v>2242</v>
      </c>
      <c r="D79" s="288">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548</v>
      </c>
      <c r="B80" s="204" t="str">
        <f>VLOOKUP(A80,Adr!A:B,2,FALSE)</f>
        <v>Slovenská federácia pétanque</v>
      </c>
      <c r="C80" s="169" t="s">
        <v>1073</v>
      </c>
      <c r="D80" s="289">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
      <c r="A81" s="202" t="s">
        <v>1947</v>
      </c>
      <c r="B81" s="204" t="str">
        <f>VLOOKUP(A81,Adr!A:B,2,FALSE)</f>
        <v>Slovenská footgolfová asociácia</v>
      </c>
      <c r="C81" s="169" t="s">
        <v>352</v>
      </c>
      <c r="D81" s="289">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556</v>
      </c>
      <c r="B82" s="204" t="str">
        <f>VLOOKUP(A82,Adr!A:B,2,FALSE)</f>
        <v>Slovenská golfová asociácia</v>
      </c>
      <c r="C82" s="169" t="s">
        <v>1075</v>
      </c>
      <c r="D82" s="289">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
      <c r="A83" s="202" t="s">
        <v>556</v>
      </c>
      <c r="B83" s="204" t="str">
        <f>VLOOKUP(A83,Adr!A:B,2,FALSE)</f>
        <v>Slovenská golfová asociácia</v>
      </c>
      <c r="C83" s="169" t="s">
        <v>1485</v>
      </c>
      <c r="D83" s="289">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556</v>
      </c>
      <c r="B84" s="204" t="str">
        <f>VLOOKUP(A84,Adr!A:B,2,FALSE)</f>
        <v>Slovenská golfová asociácia</v>
      </c>
      <c r="C84" s="169" t="s">
        <v>1516</v>
      </c>
      <c r="D84" s="290">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556</v>
      </c>
      <c r="B85" s="204" t="str">
        <f>VLOOKUP(A85,Adr!A:B,2,FALSE)</f>
        <v>Slovenská golfová asociácia</v>
      </c>
      <c r="C85" s="196" t="s">
        <v>2243</v>
      </c>
      <c r="D85" s="290">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564</v>
      </c>
      <c r="B86" s="204" t="str">
        <f>VLOOKUP(A86,Adr!A:B,2,FALSE)</f>
        <v>Slovenská gymnastická federácia</v>
      </c>
      <c r="C86" s="169" t="s">
        <v>1077</v>
      </c>
      <c r="D86" s="289">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
      <c r="A87" s="166" t="s">
        <v>564</v>
      </c>
      <c r="B87" s="204" t="str">
        <f>VLOOKUP(A87,Adr!A:B,2,FALSE)</f>
        <v>Slovenská gymnastická federácia</v>
      </c>
      <c r="C87" s="185" t="s">
        <v>2198</v>
      </c>
      <c r="D87" s="288">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564</v>
      </c>
      <c r="B88" s="204" t="str">
        <f>VLOOKUP(A88,Adr!A:B,2,FALSE)</f>
        <v>Slovenská gymnastická federácia</v>
      </c>
      <c r="C88" s="169" t="s">
        <v>2244</v>
      </c>
      <c r="D88" s="289">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1958</v>
      </c>
      <c r="B89" s="204" t="str">
        <f>VLOOKUP(A89,Adr!A:B,2,FALSE)</f>
        <v>Slovenská hokejbalová únia</v>
      </c>
      <c r="C89" s="169" t="s">
        <v>2268</v>
      </c>
      <c r="D89" s="289">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1958</v>
      </c>
      <c r="B90" s="204" t="str">
        <f>VLOOKUP(A90,Adr!A:B,2,FALSE)</f>
        <v>Slovenská hokejbalová únia</v>
      </c>
      <c r="C90" s="185" t="s">
        <v>352</v>
      </c>
      <c r="D90" s="289">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1958</v>
      </c>
      <c r="B91" s="204" t="str">
        <f>VLOOKUP(A91,Adr!A:B,2,FALSE)</f>
        <v>Slovenská hokejbalová únia</v>
      </c>
      <c r="C91" s="197" t="s">
        <v>2245</v>
      </c>
      <c r="D91" s="291">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570</v>
      </c>
      <c r="B92" s="204" t="str">
        <f>VLOOKUP(A92,Adr!A:B,2,FALSE)</f>
        <v>SLOVENSKÁ CHEERLEADING ÚNIA</v>
      </c>
      <c r="C92" s="169" t="s">
        <v>1079</v>
      </c>
      <c r="D92" s="289">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
      <c r="A93" s="166" t="s">
        <v>576</v>
      </c>
      <c r="B93" s="204" t="str">
        <f>VLOOKUP(A93,Adr!A:B,2,FALSE)</f>
        <v>SLOVENSKÁ JAZDECKÁ FEDERÁCIA</v>
      </c>
      <c r="C93" s="197" t="s">
        <v>1081</v>
      </c>
      <c r="D93" s="291">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
      <c r="A94" s="198" t="s">
        <v>583</v>
      </c>
      <c r="B94" s="204" t="str">
        <f>VLOOKUP(A94,Adr!A:B,2,FALSE)</f>
        <v>Slovenská kanoistika</v>
      </c>
      <c r="C94" s="196" t="s">
        <v>1083</v>
      </c>
      <c r="D94" s="288">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
      <c r="A95" s="178" t="s">
        <v>583</v>
      </c>
      <c r="B95" s="204" t="str">
        <f>VLOOKUP(A95,Adr!A:B,2,FALSE)</f>
        <v>Slovenská kanoistika</v>
      </c>
      <c r="C95" s="196" t="s">
        <v>1517</v>
      </c>
      <c r="D95" s="290">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583</v>
      </c>
      <c r="B96" s="204" t="str">
        <f>VLOOKUP(A96,Adr!A:B,2,FALSE)</f>
        <v>Slovenská kanoistika</v>
      </c>
      <c r="C96" s="196" t="s">
        <v>1518</v>
      </c>
      <c r="D96" s="290">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583</v>
      </c>
      <c r="B97" s="204" t="str">
        <f>VLOOKUP(A97,Adr!A:B,2,FALSE)</f>
        <v>Slovenská kanoistika</v>
      </c>
      <c r="C97" s="185" t="s">
        <v>1519</v>
      </c>
      <c r="D97" s="288">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583</v>
      </c>
      <c r="B98" s="204" t="str">
        <f>VLOOKUP(A98,Adr!A:B,2,FALSE)</f>
        <v>Slovenská kanoistika</v>
      </c>
      <c r="C98" s="185" t="s">
        <v>1520</v>
      </c>
      <c r="D98" s="288">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583</v>
      </c>
      <c r="B99" s="204" t="str">
        <f>VLOOKUP(A99,Adr!A:B,2,FALSE)</f>
        <v>Slovenská kanoistika</v>
      </c>
      <c r="C99" s="196" t="s">
        <v>1521</v>
      </c>
      <c r="D99" s="290">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583</v>
      </c>
      <c r="B100" s="204" t="str">
        <f>VLOOKUP(A100,Adr!A:B,2,FALSE)</f>
        <v>Slovenská kanoistika</v>
      </c>
      <c r="C100" s="196" t="s">
        <v>1522</v>
      </c>
      <c r="D100" s="290">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583</v>
      </c>
      <c r="B101" s="204" t="str">
        <f>VLOOKUP(A101,Adr!A:B,2,FALSE)</f>
        <v>Slovenská kanoistika</v>
      </c>
      <c r="C101" s="185" t="s">
        <v>1523</v>
      </c>
      <c r="D101" s="288">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583</v>
      </c>
      <c r="B102" s="204" t="str">
        <f>VLOOKUP(A102,Adr!A:B,2,FALSE)</f>
        <v>Slovenská kanoistika</v>
      </c>
      <c r="C102" s="185" t="s">
        <v>1524</v>
      </c>
      <c r="D102" s="288">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583</v>
      </c>
      <c r="B103" s="204" t="str">
        <f>VLOOKUP(A103,Adr!A:B,2,FALSE)</f>
        <v>Slovenská kanoistika</v>
      </c>
      <c r="C103" s="185" t="s">
        <v>1525</v>
      </c>
      <c r="D103" s="288">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583</v>
      </c>
      <c r="B104" s="204" t="str">
        <f>VLOOKUP(A104,Adr!A:B,2,FALSE)</f>
        <v>Slovenská kanoistika</v>
      </c>
      <c r="C104" s="185" t="s">
        <v>1526</v>
      </c>
      <c r="D104" s="288">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583</v>
      </c>
      <c r="B105" s="204" t="str">
        <f>VLOOKUP(A105,Adr!A:B,2,FALSE)</f>
        <v>Slovenská kanoistika</v>
      </c>
      <c r="C105" s="185" t="s">
        <v>1527</v>
      </c>
      <c r="D105" s="288">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583</v>
      </c>
      <c r="B106" s="204" t="str">
        <f>VLOOKUP(A106,Adr!A:B,2,FALSE)</f>
        <v>Slovenská kanoistika</v>
      </c>
      <c r="C106" s="185" t="s">
        <v>1528</v>
      </c>
      <c r="D106" s="288">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583</v>
      </c>
      <c r="B107" s="204" t="str">
        <f>VLOOKUP(A107,Adr!A:B,2,FALSE)</f>
        <v>Slovenská kanoistika</v>
      </c>
      <c r="C107" s="185" t="s">
        <v>1529</v>
      </c>
      <c r="D107" s="288">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583</v>
      </c>
      <c r="B108" s="204" t="str">
        <f>VLOOKUP(A108,Adr!A:B,2,FALSE)</f>
        <v>Slovenská kanoistika</v>
      </c>
      <c r="C108" s="185" t="s">
        <v>1530</v>
      </c>
      <c r="D108" s="288">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583</v>
      </c>
      <c r="B109" s="204" t="str">
        <f>VLOOKUP(A109,Adr!A:B,2,FALSE)</f>
        <v>Slovenská kanoistika</v>
      </c>
      <c r="C109" s="185" t="s">
        <v>1531</v>
      </c>
      <c r="D109" s="288">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583</v>
      </c>
      <c r="B110" s="204" t="str">
        <f>VLOOKUP(A110,Adr!A:B,2,FALSE)</f>
        <v>Slovenská kanoistika</v>
      </c>
      <c r="C110" s="196" t="s">
        <v>1532</v>
      </c>
      <c r="D110" s="290">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583</v>
      </c>
      <c r="B111" s="204" t="str">
        <f>VLOOKUP(A111,Adr!A:B,2,FALSE)</f>
        <v>Slovenská kanoistika</v>
      </c>
      <c r="C111" s="196" t="s">
        <v>2199</v>
      </c>
      <c r="D111" s="290">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583</v>
      </c>
      <c r="B112" s="204" t="str">
        <f>VLOOKUP(A112,Adr!A:B,2,FALSE)</f>
        <v>Slovenská kanoistika</v>
      </c>
      <c r="C112" s="190" t="s">
        <v>1533</v>
      </c>
      <c r="D112" s="290">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583</v>
      </c>
      <c r="B113" s="204" t="str">
        <f>VLOOKUP(A113,Adr!A:B,2,FALSE)</f>
        <v>Slovenská kanoistika</v>
      </c>
      <c r="C113" s="169" t="s">
        <v>1534</v>
      </c>
      <c r="D113" s="289">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583</v>
      </c>
      <c r="B114" s="204" t="str">
        <f>VLOOKUP(A114,Adr!A:B,2,FALSE)</f>
        <v>Slovenská kanoistika</v>
      </c>
      <c r="C114" s="169" t="s">
        <v>1535</v>
      </c>
      <c r="D114" s="289">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583</v>
      </c>
      <c r="B115" s="204" t="str">
        <f>VLOOKUP(A115,Adr!A:B,2,FALSE)</f>
        <v>Slovenská kanoistika</v>
      </c>
      <c r="C115" s="196" t="s">
        <v>1536</v>
      </c>
      <c r="D115" s="290">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583</v>
      </c>
      <c r="B116" s="204" t="str">
        <f>VLOOKUP(A116,Adr!A:B,2,FALSE)</f>
        <v>Slovenská kanoistika</v>
      </c>
      <c r="C116" s="185" t="s">
        <v>1537</v>
      </c>
      <c r="D116" s="288">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583</v>
      </c>
      <c r="B117" s="204" t="str">
        <f>VLOOKUP(A117,Adr!A:B,2,FALSE)</f>
        <v>Slovenská kanoistika</v>
      </c>
      <c r="C117" s="196" t="s">
        <v>1538</v>
      </c>
      <c r="D117" s="290">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583</v>
      </c>
      <c r="B118" s="204" t="str">
        <f>VLOOKUP(A118,Adr!A:B,2,FALSE)</f>
        <v>Slovenská kanoistika</v>
      </c>
      <c r="C118" s="196" t="s">
        <v>2200</v>
      </c>
      <c r="D118" s="288">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583</v>
      </c>
      <c r="B119" s="204" t="str">
        <f>VLOOKUP(A119,Adr!A:B,2,FALSE)</f>
        <v>Slovenská kanoistika</v>
      </c>
      <c r="C119" s="169" t="s">
        <v>1539</v>
      </c>
      <c r="D119" s="289">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583</v>
      </c>
      <c r="B120" s="204" t="str">
        <f>VLOOKUP(A120,Adr!A:B,2,FALSE)</f>
        <v>Slovenská kanoistika</v>
      </c>
      <c r="C120" s="169" t="s">
        <v>1540</v>
      </c>
      <c r="D120" s="289">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583</v>
      </c>
      <c r="B121" s="204" t="str">
        <f>VLOOKUP(A121,Adr!A:B,2,FALSE)</f>
        <v>Slovenská kanoistika</v>
      </c>
      <c r="C121" s="185" t="s">
        <v>1541</v>
      </c>
      <c r="D121" s="288">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583</v>
      </c>
      <c r="B122" s="204" t="str">
        <f>VLOOKUP(A122,Adr!A:B,2,FALSE)</f>
        <v>Slovenská kanoistika</v>
      </c>
      <c r="C122" s="169" t="s">
        <v>1542</v>
      </c>
      <c r="D122" s="289">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583</v>
      </c>
      <c r="B123" s="204" t="str">
        <f>VLOOKUP(A123,Adr!A:B,2,FALSE)</f>
        <v>Slovenská kanoistika</v>
      </c>
      <c r="C123" s="169" t="s">
        <v>1543</v>
      </c>
      <c r="D123" s="289">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583</v>
      </c>
      <c r="B124" s="204" t="str">
        <f>VLOOKUP(A124,Adr!A:B,2,FALSE)</f>
        <v>Slovenská kanoistika</v>
      </c>
      <c r="C124" s="196" t="s">
        <v>1544</v>
      </c>
      <c r="D124" s="288">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583</v>
      </c>
      <c r="B125" s="204" t="str">
        <f>VLOOKUP(A125,Adr!A:B,2,FALSE)</f>
        <v>Slovenská kanoistika</v>
      </c>
      <c r="C125" s="196" t="s">
        <v>1545</v>
      </c>
      <c r="D125" s="288">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583</v>
      </c>
      <c r="B126" s="204" t="str">
        <f>VLOOKUP(A126,Adr!A:B,2,FALSE)</f>
        <v>Slovenská kanoistika</v>
      </c>
      <c r="C126" s="185" t="s">
        <v>1546</v>
      </c>
      <c r="D126" s="288">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583</v>
      </c>
      <c r="B127" s="204" t="str">
        <f>VLOOKUP(A127,Adr!A:B,2,FALSE)</f>
        <v>Slovenská kanoistika</v>
      </c>
      <c r="C127" s="196" t="s">
        <v>1547</v>
      </c>
      <c r="D127" s="288">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583</v>
      </c>
      <c r="B128" s="204" t="str">
        <f>VLOOKUP(A128,Adr!A:B,2,FALSE)</f>
        <v>Slovenská kanoistika</v>
      </c>
      <c r="C128" s="185" t="s">
        <v>1548</v>
      </c>
      <c r="D128" s="288">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583</v>
      </c>
      <c r="B129" s="204" t="str">
        <f>VLOOKUP(A129,Adr!A:B,2,FALSE)</f>
        <v>Slovenská kanoistika</v>
      </c>
      <c r="C129" s="196" t="s">
        <v>1549</v>
      </c>
      <c r="D129" s="290">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583</v>
      </c>
      <c r="B130" s="204" t="str">
        <f>VLOOKUP(A130,Adr!A:B,2,FALSE)</f>
        <v>Slovenská kanoistika</v>
      </c>
      <c r="C130" s="185" t="s">
        <v>1550</v>
      </c>
      <c r="D130" s="288">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583</v>
      </c>
      <c r="B131" s="204" t="str">
        <f>VLOOKUP(A131,Adr!A:B,2,FALSE)</f>
        <v>Slovenská kanoistika</v>
      </c>
      <c r="C131" s="185" t="s">
        <v>1551</v>
      </c>
      <c r="D131" s="288">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583</v>
      </c>
      <c r="B132" s="204" t="str">
        <f>VLOOKUP(A132,Adr!A:B,2,FALSE)</f>
        <v>Slovenská kanoistika</v>
      </c>
      <c r="C132" s="196" t="s">
        <v>1552</v>
      </c>
      <c r="D132" s="288">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583</v>
      </c>
      <c r="B133" s="204" t="str">
        <f>VLOOKUP(A133,Adr!A:B,2,FALSE)</f>
        <v>Slovenská kanoistika</v>
      </c>
      <c r="C133" s="185" t="s">
        <v>1553</v>
      </c>
      <c r="D133" s="288">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583</v>
      </c>
      <c r="B134" s="204" t="str">
        <f>VLOOKUP(A134,Adr!A:B,2,FALSE)</f>
        <v>Slovenská kanoistika</v>
      </c>
      <c r="C134" s="196" t="s">
        <v>1554</v>
      </c>
      <c r="D134" s="290">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588</v>
      </c>
      <c r="B135" s="204" t="str">
        <f>VLOOKUP(A135,Adr!A:B,2,FALSE)</f>
        <v>Slovenská Lakrosová Federácia</v>
      </c>
      <c r="C135" s="185" t="s">
        <v>1085</v>
      </c>
      <c r="D135" s="288">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
      <c r="A136" s="166" t="s">
        <v>1966</v>
      </c>
      <c r="B136" s="204" t="str">
        <f>VLOOKUP(A136,Adr!A:B,2,FALSE)</f>
        <v>Slovenská lukostrelecká asociácia 3D</v>
      </c>
      <c r="C136" s="185" t="s">
        <v>352</v>
      </c>
      <c r="D136" s="288">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596</v>
      </c>
      <c r="B137" s="204" t="str">
        <f>VLOOKUP(A137,Adr!A:B,2,FALSE)</f>
        <v>Slovenská motocyklová federácia</v>
      </c>
      <c r="C137" s="196" t="s">
        <v>1087</v>
      </c>
      <c r="D137" s="290">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
      <c r="A138" s="202" t="s">
        <v>596</v>
      </c>
      <c r="B138" s="204" t="str">
        <f>VLOOKUP(A138,Adr!A:B,2,FALSE)</f>
        <v>Slovenská motocyklová federácia</v>
      </c>
      <c r="C138" s="169" t="s">
        <v>1555</v>
      </c>
      <c r="D138" s="289">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596</v>
      </c>
      <c r="B139" s="204" t="str">
        <f>VLOOKUP(A139,Adr!A:B,2,FALSE)</f>
        <v>Slovenská motocyklová federácia</v>
      </c>
      <c r="C139" s="185" t="s">
        <v>1556</v>
      </c>
      <c r="D139" s="288">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606</v>
      </c>
      <c r="B140" s="204" t="str">
        <f>VLOOKUP(A140,Adr!A:B,2,FALSE)</f>
        <v>Slovenská Muaythai asociácia</v>
      </c>
      <c r="C140" s="185" t="s">
        <v>1089</v>
      </c>
      <c r="D140" s="288">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
      <c r="A141" s="166" t="s">
        <v>606</v>
      </c>
      <c r="B141" s="204" t="str">
        <f>VLOOKUP(A141,Adr!A:B,2,FALSE)</f>
        <v>Slovenská Muaythai asociácia</v>
      </c>
      <c r="C141" s="196" t="s">
        <v>1557</v>
      </c>
      <c r="D141" s="290">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1428</v>
      </c>
      <c r="B142" s="204" t="str">
        <f>VLOOKUP(A142,Adr!A:B,2,FALSE)</f>
        <v>Slovenská nohejbalová asociácia</v>
      </c>
      <c r="C142" s="196" t="s">
        <v>352</v>
      </c>
      <c r="D142" s="290">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1975</v>
      </c>
      <c r="B143" s="204" t="str">
        <f>VLOOKUP(A143,Adr!A:B,2,FALSE)</f>
        <v>SLOVENSKÁ PADELOVÁ ASOCIÁCIA</v>
      </c>
      <c r="C143" s="197" t="s">
        <v>2268</v>
      </c>
      <c r="D143" s="291">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613</v>
      </c>
      <c r="B144" s="204" t="str">
        <f>VLOOKUP(A144,Adr!A:B,2,FALSE)</f>
        <v>Slovenská plavecká federácia</v>
      </c>
      <c r="C144" s="185" t="s">
        <v>1091</v>
      </c>
      <c r="D144" s="288">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
      <c r="A145" s="166" t="s">
        <v>613</v>
      </c>
      <c r="B145" s="204" t="str">
        <f>VLOOKUP(A145,Adr!A:B,2,FALSE)</f>
        <v>Slovenská plavecká federácia</v>
      </c>
      <c r="C145" s="196" t="s">
        <v>1558</v>
      </c>
      <c r="D145" s="290">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613</v>
      </c>
      <c r="B146" s="204" t="str">
        <f>VLOOKUP(A146,Adr!A:B,2,FALSE)</f>
        <v>Slovenská plavecká federácia</v>
      </c>
      <c r="C146" s="196" t="s">
        <v>1559</v>
      </c>
      <c r="D146" s="290">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613</v>
      </c>
      <c r="B147" s="204" t="str">
        <f>VLOOKUP(A147,Adr!A:B,2,FALSE)</f>
        <v>Slovenská plavecká federácia</v>
      </c>
      <c r="C147" s="196" t="s">
        <v>1560</v>
      </c>
      <c r="D147" s="288">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613</v>
      </c>
      <c r="B148" s="204" t="str">
        <f>VLOOKUP(A148,Adr!A:B,2,FALSE)</f>
        <v>Slovenská plavecká federácia</v>
      </c>
      <c r="C148" s="185" t="s">
        <v>1562</v>
      </c>
      <c r="D148" s="288">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613</v>
      </c>
      <c r="B149" s="204" t="str">
        <f>VLOOKUP(A149,Adr!A:B,2,FALSE)</f>
        <v>Slovenská plavecká federácia</v>
      </c>
      <c r="C149" s="196" t="s">
        <v>1561</v>
      </c>
      <c r="D149" s="288">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613</v>
      </c>
      <c r="B150" s="204" t="str">
        <f>VLOOKUP(A150,Adr!A:B,2,FALSE)</f>
        <v>Slovenská plavecká federácia</v>
      </c>
      <c r="C150" s="185" t="s">
        <v>1563</v>
      </c>
      <c r="D150" s="288">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613</v>
      </c>
      <c r="B151" s="204" t="str">
        <f>VLOOKUP(A151,Adr!A:B,2,FALSE)</f>
        <v>Slovenská plavecká federácia</v>
      </c>
      <c r="C151" s="169" t="s">
        <v>1564</v>
      </c>
      <c r="D151" s="289">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613</v>
      </c>
      <c r="B152" s="204" t="str">
        <f>VLOOKUP(A152,Adr!A:B,2,FALSE)</f>
        <v>Slovenská plavecká federácia</v>
      </c>
      <c r="C152" s="185" t="s">
        <v>1565</v>
      </c>
      <c r="D152" s="288">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613</v>
      </c>
      <c r="B153" s="204" t="str">
        <f>VLOOKUP(A153,Adr!A:B,2,FALSE)</f>
        <v>Slovenská plavecká federácia</v>
      </c>
      <c r="C153" s="169" t="s">
        <v>1566</v>
      </c>
      <c r="D153" s="289">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613</v>
      </c>
      <c r="B154" s="204" t="str">
        <f>VLOOKUP(A154,Adr!A:B,2,FALSE)</f>
        <v>Slovenská plavecká federácia</v>
      </c>
      <c r="C154" s="185" t="s">
        <v>1567</v>
      </c>
      <c r="D154" s="288">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613</v>
      </c>
      <c r="B155" s="204" t="str">
        <f>VLOOKUP(A155,Adr!A:B,2,FALSE)</f>
        <v>Slovenská plavecká federácia</v>
      </c>
      <c r="C155" s="196" t="s">
        <v>1568</v>
      </c>
      <c r="D155" s="290">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620</v>
      </c>
      <c r="B156" s="204" t="str">
        <f>VLOOKUP(A156,Adr!A:B,2,FALSE)</f>
        <v>Slovenská rugbyová únia</v>
      </c>
      <c r="C156" s="185" t="s">
        <v>1093</v>
      </c>
      <c r="D156" s="288">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
      <c r="A157" s="198" t="s">
        <v>627</v>
      </c>
      <c r="B157" s="204" t="str">
        <f>VLOOKUP(A157,Adr!A:B,2,FALSE)</f>
        <v>Slovenská skialpinistická asociácia</v>
      </c>
      <c r="C157" s="185" t="s">
        <v>1095</v>
      </c>
      <c r="D157" s="288">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
      <c r="A158" s="202" t="s">
        <v>627</v>
      </c>
      <c r="B158" s="204" t="str">
        <f>VLOOKUP(A158,Adr!A:B,2,FALSE)</f>
        <v>Slovenská skialpinistická asociácia</v>
      </c>
      <c r="C158" s="169" t="s">
        <v>1569</v>
      </c>
      <c r="D158" s="289">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627</v>
      </c>
      <c r="B159" s="204" t="str">
        <f>VLOOKUP(A159,Adr!A:B,2,FALSE)</f>
        <v>Slovenská skialpinistická asociácia</v>
      </c>
      <c r="C159" s="185" t="s">
        <v>1570</v>
      </c>
      <c r="D159" s="288">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627</v>
      </c>
      <c r="B160" s="204" t="str">
        <f>VLOOKUP(A160,Adr!A:B,2,FALSE)</f>
        <v>Slovenská skialpinistická asociácia</v>
      </c>
      <c r="C160" s="169" t="s">
        <v>1571</v>
      </c>
      <c r="D160" s="289">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636</v>
      </c>
      <c r="B161" s="204" t="str">
        <f>VLOOKUP(A161,Adr!A:B,2,FALSE)</f>
        <v>Slovenská softballová asociácia</v>
      </c>
      <c r="C161" s="196" t="s">
        <v>1097</v>
      </c>
      <c r="D161" s="290">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
      <c r="A162" s="202" t="s">
        <v>642</v>
      </c>
      <c r="B162" s="204" t="str">
        <f>VLOOKUP(A162,Adr!A:B,2,FALSE)</f>
        <v>Slovenská squashová asociácia</v>
      </c>
      <c r="C162" s="185" t="s">
        <v>1099</v>
      </c>
      <c r="D162" s="288">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
      <c r="A163" s="202" t="s">
        <v>649</v>
      </c>
      <c r="B163" s="204" t="str">
        <f>VLOOKUP(A163,Adr!A:B,2,FALSE)</f>
        <v>Slovenská triatlonová únia</v>
      </c>
      <c r="C163" s="185" t="s">
        <v>1101</v>
      </c>
      <c r="D163" s="288">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x14ac:dyDescent="0.2">
      <c r="A164" s="166" t="s">
        <v>649</v>
      </c>
      <c r="B164" s="204" t="str">
        <f>VLOOKUP(A164,Adr!A:B,2,FALSE)</f>
        <v>Slovenská triatlonová únia</v>
      </c>
      <c r="C164" s="196" t="s">
        <v>1486</v>
      </c>
      <c r="D164" s="290">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649</v>
      </c>
      <c r="B165" s="204" t="str">
        <f>VLOOKUP(A165,Adr!A:B,2,FALSE)</f>
        <v>Slovenská triatlonová únia</v>
      </c>
      <c r="C165" s="196" t="s">
        <v>1572</v>
      </c>
      <c r="D165" s="290">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649</v>
      </c>
      <c r="B166" s="204" t="str">
        <f>VLOOKUP(A166,Adr!A:B,2,FALSE)</f>
        <v>Slovenská triatlonová únia</v>
      </c>
      <c r="C166" s="185" t="s">
        <v>1573</v>
      </c>
      <c r="D166" s="288">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649</v>
      </c>
      <c r="B167" s="204" t="str">
        <f>VLOOKUP(A167,Adr!A:B,2,FALSE)</f>
        <v>Slovenská triatlonová únia</v>
      </c>
      <c r="C167" s="197" t="s">
        <v>1574</v>
      </c>
      <c r="D167" s="291">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656</v>
      </c>
      <c r="B168" s="204" t="str">
        <f>VLOOKUP(A168,Adr!A:B,2,FALSE)</f>
        <v>Slovenská volejbalová federácia</v>
      </c>
      <c r="C168" s="169" t="s">
        <v>1103</v>
      </c>
      <c r="D168" s="289">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
      <c r="A169" s="198" t="s">
        <v>664</v>
      </c>
      <c r="B169" s="204" t="str">
        <f>VLOOKUP(A169,Adr!A:B,2,FALSE)</f>
        <v>Slovenský atletický zväz</v>
      </c>
      <c r="C169" s="185" t="s">
        <v>1105</v>
      </c>
      <c r="D169" s="288">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
      <c r="A170" s="198" t="s">
        <v>664</v>
      </c>
      <c r="B170" s="204" t="str">
        <f>VLOOKUP(A170,Adr!A:B,2,FALSE)</f>
        <v>Slovenský atletický zväz</v>
      </c>
      <c r="C170" s="169" t="s">
        <v>1575</v>
      </c>
      <c r="D170" s="289">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664</v>
      </c>
      <c r="B171" s="204" t="str">
        <f>VLOOKUP(A171,Adr!A:B,2,FALSE)</f>
        <v>Slovenský atletický zväz</v>
      </c>
      <c r="C171" s="185" t="s">
        <v>2201</v>
      </c>
      <c r="D171" s="288">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664</v>
      </c>
      <c r="B172" s="204" t="str">
        <f>VLOOKUP(A172,Adr!A:B,2,FALSE)</f>
        <v>Slovenský atletický zväz</v>
      </c>
      <c r="C172" s="185" t="s">
        <v>1580</v>
      </c>
      <c r="D172" s="288">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664</v>
      </c>
      <c r="B173" s="204" t="str">
        <f>VLOOKUP(A173,Adr!A:B,2,FALSE)</f>
        <v>Slovenský atletický zväz</v>
      </c>
      <c r="C173" s="196" t="s">
        <v>1576</v>
      </c>
      <c r="D173" s="290">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664</v>
      </c>
      <c r="B174" s="204" t="str">
        <f>VLOOKUP(A174,Adr!A:B,2,FALSE)</f>
        <v>Slovenský atletický zväz</v>
      </c>
      <c r="C174" s="196" t="s">
        <v>1577</v>
      </c>
      <c r="D174" s="288">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664</v>
      </c>
      <c r="B175" s="204" t="str">
        <f>VLOOKUP(A175,Adr!A:B,2,FALSE)</f>
        <v>Slovenský atletický zväz</v>
      </c>
      <c r="C175" s="169" t="s">
        <v>2202</v>
      </c>
      <c r="D175" s="289">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664</v>
      </c>
      <c r="B176" s="204" t="str">
        <f>VLOOKUP(A176,Adr!A:B,2,FALSE)</f>
        <v>Slovenský atletický zväz</v>
      </c>
      <c r="C176" s="185" t="s">
        <v>1582</v>
      </c>
      <c r="D176" s="288">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664</v>
      </c>
      <c r="B177" s="204" t="str">
        <f>VLOOKUP(A177,Adr!A:B,2,FALSE)</f>
        <v>Slovenský atletický zväz</v>
      </c>
      <c r="C177" s="185" t="s">
        <v>1578</v>
      </c>
      <c r="D177" s="288">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664</v>
      </c>
      <c r="B178" s="204" t="str">
        <f>VLOOKUP(A178,Adr!A:B,2,FALSE)</f>
        <v>Slovenský atletický zväz</v>
      </c>
      <c r="C178" s="190" t="s">
        <v>1579</v>
      </c>
      <c r="D178" s="289">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664</v>
      </c>
      <c r="B179" s="204" t="str">
        <f>VLOOKUP(A179,Adr!A:B,2,FALSE)</f>
        <v>Slovenský atletický zväz</v>
      </c>
      <c r="C179" s="196" t="s">
        <v>1581</v>
      </c>
      <c r="D179" s="290">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664</v>
      </c>
      <c r="B180" s="204" t="str">
        <f>VLOOKUP(A180,Adr!A:B,2,FALSE)</f>
        <v>Slovenský atletický zväz</v>
      </c>
      <c r="C180" s="185" t="s">
        <v>1583</v>
      </c>
      <c r="D180" s="288">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1983</v>
      </c>
      <c r="B181" s="204" t="str">
        <f>VLOOKUP(A181,Adr!A:B,2,FALSE)</f>
        <v>Slovenský bežecký spolok</v>
      </c>
      <c r="C181" s="196" t="s">
        <v>2264</v>
      </c>
      <c r="D181" s="290">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672</v>
      </c>
      <c r="B182" s="204" t="str">
        <f>VLOOKUP(A182,Adr!A:B,2,FALSE)</f>
        <v>Slovenský biliardový zväz</v>
      </c>
      <c r="C182" s="185" t="s">
        <v>1107</v>
      </c>
      <c r="D182" s="288">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
      <c r="A183" s="202" t="s">
        <v>676</v>
      </c>
      <c r="B183" s="204" t="str">
        <f>VLOOKUP(A183,Adr!A:B,2,FALSE)</f>
        <v>Slovenský bowlingový zväz</v>
      </c>
      <c r="C183" s="185" t="s">
        <v>1109</v>
      </c>
      <c r="D183" s="288">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
      <c r="A184" s="202" t="s">
        <v>683</v>
      </c>
      <c r="B184" s="204" t="str">
        <f>VLOOKUP(A184,Adr!A:B,2,FALSE)</f>
        <v>Slovenský bridžový zväz</v>
      </c>
      <c r="C184" s="185" t="s">
        <v>1111</v>
      </c>
      <c r="D184" s="288">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
      <c r="A185" s="202" t="s">
        <v>689</v>
      </c>
      <c r="B185" s="204" t="str">
        <f>VLOOKUP(A185,Adr!A:B,2,FALSE)</f>
        <v>Slovenský curlingový zväz</v>
      </c>
      <c r="C185" s="185" t="s">
        <v>1113</v>
      </c>
      <c r="D185" s="288">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
      <c r="A186" s="166" t="s">
        <v>1438</v>
      </c>
      <c r="B186" s="204" t="str">
        <f>VLOOKUP(A186,Adr!A:B,2,FALSE)</f>
        <v>Slovenský cykloklub</v>
      </c>
      <c r="C186" s="185" t="s">
        <v>1683</v>
      </c>
      <c r="D186" s="288">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698</v>
      </c>
      <c r="B187" s="204" t="str">
        <f>VLOOKUP(A187,Adr!A:B,2,FALSE)</f>
        <v>Slovenský futbalový zväz</v>
      </c>
      <c r="C187" s="185" t="s">
        <v>1115</v>
      </c>
      <c r="D187" s="288">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706</v>
      </c>
      <c r="B188" s="204" t="str">
        <f>VLOOKUP(A188,Adr!A:B,2,FALSE)</f>
        <v>Slovenský horolezecký spolok JAMES</v>
      </c>
      <c r="C188" s="185" t="s">
        <v>1117</v>
      </c>
      <c r="D188" s="288">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
      <c r="A189" s="202" t="s">
        <v>706</v>
      </c>
      <c r="B189" s="204" t="str">
        <f>VLOOKUP(A189,Adr!A:B,2,FALSE)</f>
        <v>Slovenský horolezecký spolok JAMES</v>
      </c>
      <c r="C189" s="185" t="s">
        <v>1119</v>
      </c>
      <c r="D189" s="288">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
      <c r="A190" s="198" t="s">
        <v>706</v>
      </c>
      <c r="B190" s="204" t="str">
        <f>VLOOKUP(A190,Adr!A:B,2,FALSE)</f>
        <v>Slovenský horolezecký spolok JAMES</v>
      </c>
      <c r="C190" s="169" t="s">
        <v>1487</v>
      </c>
      <c r="D190" s="289">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706</v>
      </c>
      <c r="B191" s="204" t="str">
        <f>VLOOKUP(A191,Adr!A:B,2,FALSE)</f>
        <v>Slovenský horolezecký spolok JAMES</v>
      </c>
      <c r="C191" s="196" t="s">
        <v>1584</v>
      </c>
      <c r="D191" s="288">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706</v>
      </c>
      <c r="B192" s="204" t="str">
        <f>VLOOKUP(A192,Adr!A:B,2,FALSE)</f>
        <v>Slovenský horolezecký spolok JAMES</v>
      </c>
      <c r="C192" s="169" t="s">
        <v>1585</v>
      </c>
      <c r="D192" s="289">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1994</v>
      </c>
      <c r="B193" s="204" t="str">
        <f>VLOOKUP(A193,Adr!A:B,2,FALSE)</f>
        <v>Slovenský kolkársky zväz</v>
      </c>
      <c r="C193" s="196" t="s">
        <v>352</v>
      </c>
      <c r="D193" s="288">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712</v>
      </c>
      <c r="B194" s="204" t="str">
        <f>VLOOKUP(A194,Adr!A:B,2,FALSE)</f>
        <v>Slovenský krasokorčuliarsky zväz</v>
      </c>
      <c r="C194" s="185" t="s">
        <v>1121</v>
      </c>
      <c r="D194" s="288">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
      <c r="A195" s="198" t="s">
        <v>712</v>
      </c>
      <c r="B195" s="204" t="str">
        <f>VLOOKUP(A195,Adr!A:B,2,FALSE)</f>
        <v>Slovenský krasokorčuliarsky zväz</v>
      </c>
      <c r="C195" s="190" t="s">
        <v>1586</v>
      </c>
      <c r="D195" s="289">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720</v>
      </c>
      <c r="B196" s="204" t="str">
        <f>VLOOKUP(A196,Adr!A:B,2,FALSE)</f>
        <v>Slovenský lukostrelecký zväz</v>
      </c>
      <c r="C196" s="185" t="s">
        <v>1123</v>
      </c>
      <c r="D196" s="288">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
      <c r="A197" s="198" t="s">
        <v>720</v>
      </c>
      <c r="B197" s="204" t="str">
        <f>VLOOKUP(A197,Adr!A:B,2,FALSE)</f>
        <v>Slovenský lukostrelecký zväz</v>
      </c>
      <c r="C197" s="185" t="s">
        <v>1587</v>
      </c>
      <c r="D197" s="288">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720</v>
      </c>
      <c r="B198" s="204" t="str">
        <f>VLOOKUP(A198,Adr!A:B,2,FALSE)</f>
        <v>Slovenský lukostrelecký zväz</v>
      </c>
      <c r="C198" s="185" t="s">
        <v>2203</v>
      </c>
      <c r="D198" s="288">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726</v>
      </c>
      <c r="B199" s="204" t="str">
        <f>VLOOKUP(A199,Adr!A:B,2,FALSE)</f>
        <v>Slovenský národný aeroklub generála Milana Rastislava Štefánika</v>
      </c>
      <c r="C199" s="185" t="s">
        <v>1125</v>
      </c>
      <c r="D199" s="288">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735</v>
      </c>
      <c r="B200" s="204" t="str">
        <f>VLOOKUP(A200,Adr!A:B,2,FALSE)</f>
        <v>Slovenský olympijský a športový výbor</v>
      </c>
      <c r="C200" s="196" t="s">
        <v>1127</v>
      </c>
      <c r="D200" s="290">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x14ac:dyDescent="0.2">
      <c r="A201" s="198" t="s">
        <v>735</v>
      </c>
      <c r="B201" s="204" t="str">
        <f>VLOOKUP(A201,Adr!A:B,2,FALSE)</f>
        <v>Slovenský olympijský a športový výbor</v>
      </c>
      <c r="C201" s="190" t="s">
        <v>2265</v>
      </c>
      <c r="D201" s="289">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x14ac:dyDescent="0.2">
      <c r="A202" s="202" t="s">
        <v>735</v>
      </c>
      <c r="B202" s="204" t="str">
        <f>VLOOKUP(A202,Adr!A:B,2,FALSE)</f>
        <v>Slovenský olympijský a športový výbor</v>
      </c>
      <c r="C202" s="190" t="s">
        <v>1374</v>
      </c>
      <c r="D202" s="289">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x14ac:dyDescent="0.2">
      <c r="A203" s="198" t="s">
        <v>735</v>
      </c>
      <c r="B203" s="204" t="str">
        <f>VLOOKUP(A203,Adr!A:B,2,FALSE)</f>
        <v>Slovenský olympijský a športový výbor</v>
      </c>
      <c r="C203" s="196" t="s">
        <v>1375</v>
      </c>
      <c r="D203" s="288">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x14ac:dyDescent="0.2">
      <c r="A204" s="182" t="s">
        <v>735</v>
      </c>
      <c r="B204" s="204" t="str">
        <f>VLOOKUP(A204,Adr!A:B,2,FALSE)</f>
        <v>Slovenský olympijský a športový výbor</v>
      </c>
      <c r="C204" s="196" t="s">
        <v>1373</v>
      </c>
      <c r="D204" s="288">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735</v>
      </c>
      <c r="B205" s="204" t="str">
        <f>VLOOKUP(A205,Adr!A:B,2,FALSE)</f>
        <v>Slovenský olympijský a športový výbor</v>
      </c>
      <c r="C205" s="196" t="s">
        <v>1495</v>
      </c>
      <c r="D205" s="290">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735</v>
      </c>
      <c r="B206" s="204" t="str">
        <f>VLOOKUP(A206,Adr!A:B,2,FALSE)</f>
        <v>Slovenský olympijský a športový výbor</v>
      </c>
      <c r="C206" s="190" t="s">
        <v>1372</v>
      </c>
      <c r="D206" s="289">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735</v>
      </c>
      <c r="B207" s="204" t="str">
        <f>VLOOKUP(A207,Adr!A:B,2,FALSE)</f>
        <v>Slovenský olympijský a športový výbor</v>
      </c>
      <c r="C207" s="196" t="s">
        <v>2280</v>
      </c>
      <c r="D207" s="288">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735</v>
      </c>
      <c r="B208" s="204" t="str">
        <f>VLOOKUP(A208,Adr!A:B,2,FALSE)</f>
        <v>Slovenský olympijský a športový výbor</v>
      </c>
      <c r="C208" s="196" t="s">
        <v>2273</v>
      </c>
      <c r="D208" s="288">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735</v>
      </c>
      <c r="B209" s="204" t="str">
        <f>VLOOKUP(A209,Adr!A:B,2,FALSE)</f>
        <v>Slovenský olympijský a športový výbor</v>
      </c>
      <c r="C209" s="190" t="s">
        <v>2274</v>
      </c>
      <c r="D209" s="289">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x14ac:dyDescent="0.2">
      <c r="A210" s="202" t="s">
        <v>735</v>
      </c>
      <c r="B210" s="204" t="str">
        <f>VLOOKUP(A210,Adr!A:B,2,FALSE)</f>
        <v>Slovenský olympijský a športový výbor</v>
      </c>
      <c r="C210" s="196" t="s">
        <v>2276</v>
      </c>
      <c r="D210" s="290">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x14ac:dyDescent="0.2">
      <c r="A211" s="198" t="s">
        <v>735</v>
      </c>
      <c r="B211" s="204" t="str">
        <f>VLOOKUP(A211,Adr!A:B,2,FALSE)</f>
        <v>Slovenský olympijský a športový výbor</v>
      </c>
      <c r="C211" s="196" t="s">
        <v>2277</v>
      </c>
      <c r="D211" s="288">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x14ac:dyDescent="0.2">
      <c r="A212" s="202" t="s">
        <v>735</v>
      </c>
      <c r="B212" s="204" t="str">
        <f>VLOOKUP(A212,Adr!A:B,2,FALSE)</f>
        <v>Slovenský olympijský a športový výbor</v>
      </c>
      <c r="C212" s="197" t="s">
        <v>2278</v>
      </c>
      <c r="D212" s="291">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x14ac:dyDescent="0.2">
      <c r="A213" s="166" t="s">
        <v>735</v>
      </c>
      <c r="B213" s="204" t="str">
        <f>VLOOKUP(A213,Adr!A:B,2,FALSE)</f>
        <v>Slovenský olympijský a športový výbor</v>
      </c>
      <c r="C213" s="196" t="s">
        <v>2279</v>
      </c>
      <c r="D213" s="290">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735</v>
      </c>
      <c r="B214" s="204" t="str">
        <f>VLOOKUP(A214,Adr!A:B,2,FALSE)</f>
        <v>Slovenský olympijský a športový výbor</v>
      </c>
      <c r="C214" s="196" t="s">
        <v>2275</v>
      </c>
      <c r="D214" s="290">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x14ac:dyDescent="0.2">
      <c r="A215" s="202" t="s">
        <v>735</v>
      </c>
      <c r="B215" s="204" t="str">
        <f>VLOOKUP(A215,Adr!A:B,2,FALSE)</f>
        <v>Slovenský olympijský a športový výbor</v>
      </c>
      <c r="C215" s="196" t="s">
        <v>2269</v>
      </c>
      <c r="D215" s="288">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1448</v>
      </c>
      <c r="B216" s="204" t="str">
        <f>VLOOKUP(A216,Adr!A:B,2,FALSE)</f>
        <v>Slovenský paralympijský výbor</v>
      </c>
      <c r="C216" s="196" t="s">
        <v>1481</v>
      </c>
      <c r="D216" s="288">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1448</v>
      </c>
      <c r="B217" s="204" t="str">
        <f>VLOOKUP(A217,Adr!A:B,2,FALSE)</f>
        <v>Slovenský paralympijský výbor</v>
      </c>
      <c r="C217" s="196" t="s">
        <v>1588</v>
      </c>
      <c r="D217" s="290">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1448</v>
      </c>
      <c r="B218" s="204" t="str">
        <f>VLOOKUP(A218,Adr!A:B,2,FALSE)</f>
        <v>Slovenský paralympijský výbor</v>
      </c>
      <c r="C218" s="190" t="s">
        <v>1589</v>
      </c>
      <c r="D218" s="289">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1448</v>
      </c>
      <c r="B219" s="204" t="str">
        <f>VLOOKUP(A219,Adr!A:B,2,FALSE)</f>
        <v>Slovenský paralympijský výbor</v>
      </c>
      <c r="C219" s="196" t="s">
        <v>2204</v>
      </c>
      <c r="D219" s="288">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1448</v>
      </c>
      <c r="B220" s="204" t="str">
        <f>VLOOKUP(A220,Adr!A:B,2,FALSE)</f>
        <v>Slovenský paralympijský výbor</v>
      </c>
      <c r="C220" s="185" t="s">
        <v>1591</v>
      </c>
      <c r="D220" s="288">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1448</v>
      </c>
      <c r="B221" s="204" t="str">
        <f>VLOOKUP(A221,Adr!A:B,2,FALSE)</f>
        <v>Slovenský paralympijský výbor</v>
      </c>
      <c r="C221" s="196" t="s">
        <v>1590</v>
      </c>
      <c r="D221" s="288">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1448</v>
      </c>
      <c r="B222" s="204" t="str">
        <f>VLOOKUP(A222,Adr!A:B,2,FALSE)</f>
        <v>Slovenský paralympijský výbor</v>
      </c>
      <c r="C222" s="185" t="s">
        <v>1592</v>
      </c>
      <c r="D222" s="288">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1448</v>
      </c>
      <c r="B223" s="204" t="str">
        <f>VLOOKUP(A223,Adr!A:B,2,FALSE)</f>
        <v>Slovenský paralympijský výbor</v>
      </c>
      <c r="C223" s="196" t="s">
        <v>1593</v>
      </c>
      <c r="D223" s="290">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1448</v>
      </c>
      <c r="B224" s="204" t="str">
        <f>VLOOKUP(A224,Adr!A:B,2,FALSE)</f>
        <v>Slovenský paralympijský výbor</v>
      </c>
      <c r="C224" s="196" t="s">
        <v>2205</v>
      </c>
      <c r="D224" s="290">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1448</v>
      </c>
      <c r="B225" s="204" t="str">
        <f>VLOOKUP(A225,Adr!A:B,2,FALSE)</f>
        <v>Slovenský paralympijský výbor</v>
      </c>
      <c r="C225" s="196" t="s">
        <v>1594</v>
      </c>
      <c r="D225" s="290">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1448</v>
      </c>
      <c r="B226" s="204" t="str">
        <f>VLOOKUP(A226,Adr!A:B,2,FALSE)</f>
        <v>Slovenský paralympijský výbor</v>
      </c>
      <c r="C226" s="185" t="s">
        <v>1595</v>
      </c>
      <c r="D226" s="288">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1448</v>
      </c>
      <c r="B227" s="204" t="str">
        <f>VLOOKUP(A227,Adr!A:B,2,FALSE)</f>
        <v>Slovenský paralympijský výbor</v>
      </c>
      <c r="C227" s="185" t="s">
        <v>2266</v>
      </c>
      <c r="D227" s="288">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743</v>
      </c>
      <c r="B228" s="204" t="str">
        <f>VLOOKUP(A228,Adr!A:B,2,FALSE)</f>
        <v>Slovenský rýchlokorčuliarsky zväz</v>
      </c>
      <c r="C228" s="185" t="s">
        <v>1128</v>
      </c>
      <c r="D228" s="288">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
      <c r="A229" s="202" t="s">
        <v>743</v>
      </c>
      <c r="B229" s="204" t="str">
        <f>VLOOKUP(A229,Adr!A:B,2,FALSE)</f>
        <v>Slovenský rýchlokorčuliarsky zväz</v>
      </c>
      <c r="C229" s="169" t="s">
        <v>1596</v>
      </c>
      <c r="D229" s="290">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750</v>
      </c>
      <c r="B230" s="204" t="str">
        <f>VLOOKUP(A230,Adr!A:B,2,FALSE)</f>
        <v>Slovenský stolnotenisový zväz</v>
      </c>
      <c r="C230" s="185" t="s">
        <v>1130</v>
      </c>
      <c r="D230" s="288">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
      <c r="A231" s="182" t="s">
        <v>750</v>
      </c>
      <c r="B231" s="204" t="str">
        <f>VLOOKUP(A231,Adr!A:B,2,FALSE)</f>
        <v>Slovenský stolnotenisový zväz</v>
      </c>
      <c r="C231" s="185" t="s">
        <v>2206</v>
      </c>
      <c r="D231" s="288">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750</v>
      </c>
      <c r="B232" s="204" t="str">
        <f>VLOOKUP(A232,Adr!A:B,2,FALSE)</f>
        <v>Slovenský stolnotenisový zväz</v>
      </c>
      <c r="C232" s="196" t="s">
        <v>2207</v>
      </c>
      <c r="D232" s="290">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750</v>
      </c>
      <c r="B233" s="204" t="str">
        <f>VLOOKUP(A233,Adr!A:B,2,FALSE)</f>
        <v>Slovenský stolnotenisový zväz</v>
      </c>
      <c r="C233" s="185" t="s">
        <v>1597</v>
      </c>
      <c r="D233" s="288">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750</v>
      </c>
      <c r="B234" s="204" t="str">
        <f>VLOOKUP(A234,Adr!A:B,2,FALSE)</f>
        <v>Slovenský stolnotenisový zväz</v>
      </c>
      <c r="C234" s="169" t="s">
        <v>1598</v>
      </c>
      <c r="D234" s="289">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750</v>
      </c>
      <c r="B235" s="204" t="str">
        <f>VLOOKUP(A235,Adr!A:B,2,FALSE)</f>
        <v>Slovenský stolnotenisový zväz</v>
      </c>
      <c r="C235" s="185" t="s">
        <v>2208</v>
      </c>
      <c r="D235" s="290">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750</v>
      </c>
      <c r="B236" s="204" t="str">
        <f>VLOOKUP(A236,Adr!A:B,2,FALSE)</f>
        <v>Slovenský stolnotenisový zväz</v>
      </c>
      <c r="C236" s="196" t="s">
        <v>1599</v>
      </c>
      <c r="D236" s="290">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750</v>
      </c>
      <c r="B237" s="204" t="str">
        <f>VLOOKUP(A237,Adr!A:B,2,FALSE)</f>
        <v>Slovenský stolnotenisový zväz</v>
      </c>
      <c r="C237" s="197" t="s">
        <v>2267</v>
      </c>
      <c r="D237" s="291">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759</v>
      </c>
      <c r="B238" s="204" t="str">
        <f>VLOOKUP(A238,Adr!A:B,2,FALSE)</f>
        <v>SLOVENSKÝ STRELECKÝ ZVÄZ</v>
      </c>
      <c r="C238" s="169" t="s">
        <v>1132</v>
      </c>
      <c r="D238" s="289">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
      <c r="A239" s="198" t="s">
        <v>759</v>
      </c>
      <c r="B239" s="204" t="str">
        <f>VLOOKUP(A239,Adr!A:B,2,FALSE)</f>
        <v>SLOVENSKÝ STRELECKÝ ZVÄZ</v>
      </c>
      <c r="C239" s="169" t="s">
        <v>1600</v>
      </c>
      <c r="D239" s="290">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759</v>
      </c>
      <c r="B240" s="204" t="str">
        <f>VLOOKUP(A240,Adr!A:B,2,FALSE)</f>
        <v>SLOVENSKÝ STRELECKÝ ZVÄZ</v>
      </c>
      <c r="C240" s="185" t="s">
        <v>1602</v>
      </c>
      <c r="D240" s="288">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759</v>
      </c>
      <c r="B241" s="204" t="str">
        <f>VLOOKUP(A241,Adr!A:B,2,FALSE)</f>
        <v>SLOVENSKÝ STRELECKÝ ZVÄZ</v>
      </c>
      <c r="C241" s="169" t="s">
        <v>1601</v>
      </c>
      <c r="D241" s="289">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759</v>
      </c>
      <c r="B242" s="204" t="str">
        <f>VLOOKUP(A242,Adr!A:B,2,FALSE)</f>
        <v>SLOVENSKÝ STRELECKÝ ZVÄZ</v>
      </c>
      <c r="C242" s="196" t="s">
        <v>1603</v>
      </c>
      <c r="D242" s="290">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759</v>
      </c>
      <c r="B243" s="204" t="str">
        <f>VLOOKUP(A243,Adr!A:B,2,FALSE)</f>
        <v>SLOVENSKÝ STRELECKÝ ZVÄZ</v>
      </c>
      <c r="C243" s="185" t="s">
        <v>1604</v>
      </c>
      <c r="D243" s="288">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759</v>
      </c>
      <c r="B244" s="204" t="str">
        <f>VLOOKUP(A244,Adr!A:B,2,FALSE)</f>
        <v>SLOVENSKÝ STRELECKÝ ZVÄZ</v>
      </c>
      <c r="C244" s="185" t="s">
        <v>1605</v>
      </c>
      <c r="D244" s="288">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759</v>
      </c>
      <c r="B245" s="204" t="str">
        <f>VLOOKUP(A245,Adr!A:B,2,FALSE)</f>
        <v>SLOVENSKÝ STRELECKÝ ZVÄZ</v>
      </c>
      <c r="C245" s="185" t="s">
        <v>1606</v>
      </c>
      <c r="D245" s="288">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759</v>
      </c>
      <c r="B246" s="204" t="str">
        <f>VLOOKUP(A246,Adr!A:B,2,FALSE)</f>
        <v>SLOVENSKÝ STRELECKÝ ZVÄZ</v>
      </c>
      <c r="C246" s="169" t="s">
        <v>1607</v>
      </c>
      <c r="D246" s="289">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759</v>
      </c>
      <c r="B247" s="204" t="str">
        <f>VLOOKUP(A247,Adr!A:B,2,FALSE)</f>
        <v>SLOVENSKÝ STRELECKÝ ZVÄZ</v>
      </c>
      <c r="C247" s="185" t="s">
        <v>1608</v>
      </c>
      <c r="D247" s="288">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759</v>
      </c>
      <c r="B248" s="204" t="str">
        <f>VLOOKUP(A248,Adr!A:B,2,FALSE)</f>
        <v>SLOVENSKÝ STRELECKÝ ZVÄZ</v>
      </c>
      <c r="C248" s="196" t="s">
        <v>2209</v>
      </c>
      <c r="D248" s="290">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759</v>
      </c>
      <c r="B249" s="204" t="str">
        <f>VLOOKUP(A249,Adr!A:B,2,FALSE)</f>
        <v>SLOVENSKÝ STRELECKÝ ZVÄZ</v>
      </c>
      <c r="C249" s="185" t="s">
        <v>2210</v>
      </c>
      <c r="D249" s="288">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759</v>
      </c>
      <c r="B250" s="204" t="str">
        <f>VLOOKUP(A250,Adr!A:B,2,FALSE)</f>
        <v>SLOVENSKÝ STRELECKÝ ZVÄZ</v>
      </c>
      <c r="C250" s="185" t="s">
        <v>1609</v>
      </c>
      <c r="D250" s="288">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759</v>
      </c>
      <c r="B251" s="204" t="str">
        <f>VLOOKUP(A251,Adr!A:B,2,FALSE)</f>
        <v>SLOVENSKÝ STRELECKÝ ZVÄZ</v>
      </c>
      <c r="C251" s="169" t="s">
        <v>1610</v>
      </c>
      <c r="D251" s="289">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759</v>
      </c>
      <c r="B252" s="204" t="str">
        <f>VLOOKUP(A252,Adr!A:B,2,FALSE)</f>
        <v>SLOVENSKÝ STRELECKÝ ZVÄZ</v>
      </c>
      <c r="C252" s="185" t="s">
        <v>1611</v>
      </c>
      <c r="D252" s="288">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759</v>
      </c>
      <c r="B253" s="204" t="str">
        <f>VLOOKUP(A253,Adr!A:B,2,FALSE)</f>
        <v>SLOVENSKÝ STRELECKÝ ZVÄZ</v>
      </c>
      <c r="C253" s="185" t="s">
        <v>2246</v>
      </c>
      <c r="D253" s="288">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768</v>
      </c>
      <c r="B254" s="204" t="str">
        <f>VLOOKUP(A254,Adr!A:B,2,FALSE)</f>
        <v>Slovenský šachový zväz</v>
      </c>
      <c r="C254" s="196" t="s">
        <v>1134</v>
      </c>
      <c r="D254" s="290">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
      <c r="A255" s="202" t="s">
        <v>768</v>
      </c>
      <c r="B255" s="204" t="str">
        <f>VLOOKUP(A255,Adr!A:B,2,FALSE)</f>
        <v>Slovenský šachový zväz</v>
      </c>
      <c r="C255" s="185" t="s">
        <v>1488</v>
      </c>
      <c r="D255" s="288">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768</v>
      </c>
      <c r="B256" s="204" t="str">
        <f>VLOOKUP(A256,Adr!A:B,2,FALSE)</f>
        <v>Slovenský šachový zväz</v>
      </c>
      <c r="C256" s="196" t="s">
        <v>2247</v>
      </c>
      <c r="D256" s="290">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778</v>
      </c>
      <c r="B257" s="204" t="str">
        <f>VLOOKUP(A257,Adr!A:B,2,FALSE)</f>
        <v>Slovenský šermiarsky zväz</v>
      </c>
      <c r="C257" s="169" t="s">
        <v>1136</v>
      </c>
      <c r="D257" s="289">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
      <c r="A258" s="202" t="s">
        <v>778</v>
      </c>
      <c r="B258" s="204" t="str">
        <f>VLOOKUP(A258,Adr!A:B,2,FALSE)</f>
        <v>Slovenský šermiarsky zväz</v>
      </c>
      <c r="C258" s="185" t="s">
        <v>1612</v>
      </c>
      <c r="D258" s="288">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786</v>
      </c>
      <c r="B259" s="204" t="str">
        <f>VLOOKUP(A259,Adr!A:B,2,FALSE)</f>
        <v>Slovenský tenisový zväz</v>
      </c>
      <c r="C259" s="185" t="s">
        <v>1138</v>
      </c>
      <c r="D259" s="288">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
      <c r="A260" s="202" t="s">
        <v>786</v>
      </c>
      <c r="B260" s="204" t="str">
        <f>VLOOKUP(A260,Adr!A:B,2,FALSE)</f>
        <v>Slovenský tenisový zväz</v>
      </c>
      <c r="C260" s="185" t="s">
        <v>2211</v>
      </c>
      <c r="D260" s="288">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786</v>
      </c>
      <c r="B261" s="204" t="str">
        <f>VLOOKUP(A261,Adr!A:B,2,FALSE)</f>
        <v>Slovenský tenisový zväz</v>
      </c>
      <c r="C261" s="196" t="s">
        <v>1613</v>
      </c>
      <c r="D261" s="290">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786</v>
      </c>
      <c r="B262" s="204" t="str">
        <f>VLOOKUP(A262,Adr!A:B,2,FALSE)</f>
        <v>Slovenský tenisový zväz</v>
      </c>
      <c r="C262" s="185" t="s">
        <v>1614</v>
      </c>
      <c r="D262" s="288">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786</v>
      </c>
      <c r="B263" s="204" t="str">
        <f>VLOOKUP(A263,Adr!A:B,2,FALSE)</f>
        <v>Slovenský tenisový zväz</v>
      </c>
      <c r="C263" s="196" t="s">
        <v>1615</v>
      </c>
      <c r="D263" s="290">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786</v>
      </c>
      <c r="B264" s="204" t="str">
        <f>VLOOKUP(A264,Adr!A:B,2,FALSE)</f>
        <v>Slovenský tenisový zväz</v>
      </c>
      <c r="C264" s="185" t="s">
        <v>1616</v>
      </c>
      <c r="D264" s="288">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786</v>
      </c>
      <c r="B265" s="204" t="str">
        <f>VLOOKUP(A265,Adr!A:B,2,FALSE)</f>
        <v>Slovenský tenisový zväz</v>
      </c>
      <c r="C265" s="185" t="s">
        <v>1617</v>
      </c>
      <c r="D265" s="288">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786</v>
      </c>
      <c r="B266" s="204" t="str">
        <f>VLOOKUP(A266,Adr!A:B,2,FALSE)</f>
        <v>Slovenský tenisový zväz</v>
      </c>
      <c r="C266" s="185" t="s">
        <v>1618</v>
      </c>
      <c r="D266" s="288">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786</v>
      </c>
      <c r="B267" s="204" t="str">
        <f>VLOOKUP(A267,Adr!A:B,2,FALSE)</f>
        <v>Slovenský tenisový zväz</v>
      </c>
      <c r="C267" s="185" t="s">
        <v>1619</v>
      </c>
      <c r="D267" s="288">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794</v>
      </c>
      <c r="B268" s="204" t="str">
        <f>VLOOKUP(A268,Adr!A:B,2,FALSE)</f>
        <v>Slovenský veslársky zväz</v>
      </c>
      <c r="C268" s="169" t="s">
        <v>1140</v>
      </c>
      <c r="D268" s="289">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x14ac:dyDescent="0.2">
      <c r="A269" s="202" t="s">
        <v>794</v>
      </c>
      <c r="B269" s="204" t="str">
        <f>VLOOKUP(A269,Adr!A:B,2,FALSE)</f>
        <v>Slovenský veslársky zväz</v>
      </c>
      <c r="C269" s="190" t="s">
        <v>1489</v>
      </c>
      <c r="D269" s="289">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794</v>
      </c>
      <c r="B270" s="204" t="str">
        <f>VLOOKUP(A270,Adr!A:B,2,FALSE)</f>
        <v>Slovenský veslársky zväz</v>
      </c>
      <c r="C270" s="169" t="s">
        <v>1620</v>
      </c>
      <c r="D270" s="289">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794</v>
      </c>
      <c r="B271" s="204" t="str">
        <f>VLOOKUP(A271,Adr!A:B,2,FALSE)</f>
        <v>Slovenský veslársky zväz</v>
      </c>
      <c r="C271" s="196" t="s">
        <v>1621</v>
      </c>
      <c r="D271" s="290">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794</v>
      </c>
      <c r="B272" s="204" t="str">
        <f>VLOOKUP(A272,Adr!A:B,2,FALSE)</f>
        <v>Slovenský veslársky zväz</v>
      </c>
      <c r="C272" s="185" t="s">
        <v>1622</v>
      </c>
      <c r="D272" s="288">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803</v>
      </c>
      <c r="B273" s="204" t="str">
        <f>VLOOKUP(A273,Adr!A:B,2,FALSE)</f>
        <v>SLOVENSKÝ ZÁPASNÍCKY ZVÄZ</v>
      </c>
      <c r="C273" s="169" t="s">
        <v>1142</v>
      </c>
      <c r="D273" s="289">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
      <c r="A274" s="198" t="s">
        <v>803</v>
      </c>
      <c r="B274" s="204" t="str">
        <f>VLOOKUP(A274,Adr!A:B,2,FALSE)</f>
        <v>SLOVENSKÝ ZÁPASNÍCKY ZVÄZ</v>
      </c>
      <c r="C274" s="185" t="s">
        <v>1623</v>
      </c>
      <c r="D274" s="288">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803</v>
      </c>
      <c r="B275" s="204" t="str">
        <f>VLOOKUP(A275,Adr!A:B,2,FALSE)</f>
        <v>SLOVENSKÝ ZÁPASNÍCKY ZVÄZ</v>
      </c>
      <c r="C275" s="185" t="s">
        <v>2212</v>
      </c>
      <c r="D275" s="288">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803</v>
      </c>
      <c r="B276" s="204" t="str">
        <f>VLOOKUP(A276,Adr!A:B,2,FALSE)</f>
        <v>SLOVENSKÝ ZÁPASNÍCKY ZVÄZ</v>
      </c>
      <c r="C276" s="185" t="s">
        <v>1624</v>
      </c>
      <c r="D276" s="288">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803</v>
      </c>
      <c r="B277" s="204" t="str">
        <f>VLOOKUP(A277,Adr!A:B,2,FALSE)</f>
        <v>SLOVENSKÝ ZÁPASNÍCKY ZVÄZ</v>
      </c>
      <c r="C277" s="185" t="s">
        <v>1625</v>
      </c>
      <c r="D277" s="288">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803</v>
      </c>
      <c r="B278" s="204" t="str">
        <f>VLOOKUP(A278,Adr!A:B,2,FALSE)</f>
        <v>SLOVENSKÝ ZÁPASNÍCKY ZVÄZ</v>
      </c>
      <c r="C278" s="185" t="s">
        <v>1626</v>
      </c>
      <c r="D278" s="288">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803</v>
      </c>
      <c r="B279" s="204" t="str">
        <f>VLOOKUP(A279,Adr!A:B,2,FALSE)</f>
        <v>SLOVENSKÝ ZÁPASNÍCKY ZVÄZ</v>
      </c>
      <c r="C279" s="185" t="s">
        <v>2213</v>
      </c>
      <c r="D279" s="288">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803</v>
      </c>
      <c r="B280" s="204" t="str">
        <f>VLOOKUP(A280,Adr!A:B,2,FALSE)</f>
        <v>SLOVENSKÝ ZÁPASNÍCKY ZVÄZ</v>
      </c>
      <c r="C280" s="185" t="s">
        <v>1627</v>
      </c>
      <c r="D280" s="288">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803</v>
      </c>
      <c r="B281" s="204" t="str">
        <f>VLOOKUP(A281,Adr!A:B,2,FALSE)</f>
        <v>SLOVENSKÝ ZÁPASNÍCKY ZVÄZ</v>
      </c>
      <c r="C281" s="185" t="s">
        <v>1628</v>
      </c>
      <c r="D281" s="288">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803</v>
      </c>
      <c r="B282" s="204" t="str">
        <f>VLOOKUP(A282,Adr!A:B,2,FALSE)</f>
        <v>SLOVENSKÝ ZÁPASNÍCKY ZVÄZ</v>
      </c>
      <c r="C282" s="196" t="s">
        <v>1629</v>
      </c>
      <c r="D282" s="288">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810</v>
      </c>
      <c r="B283" s="204" t="str">
        <f>VLOOKUP(A283,Adr!A:B,2,FALSE)</f>
        <v>Slovenský zväz bedmintonu</v>
      </c>
      <c r="C283" s="185" t="s">
        <v>1144</v>
      </c>
      <c r="D283" s="288">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
      <c r="A284" s="166" t="s">
        <v>810</v>
      </c>
      <c r="B284" s="204" t="str">
        <f>VLOOKUP(A284,Adr!A:B,2,FALSE)</f>
        <v>Slovenský zväz bedmintonu</v>
      </c>
      <c r="C284" s="185" t="s">
        <v>1490</v>
      </c>
      <c r="D284" s="288">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819</v>
      </c>
      <c r="B285" s="204" t="str">
        <f>VLOOKUP(A285,Adr!A:B,2,FALSE)</f>
        <v>Slovenský zväz biatlonu</v>
      </c>
      <c r="C285" s="169" t="s">
        <v>1146</v>
      </c>
      <c r="D285" s="289">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
      <c r="A286" s="198" t="s">
        <v>819</v>
      </c>
      <c r="B286" s="204" t="str">
        <f>VLOOKUP(A286,Adr!A:B,2,FALSE)</f>
        <v>Slovenský zväz biatlonu</v>
      </c>
      <c r="C286" s="169" t="s">
        <v>1634</v>
      </c>
      <c r="D286" s="289">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819</v>
      </c>
      <c r="B287" s="204" t="str">
        <f>VLOOKUP(A287,Adr!A:B,2,FALSE)</f>
        <v>Slovenský zväz biatlonu</v>
      </c>
      <c r="C287" s="185" t="s">
        <v>1630</v>
      </c>
      <c r="D287" s="288">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819</v>
      </c>
      <c r="B288" s="204" t="str">
        <f>VLOOKUP(A288,Adr!A:B,2,FALSE)</f>
        <v>Slovenský zväz biatlonu</v>
      </c>
      <c r="C288" s="185" t="s">
        <v>2214</v>
      </c>
      <c r="D288" s="288">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819</v>
      </c>
      <c r="B289" s="204" t="str">
        <f>VLOOKUP(A289,Adr!A:B,2,FALSE)</f>
        <v>Slovenský zväz biatlonu</v>
      </c>
      <c r="C289" s="185" t="s">
        <v>1631</v>
      </c>
      <c r="D289" s="288">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819</v>
      </c>
      <c r="B290" s="204" t="str">
        <f>VLOOKUP(A290,Adr!A:B,2,FALSE)</f>
        <v>Slovenský zväz biatlonu</v>
      </c>
      <c r="C290" s="185" t="s">
        <v>2215</v>
      </c>
      <c r="D290" s="288">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819</v>
      </c>
      <c r="B291" s="204" t="str">
        <f>VLOOKUP(A291,Adr!A:B,2,FALSE)</f>
        <v>Slovenský zväz biatlonu</v>
      </c>
      <c r="C291" s="185" t="s">
        <v>2216</v>
      </c>
      <c r="D291" s="288">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819</v>
      </c>
      <c r="B292" s="204" t="str">
        <f>VLOOKUP(A292,Adr!A:B,2,FALSE)</f>
        <v>Slovenský zväz biatlonu</v>
      </c>
      <c r="C292" s="196" t="s">
        <v>1632</v>
      </c>
      <c r="D292" s="290">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819</v>
      </c>
      <c r="B293" s="204" t="str">
        <f>VLOOKUP(A293,Adr!A:B,2,FALSE)</f>
        <v>Slovenský zväz biatlonu</v>
      </c>
      <c r="C293" s="185" t="s">
        <v>1633</v>
      </c>
      <c r="D293" s="288">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819</v>
      </c>
      <c r="B294" s="204" t="str">
        <f>VLOOKUP(A294,Adr!A:B,2,FALSE)</f>
        <v>Slovenský zväz biatlonu</v>
      </c>
      <c r="C294" s="196" t="s">
        <v>2217</v>
      </c>
      <c r="D294" s="290">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828</v>
      </c>
      <c r="B295" s="204" t="str">
        <f>VLOOKUP(A295,Adr!A:B,2,FALSE)</f>
        <v>Slovenský zväz bobistov</v>
      </c>
      <c r="C295" s="185" t="s">
        <v>1148</v>
      </c>
      <c r="D295" s="290">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
      <c r="A296" s="166" t="s">
        <v>837</v>
      </c>
      <c r="B296" s="204" t="str">
        <f>VLOOKUP(A296,Adr!A:B,2,FALSE)</f>
        <v>Slovenský zväz cyklistiky</v>
      </c>
      <c r="C296" s="196" t="s">
        <v>1150</v>
      </c>
      <c r="D296" s="290">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
      <c r="A297" s="166" t="s">
        <v>837</v>
      </c>
      <c r="B297" s="204" t="str">
        <f>VLOOKUP(A297,Adr!A:B,2,FALSE)</f>
        <v>Slovenský zväz cyklistiky</v>
      </c>
      <c r="C297" s="169" t="s">
        <v>1491</v>
      </c>
      <c r="D297" s="289">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837</v>
      </c>
      <c r="B298" s="204" t="str">
        <f>VLOOKUP(A298,Adr!A:B,2,FALSE)</f>
        <v>Slovenský zväz cyklistiky</v>
      </c>
      <c r="C298" s="185" t="s">
        <v>1635</v>
      </c>
      <c r="D298" s="288">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837</v>
      </c>
      <c r="B299" s="204" t="str">
        <f>VLOOKUP(A299,Adr!A:B,2,FALSE)</f>
        <v>Slovenský zväz cyklistiky</v>
      </c>
      <c r="C299" s="185" t="s">
        <v>1636</v>
      </c>
      <c r="D299" s="288">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837</v>
      </c>
      <c r="B300" s="204" t="str">
        <f>VLOOKUP(A300,Adr!A:B,2,FALSE)</f>
        <v>Slovenský zväz cyklistiky</v>
      </c>
      <c r="C300" s="185" t="s">
        <v>1637</v>
      </c>
      <c r="D300" s="288">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837</v>
      </c>
      <c r="B301" s="204" t="str">
        <f>VLOOKUP(A301,Adr!A:B,2,FALSE)</f>
        <v>Slovenský zväz cyklistiky</v>
      </c>
      <c r="C301" s="185" t="s">
        <v>1638</v>
      </c>
      <c r="D301" s="288">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837</v>
      </c>
      <c r="B302" s="204" t="str">
        <f>VLOOKUP(A302,Adr!A:B,2,FALSE)</f>
        <v>Slovenský zväz cyklistiky</v>
      </c>
      <c r="C302" s="196" t="s">
        <v>1639</v>
      </c>
      <c r="D302" s="290">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837</v>
      </c>
      <c r="B303" s="204" t="str">
        <f>VLOOKUP(A303,Adr!A:B,2,FALSE)</f>
        <v>Slovenský zväz cyklistiky</v>
      </c>
      <c r="C303" s="196" t="s">
        <v>1640</v>
      </c>
      <c r="D303" s="290">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837</v>
      </c>
      <c r="B304" s="204" t="str">
        <f>VLOOKUP(A304,Adr!A:B,2,FALSE)</f>
        <v>Slovenský zväz cyklistiky</v>
      </c>
      <c r="C304" s="185" t="s">
        <v>1641</v>
      </c>
      <c r="D304" s="290">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837</v>
      </c>
      <c r="B305" s="204" t="str">
        <f>VLOOKUP(A305,Adr!A:B,2,FALSE)</f>
        <v>Slovenský zväz cyklistiky</v>
      </c>
      <c r="C305" s="185" t="s">
        <v>1642</v>
      </c>
      <c r="D305" s="288">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837</v>
      </c>
      <c r="B306" s="204" t="str">
        <f>VLOOKUP(A306,Adr!A:B,2,FALSE)</f>
        <v>Slovenský zväz cyklistiky</v>
      </c>
      <c r="C306" s="169" t="s">
        <v>1681</v>
      </c>
      <c r="D306" s="289">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846</v>
      </c>
      <c r="B307" s="204" t="str">
        <f>VLOOKUP(A307,Adr!A:B,2,FALSE)</f>
        <v>Slovenský zväz dráhového golfu</v>
      </c>
      <c r="C307" s="196" t="s">
        <v>1152</v>
      </c>
      <c r="D307" s="290">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
      <c r="A308" s="198" t="s">
        <v>853</v>
      </c>
      <c r="B308" s="204" t="str">
        <f>VLOOKUP(A308,Adr!A:B,2,FALSE)</f>
        <v>Slovenský zväz florbalu</v>
      </c>
      <c r="C308" s="196" t="s">
        <v>1154</v>
      </c>
      <c r="D308" s="290">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860</v>
      </c>
      <c r="B309" s="204" t="str">
        <f>VLOOKUP(A309,Adr!A:B,2,FALSE)</f>
        <v>Slovenský zväz hádzanej</v>
      </c>
      <c r="C309" s="185" t="s">
        <v>1156</v>
      </c>
      <c r="D309" s="288">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
      <c r="A310" s="202" t="s">
        <v>2003</v>
      </c>
      <c r="B310" s="204" t="str">
        <f>VLOOKUP(A310,Adr!A:B,2,FALSE)</f>
        <v>Slovenský zväz hasičského športu</v>
      </c>
      <c r="C310" s="185" t="s">
        <v>2268</v>
      </c>
      <c r="D310" s="288">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2010</v>
      </c>
      <c r="B311" s="204" t="str">
        <f>VLOOKUP(A311,Adr!A:B,2,FALSE)</f>
        <v>Slovenský zväz integrovaného tanca a tanečného športu</v>
      </c>
      <c r="C311" s="196" t="s">
        <v>352</v>
      </c>
      <c r="D311" s="288">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867</v>
      </c>
      <c r="B312" s="204" t="str">
        <f>VLOOKUP(A312,Adr!A:B,2,FALSE)</f>
        <v>Slovenský zväz jachtingu</v>
      </c>
      <c r="C312" s="196" t="s">
        <v>1158</v>
      </c>
      <c r="D312" s="290">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
      <c r="A313" s="166" t="s">
        <v>867</v>
      </c>
      <c r="B313" s="204" t="str">
        <f>VLOOKUP(A313,Adr!A:B,2,FALSE)</f>
        <v>Slovenský zväz jachtingu</v>
      </c>
      <c r="C313" s="197" t="s">
        <v>1643</v>
      </c>
      <c r="D313" s="291">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874</v>
      </c>
      <c r="B314" s="204" t="str">
        <f>VLOOKUP(A314,Adr!A:B,2,FALSE)</f>
        <v>Slovenský zväz Judo</v>
      </c>
      <c r="C314" s="185" t="s">
        <v>1160</v>
      </c>
      <c r="D314" s="288">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
      <c r="A315" s="166" t="s">
        <v>874</v>
      </c>
      <c r="B315" s="204" t="str">
        <f>VLOOKUP(A315,Adr!A:B,2,FALSE)</f>
        <v>Slovenský zväz Judo</v>
      </c>
      <c r="C315" s="185" t="s">
        <v>1644</v>
      </c>
      <c r="D315" s="288">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874</v>
      </c>
      <c r="B316" s="204" t="str">
        <f>VLOOKUP(A316,Adr!A:B,2,FALSE)</f>
        <v>Slovenský zväz Judo</v>
      </c>
      <c r="C316" s="185" t="s">
        <v>1645</v>
      </c>
      <c r="D316" s="288">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874</v>
      </c>
      <c r="B317" s="204" t="str">
        <f>VLOOKUP(A317,Adr!A:B,2,FALSE)</f>
        <v>Slovenský zväz Judo</v>
      </c>
      <c r="C317" s="185" t="s">
        <v>1646</v>
      </c>
      <c r="D317" s="288">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874</v>
      </c>
      <c r="B318" s="204" t="str">
        <f>VLOOKUP(A318,Adr!A:B,2,FALSE)</f>
        <v>Slovenský zväz Judo</v>
      </c>
      <c r="C318" s="185" t="s">
        <v>1647</v>
      </c>
      <c r="D318" s="288">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874</v>
      </c>
      <c r="B319" s="204" t="str">
        <f>VLOOKUP(A319,Adr!A:B,2,FALSE)</f>
        <v>Slovenský zväz Judo</v>
      </c>
      <c r="C319" s="185" t="s">
        <v>1648</v>
      </c>
      <c r="D319" s="288">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874</v>
      </c>
      <c r="B320" s="204" t="str">
        <f>VLOOKUP(A320,Adr!A:B,2,FALSE)</f>
        <v>Slovenský zväz Judo</v>
      </c>
      <c r="C320" s="196" t="s">
        <v>1649</v>
      </c>
      <c r="D320" s="288">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881</v>
      </c>
      <c r="B321" s="204" t="str">
        <f>VLOOKUP(A321,Adr!A:B,2,FALSE)</f>
        <v>Slovenský Zväz Karate</v>
      </c>
      <c r="C321" s="169" t="s">
        <v>1162</v>
      </c>
      <c r="D321" s="289">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
      <c r="A322" s="198" t="s">
        <v>881</v>
      </c>
      <c r="B322" s="204" t="str">
        <f>VLOOKUP(A322,Adr!A:B,2,FALSE)</f>
        <v>Slovenský Zväz Karate</v>
      </c>
      <c r="C322" s="169" t="s">
        <v>1492</v>
      </c>
      <c r="D322" s="289">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881</v>
      </c>
      <c r="B323" s="204" t="str">
        <f>VLOOKUP(A323,Adr!A:B,2,FALSE)</f>
        <v>Slovenský Zväz Karate</v>
      </c>
      <c r="C323" s="185" t="s">
        <v>1650</v>
      </c>
      <c r="D323" s="288">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881</v>
      </c>
      <c r="B324" s="204" t="str">
        <f>VLOOKUP(A324,Adr!A:B,2,FALSE)</f>
        <v>Slovenský Zväz Karate</v>
      </c>
      <c r="C324" s="169" t="s">
        <v>2248</v>
      </c>
      <c r="D324" s="289">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888</v>
      </c>
      <c r="B325" s="204" t="str">
        <f>VLOOKUP(A325,Adr!A:B,2,FALSE)</f>
        <v>Slovenský zväz kickboxu</v>
      </c>
      <c r="C325" s="169" t="s">
        <v>1164</v>
      </c>
      <c r="D325" s="289">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
      <c r="A326" s="166" t="s">
        <v>888</v>
      </c>
      <c r="B326" s="204" t="str">
        <f>VLOOKUP(A326,Adr!A:B,2,FALSE)</f>
        <v>Slovenský zväz kickboxu</v>
      </c>
      <c r="C326" s="196" t="s">
        <v>1651</v>
      </c>
      <c r="D326" s="290">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888</v>
      </c>
      <c r="B327" s="204" t="str">
        <f>VLOOKUP(A327,Adr!A:B,2,FALSE)</f>
        <v>Slovenský zväz kickboxu</v>
      </c>
      <c r="C327" s="185" t="s">
        <v>1652</v>
      </c>
      <c r="D327" s="288">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x14ac:dyDescent="0.2">
      <c r="A328" s="166" t="s">
        <v>888</v>
      </c>
      <c r="B328" s="204" t="str">
        <f>VLOOKUP(A328,Adr!A:B,2,FALSE)</f>
        <v>Slovenský zväz kickboxu</v>
      </c>
      <c r="C328" s="196" t="s">
        <v>2282</v>
      </c>
      <c r="D328" s="290">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888</v>
      </c>
      <c r="B329" s="204" t="str">
        <f>VLOOKUP(A329,Adr!A:B,2,FALSE)</f>
        <v>Slovenský zväz kickboxu</v>
      </c>
      <c r="C329" s="196" t="s">
        <v>2249</v>
      </c>
      <c r="D329" s="290">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893</v>
      </c>
      <c r="B330" s="204" t="str">
        <f>VLOOKUP(A330,Adr!A:B,2,FALSE)</f>
        <v>Slovenský zväz ľadového hokeja</v>
      </c>
      <c r="C330" s="185" t="s">
        <v>1166</v>
      </c>
      <c r="D330" s="289">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
      <c r="A331" s="182" t="s">
        <v>2022</v>
      </c>
      <c r="B331" s="204" t="str">
        <f>VLOOKUP(A331,Adr!A:B,2,FALSE)</f>
        <v>Slovenský zväz malého futbalu</v>
      </c>
      <c r="C331" s="185" t="s">
        <v>352</v>
      </c>
      <c r="D331" s="288">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901</v>
      </c>
      <c r="B332" s="204" t="str">
        <f>VLOOKUP(A332,Adr!A:B,2,FALSE)</f>
        <v>Slovenský zväz moderného päťboja</v>
      </c>
      <c r="C332" s="196" t="s">
        <v>1168</v>
      </c>
      <c r="D332" s="290">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
      <c r="A333" s="166" t="s">
        <v>908</v>
      </c>
      <c r="B333" s="204" t="str">
        <f>VLOOKUP(A333,Adr!A:B,2,FALSE)</f>
        <v>Slovenský zväz orientačných športov</v>
      </c>
      <c r="C333" s="185" t="s">
        <v>1170</v>
      </c>
      <c r="D333" s="288">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
      <c r="A334" s="198" t="s">
        <v>915</v>
      </c>
      <c r="B334" s="204" t="str">
        <f>VLOOKUP(A334,Adr!A:B,2,FALSE)</f>
        <v>Slovenský zväz pozemného hokeja</v>
      </c>
      <c r="C334" s="185" t="s">
        <v>1172</v>
      </c>
      <c r="D334" s="288">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
      <c r="A335" s="182" t="s">
        <v>923</v>
      </c>
      <c r="B335" s="204" t="str">
        <f>VLOOKUP(A335,Adr!A:B,2,FALSE)</f>
        <v>Slovenský zväz psích záprahov</v>
      </c>
      <c r="C335" s="185" t="s">
        <v>1174</v>
      </c>
      <c r="D335" s="288">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
      <c r="A336" s="166" t="s">
        <v>2029</v>
      </c>
      <c r="B336" s="204" t="str">
        <f>VLOOKUP(A336,Adr!A:B,2,FALSE)</f>
        <v>Slovenský zväz rádioamatérov</v>
      </c>
      <c r="C336" s="185" t="s">
        <v>2268</v>
      </c>
      <c r="D336" s="288">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932</v>
      </c>
      <c r="B337" s="204" t="str">
        <f>VLOOKUP(A337,Adr!A:B,2,FALSE)</f>
        <v>Slovenský zväz rybolovnej techniky</v>
      </c>
      <c r="C337" s="185" t="s">
        <v>1176</v>
      </c>
      <c r="D337" s="288">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
      <c r="A338" s="182" t="s">
        <v>940</v>
      </c>
      <c r="B338" s="204" t="str">
        <f>VLOOKUP(A338,Adr!A:B,2,FALSE)</f>
        <v>Slovenský zväz sánkarov</v>
      </c>
      <c r="C338" s="185" t="s">
        <v>1178</v>
      </c>
      <c r="D338" s="288">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
      <c r="A339" s="178" t="s">
        <v>940</v>
      </c>
      <c r="B339" s="204" t="str">
        <f>VLOOKUP(A339,Adr!A:B,2,FALSE)</f>
        <v>Slovenský zväz sánkarov</v>
      </c>
      <c r="C339" s="196" t="s">
        <v>2218</v>
      </c>
      <c r="D339" s="288">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940</v>
      </c>
      <c r="B340" s="204" t="str">
        <f>VLOOKUP(A340,Adr!A:B,2,FALSE)</f>
        <v>Slovenský zväz sánkarov</v>
      </c>
      <c r="C340" s="196" t="s">
        <v>2219</v>
      </c>
      <c r="D340" s="290">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940</v>
      </c>
      <c r="B341" s="204" t="str">
        <f>VLOOKUP(A341,Adr!A:B,2,FALSE)</f>
        <v>Slovenský zväz sánkarov</v>
      </c>
      <c r="C341" s="196" t="s">
        <v>2220</v>
      </c>
      <c r="D341" s="290">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1461</v>
      </c>
      <c r="B342" s="204" t="str">
        <f>VLOOKUP(A342,Adr!A:B,2,FALSE)</f>
        <v>Slovenský zväz športovcov s mentálnym postihnutím</v>
      </c>
      <c r="C342" s="185" t="s">
        <v>1482</v>
      </c>
      <c r="D342" s="288">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949</v>
      </c>
      <c r="B343" s="204" t="str">
        <f>VLOOKUP(A343,Adr!A:B,2,FALSE)</f>
        <v>Slovenský zväz športového ju-jitsu</v>
      </c>
      <c r="C343" s="185" t="s">
        <v>1180</v>
      </c>
      <c r="D343" s="288">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
      <c r="A344" s="182" t="s">
        <v>958</v>
      </c>
      <c r="B344" s="204" t="str">
        <f>VLOOKUP(A344,Adr!A:B,2,FALSE)</f>
        <v>Slovenský zväz športového rybolovu</v>
      </c>
      <c r="C344" s="185" t="s">
        <v>1182</v>
      </c>
      <c r="D344" s="288">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
      <c r="A345" s="202" t="s">
        <v>2039</v>
      </c>
      <c r="B345" s="204" t="str">
        <f>VLOOKUP(A345,Adr!A:B,2,FALSE)</f>
        <v>Slovenský zväz Taekwon-Do ITF</v>
      </c>
      <c r="C345" s="185" t="s">
        <v>352</v>
      </c>
      <c r="D345" s="288">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966</v>
      </c>
      <c r="B346" s="204" t="str">
        <f>VLOOKUP(A346,Adr!A:B,2,FALSE)</f>
        <v>Slovenský zväz tanečných športov</v>
      </c>
      <c r="C346" s="185" t="s">
        <v>1184</v>
      </c>
      <c r="D346" s="288">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
      <c r="A347" s="198" t="s">
        <v>1467</v>
      </c>
      <c r="B347" s="204" t="str">
        <f>VLOOKUP(A347,Adr!A:B,2,FALSE)</f>
        <v>Slovenský zväz telesne postihnutých športovcov</v>
      </c>
      <c r="C347" s="169" t="s">
        <v>1483</v>
      </c>
      <c r="D347" s="289">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1467</v>
      </c>
      <c r="B348" s="204" t="str">
        <f>VLOOKUP(A348,Adr!A:B,2,FALSE)</f>
        <v>Slovenský zväz telesne postihnutých športovcov</v>
      </c>
      <c r="C348" s="185" t="s">
        <v>1653</v>
      </c>
      <c r="D348" s="288">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1467</v>
      </c>
      <c r="B349" s="204" t="str">
        <f>VLOOKUP(A349,Adr!A:B,2,FALSE)</f>
        <v>Slovenský zväz telesne postihnutých športovcov</v>
      </c>
      <c r="C349" s="196" t="s">
        <v>1654</v>
      </c>
      <c r="D349" s="290">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1467</v>
      </c>
      <c r="B350" s="204" t="str">
        <f>VLOOKUP(A350,Adr!A:B,2,FALSE)</f>
        <v>Slovenský zväz telesne postihnutých športovcov</v>
      </c>
      <c r="C350" s="169" t="s">
        <v>1655</v>
      </c>
      <c r="D350" s="289">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1467</v>
      </c>
      <c r="B351" s="204" t="str">
        <f>VLOOKUP(A351,Adr!A:B,2,FALSE)</f>
        <v>Slovenský zväz telesne postihnutých športovcov</v>
      </c>
      <c r="C351" s="185" t="s">
        <v>1656</v>
      </c>
      <c r="D351" s="288">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1467</v>
      </c>
      <c r="B352" s="204" t="str">
        <f>VLOOKUP(A352,Adr!A:B,2,FALSE)</f>
        <v>Slovenský zväz telesne postihnutých športovcov</v>
      </c>
      <c r="C352" s="196" t="s">
        <v>2221</v>
      </c>
      <c r="D352" s="290">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1467</v>
      </c>
      <c r="B353" s="204" t="str">
        <f>VLOOKUP(A353,Adr!A:B,2,FALSE)</f>
        <v>Slovenský zväz telesne postihnutých športovcov</v>
      </c>
      <c r="C353" s="185" t="s">
        <v>2222</v>
      </c>
      <c r="D353" s="288">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1467</v>
      </c>
      <c r="B354" s="204" t="str">
        <f>VLOOKUP(A354,Adr!A:B,2,FALSE)</f>
        <v>Slovenský zväz telesne postihnutých športovcov</v>
      </c>
      <c r="C354" s="185" t="s">
        <v>2223</v>
      </c>
      <c r="D354" s="288">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1467</v>
      </c>
      <c r="B355" s="204" t="str">
        <f>VLOOKUP(A355,Adr!A:B,2,FALSE)</f>
        <v>Slovenský zväz telesne postihnutých športovcov</v>
      </c>
      <c r="C355" s="196" t="s">
        <v>1657</v>
      </c>
      <c r="D355" s="290">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1467</v>
      </c>
      <c r="B356" s="204" t="str">
        <f>VLOOKUP(A356,Adr!A:B,2,FALSE)</f>
        <v>Slovenský zväz telesne postihnutých športovcov</v>
      </c>
      <c r="C356" s="185" t="s">
        <v>1658</v>
      </c>
      <c r="D356" s="288">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1467</v>
      </c>
      <c r="B357" s="204" t="str">
        <f>VLOOKUP(A357,Adr!A:B,2,FALSE)</f>
        <v>Slovenský zväz telesne postihnutých športovcov</v>
      </c>
      <c r="C357" s="196" t="s">
        <v>1659</v>
      </c>
      <c r="D357" s="290">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1467</v>
      </c>
      <c r="B358" s="204" t="str">
        <f>VLOOKUP(A358,Adr!A:B,2,FALSE)</f>
        <v>Slovenský zväz telesne postihnutých športovcov</v>
      </c>
      <c r="C358" s="196" t="s">
        <v>1660</v>
      </c>
      <c r="D358" s="290">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1467</v>
      </c>
      <c r="B359" s="204" t="str">
        <f>VLOOKUP(A359,Adr!A:B,2,FALSE)</f>
        <v>Slovenský zväz telesne postihnutých športovcov</v>
      </c>
      <c r="C359" s="185" t="s">
        <v>1661</v>
      </c>
      <c r="D359" s="288">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1467</v>
      </c>
      <c r="B360" s="204" t="str">
        <f>VLOOKUP(A360,Adr!A:B,2,FALSE)</f>
        <v>Slovenský zväz telesne postihnutých športovcov</v>
      </c>
      <c r="C360" s="185" t="s">
        <v>1662</v>
      </c>
      <c r="D360" s="288">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1467</v>
      </c>
      <c r="B361" s="204" t="str">
        <f>VLOOKUP(A361,Adr!A:B,2,FALSE)</f>
        <v>Slovenský zväz telesne postihnutých športovcov</v>
      </c>
      <c r="C361" s="185" t="s">
        <v>1663</v>
      </c>
      <c r="D361" s="288">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1467</v>
      </c>
      <c r="B362" s="204" t="str">
        <f>VLOOKUP(A362,Adr!A:B,2,FALSE)</f>
        <v>Slovenský zväz telesne postihnutých športovcov</v>
      </c>
      <c r="C362" s="197" t="s">
        <v>2224</v>
      </c>
      <c r="D362" s="291">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1467</v>
      </c>
      <c r="B363" s="204" t="str">
        <f>VLOOKUP(A363,Adr!A:B,2,FALSE)</f>
        <v>Slovenský zväz telesne postihnutých športovcov</v>
      </c>
      <c r="C363" s="196" t="s">
        <v>1664</v>
      </c>
      <c r="D363" s="290">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1467</v>
      </c>
      <c r="B364" s="204" t="str">
        <f>VLOOKUP(A364,Adr!A:B,2,FALSE)</f>
        <v>Slovenský zväz telesne postihnutých športovcov</v>
      </c>
      <c r="C364" s="185" t="s">
        <v>1665</v>
      </c>
      <c r="D364" s="288">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1467</v>
      </c>
      <c r="B365" s="204" t="str">
        <f>VLOOKUP(A365,Adr!A:B,2,FALSE)</f>
        <v>Slovenský zväz telesne postihnutých športovcov</v>
      </c>
      <c r="C365" s="196" t="s">
        <v>1666</v>
      </c>
      <c r="D365" s="288">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1467</v>
      </c>
      <c r="B366" s="204" t="str">
        <f>VLOOKUP(A366,Adr!A:B,2,FALSE)</f>
        <v>Slovenský zväz telesne postihnutých športovcov</v>
      </c>
      <c r="C366" s="190" t="s">
        <v>1667</v>
      </c>
      <c r="D366" s="289">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1467</v>
      </c>
      <c r="B367" s="204" t="str">
        <f>VLOOKUP(A367,Adr!A:B,2,FALSE)</f>
        <v>Slovenský zväz telesne postihnutých športovcov</v>
      </c>
      <c r="C367" s="185" t="s">
        <v>2225</v>
      </c>
      <c r="D367" s="288">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1467</v>
      </c>
      <c r="B368" s="204" t="str">
        <f>VLOOKUP(A368,Adr!A:B,2,FALSE)</f>
        <v>Slovenský zväz telesne postihnutých športovcov</v>
      </c>
      <c r="C368" s="196" t="s">
        <v>1668</v>
      </c>
      <c r="D368" s="290">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1467</v>
      </c>
      <c r="B369" s="204" t="str">
        <f>VLOOKUP(A369,Adr!A:B,2,FALSE)</f>
        <v>Slovenský zväz telesne postihnutých športovcov</v>
      </c>
      <c r="C369" s="196" t="s">
        <v>1669</v>
      </c>
      <c r="D369" s="290">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1467</v>
      </c>
      <c r="B370" s="204" t="str">
        <f>VLOOKUP(A370,Adr!A:B,2,FALSE)</f>
        <v>Slovenský zväz telesne postihnutých športovcov</v>
      </c>
      <c r="C370" s="185" t="s">
        <v>1670</v>
      </c>
      <c r="D370" s="288">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1467</v>
      </c>
      <c r="B371" s="204" t="str">
        <f>VLOOKUP(A371,Adr!A:B,2,FALSE)</f>
        <v>Slovenský zväz telesne postihnutých športovcov</v>
      </c>
      <c r="C371" s="185" t="s">
        <v>1671</v>
      </c>
      <c r="D371" s="288">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1467</v>
      </c>
      <c r="B372" s="204" t="str">
        <f>VLOOKUP(A372,Adr!A:B,2,FALSE)</f>
        <v>Slovenský zväz telesne postihnutých športovcov</v>
      </c>
      <c r="C372" s="185" t="s">
        <v>2250</v>
      </c>
      <c r="D372" s="288">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972</v>
      </c>
      <c r="B373" s="204" t="str">
        <f>VLOOKUP(A373,Adr!A:B,2,FALSE)</f>
        <v>Slovenský zväz vodného lyžovania a wakeboardingu</v>
      </c>
      <c r="C373" s="185" t="s">
        <v>1186</v>
      </c>
      <c r="D373" s="288">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979</v>
      </c>
      <c r="B374" s="204" t="str">
        <f>VLOOKUP(A374,Adr!A:B,2,FALSE)</f>
        <v>Slovenský zväz vodného motorizmu</v>
      </c>
      <c r="C374" s="185" t="s">
        <v>1188</v>
      </c>
      <c r="D374" s="288">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
      <c r="A375" s="198" t="s">
        <v>979</v>
      </c>
      <c r="B375" s="204" t="str">
        <f>VLOOKUP(A375,Adr!A:B,2,FALSE)</f>
        <v>Slovenský zväz vodného motorizmu</v>
      </c>
      <c r="C375" s="196" t="s">
        <v>1672</v>
      </c>
      <c r="D375" s="290">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987</v>
      </c>
      <c r="B376" s="204" t="str">
        <f>VLOOKUP(A376,Adr!A:B,2,FALSE)</f>
        <v>Slovenský zväz vzpierania</v>
      </c>
      <c r="C376" s="185" t="s">
        <v>1190</v>
      </c>
      <c r="D376" s="288">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
      <c r="A377" s="166" t="s">
        <v>2049</v>
      </c>
      <c r="B377" s="204" t="str">
        <f>VLOOKUP(A377,Adr!A:B,2,FALSE)</f>
        <v>Sokolská únia Slovenska</v>
      </c>
      <c r="C377" s="196" t="s">
        <v>2264</v>
      </c>
      <c r="D377" s="290">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2068</v>
      </c>
      <c r="B378" s="204" t="str">
        <f>VLOOKUP(A378,Adr!A:B,2,FALSE)</f>
        <v>ST Relax</v>
      </c>
      <c r="C378" s="196" t="s">
        <v>2251</v>
      </c>
      <c r="D378" s="288">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2283</v>
      </c>
      <c r="B379" s="204" t="str">
        <f>VLOOKUP(A379,Adr!A:B,2,FALSE)</f>
        <v>ŠK Hargašova Záhorská Bystrica</v>
      </c>
      <c r="C379" s="196" t="s">
        <v>2291</v>
      </c>
      <c r="D379" s="288">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1474</v>
      </c>
      <c r="B380" s="204" t="str">
        <f>VLOOKUP(A380,Adr!A:B,2,FALSE)</f>
        <v>Špeciálne olympiády Slovensko</v>
      </c>
      <c r="C380" s="169" t="s">
        <v>1482</v>
      </c>
      <c r="D380" s="289">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2074</v>
      </c>
      <c r="B381" s="204" t="str">
        <f>VLOOKUP(A381,Adr!A:B,2,FALSE)</f>
        <v>Športový klub polície - ILYO Taekwondo Košice</v>
      </c>
      <c r="C381" s="185" t="s">
        <v>2252</v>
      </c>
      <c r="D381" s="288">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2082</v>
      </c>
      <c r="B382" s="204" t="str">
        <f>VLOOKUP(A382,Adr!A:B,2,FALSE)</f>
        <v>Športový klub ZEMPLÍN Michalovce - oddiel Judo, o.z.</v>
      </c>
      <c r="C382" s="197" t="s">
        <v>2253</v>
      </c>
      <c r="D382" s="291">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2090</v>
      </c>
      <c r="B383" s="204" t="str">
        <f>VLOOKUP(A383,Adr!A:B,2,FALSE)</f>
        <v>TANEČNÉ CENTRUM CHARIZMA</v>
      </c>
      <c r="C383" s="169" t="s">
        <v>2254</v>
      </c>
      <c r="D383" s="289">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x14ac:dyDescent="0.2">
      <c r="A384" s="198" t="s">
        <v>2099</v>
      </c>
      <c r="B384" s="204" t="str">
        <f>VLOOKUP(A384,Adr!A:B,2,FALSE)</f>
        <v>TANEČNO ŠPORTOVÝ KLUB M+M BRATISLAVA pri ZŠ Ostredková</v>
      </c>
      <c r="C384" s="196" t="s">
        <v>2255</v>
      </c>
      <c r="D384" s="290">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2106</v>
      </c>
      <c r="B385" s="204" t="str">
        <f>VLOOKUP(A385,Adr!A:B,2,FALSE)</f>
        <v>Telovýchovná jednota DRUŽBA PIEŠŤANY</v>
      </c>
      <c r="C385" s="185" t="s">
        <v>2256</v>
      </c>
      <c r="D385" s="288">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2114</v>
      </c>
      <c r="B386" s="204" t="str">
        <f>VLOOKUP(A386,Adr!A:B,2,FALSE)</f>
        <v>Telovýchovná jednota Nižná</v>
      </c>
      <c r="C386" s="185" t="s">
        <v>2257</v>
      </c>
      <c r="D386" s="288">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2124</v>
      </c>
      <c r="B387" s="204" t="str">
        <f>VLOOKUP(A387,Adr!A:B,2,FALSE)</f>
        <v>Telovýchovná jednota Nohejbalový klub Zalužice</v>
      </c>
      <c r="C387" s="196" t="s">
        <v>2258</v>
      </c>
      <c r="D387" s="290">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2133</v>
      </c>
      <c r="B388" s="204" t="str">
        <f>VLOOKUP(A388,Adr!A:B,2,FALSE)</f>
        <v>Telovýchovná jednota Roháče Zuberec</v>
      </c>
      <c r="C388" s="185" t="s">
        <v>2259</v>
      </c>
      <c r="D388" s="288">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2143</v>
      </c>
      <c r="B389" s="204" t="str">
        <f>VLOOKUP(A389,Adr!A:B,2,FALSE)</f>
        <v>Telovýchovná jednota Športový klub Podbiel</v>
      </c>
      <c r="C389" s="185" t="s">
        <v>2260</v>
      </c>
      <c r="D389" s="288">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2151</v>
      </c>
      <c r="B390" s="204" t="str">
        <f>VLOOKUP(A390,Adr!A:B,2,FALSE)</f>
        <v>Telovýchovná jednota Štart, sekcia nevidiacich a slabozrakých športovcov Slovenska 054 01 Levoča</v>
      </c>
      <c r="C390" s="196" t="s">
        <v>2261</v>
      </c>
      <c r="D390" s="288">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993</v>
      </c>
      <c r="B391" s="204" t="str">
        <f>VLOOKUP(A391,Adr!A:B,2,FALSE)</f>
        <v>Teqballová federácia Slovensko</v>
      </c>
      <c r="C391" s="185" t="s">
        <v>1192</v>
      </c>
      <c r="D391" s="288">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
      <c r="A392" s="166" t="s">
        <v>2161</v>
      </c>
      <c r="B392" s="204" t="str">
        <f>VLOOKUP(A392,Adr!A:B,2,FALSE)</f>
        <v>Trinity Triathlon Team</v>
      </c>
      <c r="C392" s="196" t="s">
        <v>2262</v>
      </c>
      <c r="D392" s="290">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 x14ac:dyDescent="0.2">
      <c r="A393" s="166" t="s">
        <v>2167</v>
      </c>
      <c r="B393" s="204" t="str">
        <f>VLOOKUP(A393,Adr!A:B,2,FALSE)</f>
        <v>University Spartacus</v>
      </c>
      <c r="C393" s="190" t="s">
        <v>2191</v>
      </c>
      <c r="D393" s="289">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2173</v>
      </c>
      <c r="B394" s="204" t="str">
        <f>VLOOKUP(A394,Adr!A:B,2,FALSE)</f>
        <v>Zápasnícky klub Baník Prievidza, o. z.</v>
      </c>
      <c r="C394" s="169" t="s">
        <v>2263</v>
      </c>
      <c r="D394" s="289">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1000</v>
      </c>
      <c r="B395" s="204" t="str">
        <f>VLOOKUP(A395,Adr!A:B,2,FALSE)</f>
        <v>Združenie šípkarských organizácií</v>
      </c>
      <c r="C395" s="185" t="s">
        <v>1194</v>
      </c>
      <c r="D395" s="288">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
      <c r="A396" s="166" t="s">
        <v>1006</v>
      </c>
      <c r="B396" s="204" t="str">
        <f>VLOOKUP(A396,Adr!A:B,2,FALSE)</f>
        <v>Zväz potápačov Slovenska</v>
      </c>
      <c r="C396" s="196" t="s">
        <v>1196</v>
      </c>
      <c r="D396" s="288">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
      <c r="A397" s="166" t="s">
        <v>1006</v>
      </c>
      <c r="B397" s="204" t="str">
        <f>VLOOKUP(A397,Adr!A:B,2,FALSE)</f>
        <v>Zväz potápačov Slovenska</v>
      </c>
      <c r="C397" s="185" t="s">
        <v>1673</v>
      </c>
      <c r="D397" s="288">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1013</v>
      </c>
      <c r="B398" s="204" t="str">
        <f>VLOOKUP(A398,Adr!A:B,2,FALSE)</f>
        <v>Zväz slovenského kolieskového korčuľovania</v>
      </c>
      <c r="C398" s="196" t="s">
        <v>1198</v>
      </c>
      <c r="D398" s="290">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1013</v>
      </c>
      <c r="B399" s="204" t="str">
        <f>VLOOKUP(A399,Adr!A:B,2,FALSE)</f>
        <v>Zväz slovenského kolieskového korčuľovania</v>
      </c>
      <c r="C399" s="185" t="s">
        <v>1674</v>
      </c>
      <c r="D399" s="290">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1020</v>
      </c>
      <c r="B400" s="204" t="str">
        <f>VLOOKUP(A400,Adr!A:B,2,FALSE)</f>
        <v>Zväz slovenského lyžovania</v>
      </c>
      <c r="C400" s="185" t="s">
        <v>1200</v>
      </c>
      <c r="D400" s="288">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
      <c r="A401" s="198" t="s">
        <v>1020</v>
      </c>
      <c r="B401" s="204" t="str">
        <f>VLOOKUP(A401,Adr!A:B,2,FALSE)</f>
        <v>Zväz slovenského lyžovania</v>
      </c>
      <c r="C401" s="185" t="s">
        <v>1493</v>
      </c>
      <c r="D401" s="288">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1020</v>
      </c>
      <c r="B402" s="204" t="str">
        <f>VLOOKUP(A402,Adr!A:B,2,FALSE)</f>
        <v>Zväz slovenského lyžovania</v>
      </c>
      <c r="C402" s="196" t="s">
        <v>1675</v>
      </c>
      <c r="D402" s="288">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1020</v>
      </c>
      <c r="B403" s="204" t="str">
        <f>VLOOKUP(A403,Adr!A:B,2,FALSE)</f>
        <v>Zväz slovenského lyžovania</v>
      </c>
      <c r="C403" s="190" t="s">
        <v>1676</v>
      </c>
      <c r="D403" s="289">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1020</v>
      </c>
      <c r="B404" s="204" t="str">
        <f>VLOOKUP(A404,Adr!A:B,2,FALSE)</f>
        <v>Zväz slovenského lyžovania</v>
      </c>
      <c r="C404" s="185" t="s">
        <v>1680</v>
      </c>
      <c r="D404" s="288">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1020</v>
      </c>
      <c r="B405" s="204" t="str">
        <f>VLOOKUP(A405,Adr!A:B,2,FALSE)</f>
        <v>Zväz slovenského lyžovania</v>
      </c>
      <c r="C405" s="196" t="s">
        <v>1677</v>
      </c>
      <c r="D405" s="288">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1020</v>
      </c>
      <c r="B406" s="204" t="str">
        <f>VLOOKUP(A406,Adr!A:B,2,FALSE)</f>
        <v>Zväz slovenského lyžovania</v>
      </c>
      <c r="C406" s="196" t="s">
        <v>1678</v>
      </c>
      <c r="D406" s="289">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1020</v>
      </c>
      <c r="B407" s="204" t="str">
        <f>VLOOKUP(A407,Adr!A:B,2,FALSE)</f>
        <v>Zväz slovenského lyžovania</v>
      </c>
      <c r="C407" s="196" t="s">
        <v>1679</v>
      </c>
      <c r="D407" s="290">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2183</v>
      </c>
      <c r="B408" s="204" t="str">
        <f>VLOOKUP(A408,Adr!A:B,2,FALSE)</f>
        <v>ZVÄZ ŠPORTOVEJ KYNOLÓGIE SR</v>
      </c>
      <c r="C408" s="185" t="s">
        <v>2268</v>
      </c>
      <c r="D408" s="288">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8"/>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1"/>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8"/>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1"/>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8"/>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1"/>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1"/>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8"/>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8"/>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0"/>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8"/>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0"/>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8"/>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0"/>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8"/>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1"/>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0"/>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8"/>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0"/>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8"/>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8"/>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8"/>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8"/>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1"/>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8"/>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8"/>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0"/>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0"/>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8"/>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0"/>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0"/>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8"/>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8"/>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8"/>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1"/>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0"/>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89"/>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0"/>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8"/>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8"/>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8"/>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0"/>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8"/>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1"/>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0"/>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0"/>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8"/>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8"/>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8"/>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8"/>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8"/>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8"/>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8"/>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89"/>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8"/>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8"/>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0"/>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8"/>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8"/>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89"/>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8"/>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89"/>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8"/>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0"/>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89"/>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89"/>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0"/>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8"/>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89"/>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8"/>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8"/>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0"/>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8"/>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8"/>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0"/>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0"/>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8"/>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0"/>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8"/>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89"/>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1035</v>
      </c>
      <c r="B1" s="2"/>
      <c r="C1" s="2" t="s">
        <v>336</v>
      </c>
      <c r="D1" s="2" t="s">
        <v>1202</v>
      </c>
      <c r="E1" s="2" t="s">
        <v>1203</v>
      </c>
      <c r="F1" s="2" t="s">
        <v>315</v>
      </c>
      <c r="G1" s="2" t="s">
        <v>1204</v>
      </c>
      <c r="H1" s="2"/>
      <c r="I1" s="2" t="s">
        <v>315</v>
      </c>
      <c r="J1" s="2" t="s">
        <v>1205</v>
      </c>
      <c r="K1" s="2"/>
      <c r="L1" s="2"/>
      <c r="M1" s="2"/>
      <c r="N1" s="2"/>
    </row>
    <row r="2" spans="1:14" x14ac:dyDescent="0.25">
      <c r="A2" t="s">
        <v>1206</v>
      </c>
      <c r="C2" t="s">
        <v>339</v>
      </c>
      <c r="D2" t="s">
        <v>1207</v>
      </c>
      <c r="E2">
        <v>1</v>
      </c>
      <c r="F2" t="s">
        <v>319</v>
      </c>
      <c r="G2" t="s">
        <v>1208</v>
      </c>
      <c r="I2" t="s">
        <v>317</v>
      </c>
      <c r="J2" t="s">
        <v>1209</v>
      </c>
    </row>
    <row r="3" spans="1:14" x14ac:dyDescent="0.25">
      <c r="A3" t="s">
        <v>1041</v>
      </c>
      <c r="C3" t="s">
        <v>341</v>
      </c>
      <c r="D3" t="s">
        <v>1210</v>
      </c>
      <c r="E3">
        <v>1</v>
      </c>
      <c r="F3" t="s">
        <v>319</v>
      </c>
      <c r="G3" t="s">
        <v>1208</v>
      </c>
      <c r="I3" t="s">
        <v>319</v>
      </c>
      <c r="J3" t="s">
        <v>320</v>
      </c>
    </row>
    <row r="4" spans="1:14" x14ac:dyDescent="0.25">
      <c r="A4" t="s">
        <v>1106</v>
      </c>
      <c r="C4" t="s">
        <v>343</v>
      </c>
      <c r="D4" t="s">
        <v>1211</v>
      </c>
      <c r="E4">
        <v>1</v>
      </c>
      <c r="F4" t="s">
        <v>319</v>
      </c>
      <c r="G4" t="s">
        <v>1208</v>
      </c>
      <c r="I4" t="s">
        <v>321</v>
      </c>
      <c r="J4" t="s">
        <v>322</v>
      </c>
    </row>
    <row r="5" spans="1:14" x14ac:dyDescent="0.25">
      <c r="A5" t="s">
        <v>1061</v>
      </c>
      <c r="C5" t="s">
        <v>345</v>
      </c>
      <c r="D5" t="s">
        <v>1212</v>
      </c>
      <c r="E5">
        <v>1</v>
      </c>
      <c r="F5" t="s">
        <v>319</v>
      </c>
      <c r="G5" t="s">
        <v>1208</v>
      </c>
      <c r="I5" t="s">
        <v>323</v>
      </c>
      <c r="J5" t="s">
        <v>324</v>
      </c>
    </row>
    <row r="6" spans="1:14" x14ac:dyDescent="0.25">
      <c r="A6" t="s">
        <v>1213</v>
      </c>
      <c r="C6" t="s">
        <v>347</v>
      </c>
      <c r="D6" t="s">
        <v>1214</v>
      </c>
      <c r="E6">
        <v>1</v>
      </c>
      <c r="F6" t="s">
        <v>319</v>
      </c>
      <c r="G6" t="s">
        <v>1208</v>
      </c>
      <c r="I6" t="s">
        <v>325</v>
      </c>
      <c r="J6" t="s">
        <v>1215</v>
      </c>
    </row>
    <row r="7" spans="1:14" x14ac:dyDescent="0.25">
      <c r="A7" t="s">
        <v>1216</v>
      </c>
      <c r="C7" t="s">
        <v>349</v>
      </c>
      <c r="D7" t="s">
        <v>1217</v>
      </c>
      <c r="E7">
        <v>2</v>
      </c>
      <c r="F7" t="s">
        <v>321</v>
      </c>
      <c r="G7" t="s">
        <v>1218</v>
      </c>
    </row>
    <row r="8" spans="1:14" x14ac:dyDescent="0.25">
      <c r="A8" t="s">
        <v>1070</v>
      </c>
      <c r="C8" t="s">
        <v>351</v>
      </c>
      <c r="D8" t="s">
        <v>1219</v>
      </c>
      <c r="E8">
        <v>3</v>
      </c>
      <c r="F8" t="s">
        <v>321</v>
      </c>
      <c r="G8" t="s">
        <v>1220</v>
      </c>
    </row>
    <row r="9" spans="1:14" x14ac:dyDescent="0.25">
      <c r="A9" t="s">
        <v>1221</v>
      </c>
      <c r="C9" t="s">
        <v>353</v>
      </c>
      <c r="D9" t="s">
        <v>1222</v>
      </c>
      <c r="E9">
        <v>3</v>
      </c>
      <c r="F9" t="s">
        <v>321</v>
      </c>
      <c r="G9" t="s">
        <v>1223</v>
      </c>
    </row>
    <row r="10" spans="1:14" x14ac:dyDescent="0.25">
      <c r="A10" t="s">
        <v>1145</v>
      </c>
      <c r="C10" t="s">
        <v>355</v>
      </c>
      <c r="D10" t="s">
        <v>1224</v>
      </c>
      <c r="E10">
        <v>4</v>
      </c>
      <c r="F10" t="s">
        <v>321</v>
      </c>
      <c r="G10" t="s">
        <v>1225</v>
      </c>
    </row>
    <row r="11" spans="1:14" x14ac:dyDescent="0.25">
      <c r="A11" t="s">
        <v>1147</v>
      </c>
      <c r="C11" t="s">
        <v>356</v>
      </c>
      <c r="D11" t="s">
        <v>1226</v>
      </c>
      <c r="E11">
        <v>4</v>
      </c>
      <c r="F11" t="s">
        <v>317</v>
      </c>
      <c r="G11" t="s">
        <v>1225</v>
      </c>
    </row>
    <row r="12" spans="1:14" x14ac:dyDescent="0.25">
      <c r="A12" t="s">
        <v>1108</v>
      </c>
      <c r="C12" t="s">
        <v>358</v>
      </c>
      <c r="D12" t="s">
        <v>1227</v>
      </c>
      <c r="E12">
        <v>4</v>
      </c>
      <c r="F12" t="s">
        <v>317</v>
      </c>
      <c r="G12" t="s">
        <v>1225</v>
      </c>
    </row>
    <row r="13" spans="1:14" x14ac:dyDescent="0.25">
      <c r="A13" t="s">
        <v>1149</v>
      </c>
      <c r="C13" t="s">
        <v>360</v>
      </c>
      <c r="D13" t="s">
        <v>1228</v>
      </c>
      <c r="E13">
        <v>4</v>
      </c>
      <c r="F13" t="s">
        <v>325</v>
      </c>
      <c r="G13" t="s">
        <v>1225</v>
      </c>
    </row>
    <row r="14" spans="1:14" x14ac:dyDescent="0.25">
      <c r="A14" t="s">
        <v>1043</v>
      </c>
      <c r="C14" t="s">
        <v>362</v>
      </c>
      <c r="D14" t="s">
        <v>1229</v>
      </c>
      <c r="E14">
        <v>4</v>
      </c>
      <c r="F14" t="s">
        <v>321</v>
      </c>
      <c r="G14" t="s">
        <v>1225</v>
      </c>
    </row>
    <row r="15" spans="1:14" x14ac:dyDescent="0.25">
      <c r="A15" t="s">
        <v>1045</v>
      </c>
      <c r="C15" t="s">
        <v>364</v>
      </c>
    </row>
    <row r="16" spans="1:14" x14ac:dyDescent="0.25">
      <c r="A16" t="s">
        <v>1110</v>
      </c>
      <c r="C16" t="s">
        <v>365</v>
      </c>
    </row>
    <row r="17" spans="1:3" x14ac:dyDescent="0.25">
      <c r="A17" t="s">
        <v>1072</v>
      </c>
      <c r="C17" t="s">
        <v>366</v>
      </c>
    </row>
    <row r="18" spans="1:3" x14ac:dyDescent="0.25">
      <c r="A18" t="s">
        <v>1112</v>
      </c>
      <c r="C18" t="s">
        <v>367</v>
      </c>
    </row>
    <row r="19" spans="1:3" x14ac:dyDescent="0.25">
      <c r="A19" t="s">
        <v>1114</v>
      </c>
      <c r="C19" t="s">
        <v>368</v>
      </c>
    </row>
    <row r="20" spans="1:3" x14ac:dyDescent="0.25">
      <c r="A20" t="s">
        <v>1151</v>
      </c>
      <c r="C20" t="s">
        <v>1230</v>
      </c>
    </row>
    <row r="21" spans="1:3" x14ac:dyDescent="0.25">
      <c r="A21" t="s">
        <v>1231</v>
      </c>
      <c r="C21" t="s">
        <v>1232</v>
      </c>
    </row>
    <row r="22" spans="1:3" x14ac:dyDescent="0.25">
      <c r="A22" t="s">
        <v>1233</v>
      </c>
      <c r="C22" t="s">
        <v>1234</v>
      </c>
    </row>
    <row r="23" spans="1:3" x14ac:dyDescent="0.25">
      <c r="A23" t="s">
        <v>1153</v>
      </c>
      <c r="C23" t="s">
        <v>1235</v>
      </c>
    </row>
    <row r="24" spans="1:3" x14ac:dyDescent="0.25">
      <c r="A24" t="s">
        <v>1236</v>
      </c>
      <c r="C24" t="s">
        <v>1237</v>
      </c>
    </row>
    <row r="25" spans="1:3" x14ac:dyDescent="0.25">
      <c r="A25" t="s">
        <v>1155</v>
      </c>
      <c r="C25" t="s">
        <v>1238</v>
      </c>
    </row>
    <row r="26" spans="1:3" x14ac:dyDescent="0.25">
      <c r="A26" t="s">
        <v>1116</v>
      </c>
      <c r="C26" t="s">
        <v>1239</v>
      </c>
    </row>
    <row r="27" spans="1:3" x14ac:dyDescent="0.25">
      <c r="A27" t="s">
        <v>1057</v>
      </c>
      <c r="C27" t="s">
        <v>1240</v>
      </c>
    </row>
    <row r="28" spans="1:3" x14ac:dyDescent="0.25">
      <c r="A28" t="s">
        <v>1076</v>
      </c>
    </row>
    <row r="29" spans="1:3" x14ac:dyDescent="0.25">
      <c r="A29" t="s">
        <v>1078</v>
      </c>
    </row>
    <row r="30" spans="1:3" x14ac:dyDescent="0.25">
      <c r="A30" t="s">
        <v>1157</v>
      </c>
    </row>
    <row r="31" spans="1:3" x14ac:dyDescent="0.25">
      <c r="A31" t="s">
        <v>1118</v>
      </c>
    </row>
    <row r="32" spans="1:3" x14ac:dyDescent="0.25">
      <c r="A32" t="s">
        <v>1159</v>
      </c>
    </row>
    <row r="33" spans="1:1" x14ac:dyDescent="0.25">
      <c r="A33" t="s">
        <v>1082</v>
      </c>
    </row>
    <row r="34" spans="1:1" x14ac:dyDescent="0.25">
      <c r="A34" t="s">
        <v>1161</v>
      </c>
    </row>
    <row r="35" spans="1:1" x14ac:dyDescent="0.25">
      <c r="A35" t="s">
        <v>1181</v>
      </c>
    </row>
    <row r="36" spans="1:1" x14ac:dyDescent="0.25">
      <c r="A36" t="s">
        <v>1084</v>
      </c>
    </row>
    <row r="37" spans="1:1" x14ac:dyDescent="0.25">
      <c r="A37" t="s">
        <v>1163</v>
      </c>
    </row>
    <row r="38" spans="1:1" x14ac:dyDescent="0.25">
      <c r="A38" t="s">
        <v>1241</v>
      </c>
    </row>
    <row r="39" spans="1:1" x14ac:dyDescent="0.25">
      <c r="A39" t="s">
        <v>1165</v>
      </c>
    </row>
    <row r="40" spans="1:1" x14ac:dyDescent="0.25">
      <c r="A40" t="s">
        <v>1199</v>
      </c>
    </row>
    <row r="41" spans="1:1" x14ac:dyDescent="0.25">
      <c r="A41" t="s">
        <v>1059</v>
      </c>
    </row>
    <row r="42" spans="1:1" x14ac:dyDescent="0.25">
      <c r="A42" t="s">
        <v>1122</v>
      </c>
    </row>
    <row r="43" spans="1:1" x14ac:dyDescent="0.25">
      <c r="A43" t="s">
        <v>1242</v>
      </c>
    </row>
    <row r="44" spans="1:1" x14ac:dyDescent="0.25">
      <c r="A44" t="s">
        <v>1243</v>
      </c>
    </row>
    <row r="45" spans="1:1" x14ac:dyDescent="0.25">
      <c r="A45" t="s">
        <v>1244</v>
      </c>
    </row>
    <row r="46" spans="1:1" x14ac:dyDescent="0.25">
      <c r="A46" t="s">
        <v>1167</v>
      </c>
    </row>
    <row r="47" spans="1:1" x14ac:dyDescent="0.25">
      <c r="A47" t="s">
        <v>1086</v>
      </c>
    </row>
    <row r="48" spans="1:1" x14ac:dyDescent="0.25">
      <c r="A48" t="s">
        <v>1126</v>
      </c>
    </row>
    <row r="49" spans="1:1" x14ac:dyDescent="0.25">
      <c r="A49" t="s">
        <v>1124</v>
      </c>
    </row>
    <row r="50" spans="1:1" x14ac:dyDescent="0.25">
      <c r="A50" t="s">
        <v>1201</v>
      </c>
    </row>
    <row r="51" spans="1:1" x14ac:dyDescent="0.25">
      <c r="A51" t="s">
        <v>1169</v>
      </c>
    </row>
    <row r="52" spans="1:1" x14ac:dyDescent="0.25">
      <c r="A52" t="s">
        <v>1088</v>
      </c>
    </row>
    <row r="53" spans="1:1" x14ac:dyDescent="0.25">
      <c r="A53" t="s">
        <v>1245</v>
      </c>
    </row>
    <row r="54" spans="1:1" x14ac:dyDescent="0.25">
      <c r="A54" t="s">
        <v>1171</v>
      </c>
    </row>
    <row r="55" spans="1:1" x14ac:dyDescent="0.25">
      <c r="A55" t="s">
        <v>1246</v>
      </c>
    </row>
    <row r="56" spans="1:1" x14ac:dyDescent="0.25">
      <c r="A56" t="s">
        <v>1092</v>
      </c>
    </row>
    <row r="57" spans="1:1" x14ac:dyDescent="0.25">
      <c r="A57" t="s">
        <v>1247</v>
      </c>
    </row>
    <row r="58" spans="1:1" x14ac:dyDescent="0.25">
      <c r="A58" t="s">
        <v>1197</v>
      </c>
    </row>
    <row r="59" spans="1:1" x14ac:dyDescent="0.25">
      <c r="A59" t="s">
        <v>1248</v>
      </c>
    </row>
    <row r="60" spans="1:1" x14ac:dyDescent="0.25">
      <c r="A60" t="s">
        <v>1173</v>
      </c>
    </row>
    <row r="61" spans="1:1" x14ac:dyDescent="0.25">
      <c r="A61" t="s">
        <v>1249</v>
      </c>
    </row>
    <row r="62" spans="1:1" x14ac:dyDescent="0.25">
      <c r="A62" t="s">
        <v>1175</v>
      </c>
    </row>
    <row r="63" spans="1:1" x14ac:dyDescent="0.25">
      <c r="A63" t="s">
        <v>1250</v>
      </c>
    </row>
    <row r="64" spans="1:1" x14ac:dyDescent="0.25">
      <c r="A64" t="s">
        <v>1094</v>
      </c>
    </row>
    <row r="65" spans="1:1" x14ac:dyDescent="0.25">
      <c r="A65" t="s">
        <v>1177</v>
      </c>
    </row>
    <row r="66" spans="1:1" x14ac:dyDescent="0.25">
      <c r="A66" t="s">
        <v>1129</v>
      </c>
    </row>
    <row r="67" spans="1:1" x14ac:dyDescent="0.25">
      <c r="A67" t="s">
        <v>1251</v>
      </c>
    </row>
    <row r="68" spans="1:1" x14ac:dyDescent="0.25">
      <c r="A68" t="s">
        <v>1179</v>
      </c>
    </row>
    <row r="69" spans="1:1" x14ac:dyDescent="0.25">
      <c r="A69" t="s">
        <v>1252</v>
      </c>
    </row>
    <row r="70" spans="1:1" x14ac:dyDescent="0.25">
      <c r="A70" t="s">
        <v>1253</v>
      </c>
    </row>
    <row r="71" spans="1:1" x14ac:dyDescent="0.25">
      <c r="A71" t="s">
        <v>1053</v>
      </c>
    </row>
    <row r="72" spans="1:1" x14ac:dyDescent="0.25">
      <c r="A72" t="s">
        <v>1096</v>
      </c>
    </row>
    <row r="73" spans="1:1" x14ac:dyDescent="0.25">
      <c r="A73" t="s">
        <v>1254</v>
      </c>
    </row>
    <row r="74" spans="1:1" x14ac:dyDescent="0.25">
      <c r="A74" t="s">
        <v>1098</v>
      </c>
    </row>
    <row r="75" spans="1:1" x14ac:dyDescent="0.25">
      <c r="A75" t="s">
        <v>1100</v>
      </c>
    </row>
    <row r="76" spans="1:1" x14ac:dyDescent="0.25">
      <c r="A76" t="s">
        <v>1131</v>
      </c>
    </row>
    <row r="77" spans="1:1" x14ac:dyDescent="0.25">
      <c r="A77" t="s">
        <v>1133</v>
      </c>
    </row>
    <row r="78" spans="1:1" x14ac:dyDescent="0.25">
      <c r="A78" t="s">
        <v>1255</v>
      </c>
    </row>
    <row r="79" spans="1:1" x14ac:dyDescent="0.25">
      <c r="A79" t="s">
        <v>1256</v>
      </c>
    </row>
    <row r="80" spans="1:1" x14ac:dyDescent="0.25">
      <c r="A80" t="s">
        <v>1135</v>
      </c>
    </row>
    <row r="81" spans="1:1" x14ac:dyDescent="0.25">
      <c r="A81" t="s">
        <v>1137</v>
      </c>
    </row>
    <row r="82" spans="1:1" x14ac:dyDescent="0.25">
      <c r="A82" t="s">
        <v>1195</v>
      </c>
    </row>
    <row r="83" spans="1:1" x14ac:dyDescent="0.25">
      <c r="A83" t="s">
        <v>1257</v>
      </c>
    </row>
    <row r="84" spans="1:1" x14ac:dyDescent="0.25">
      <c r="A84" t="s">
        <v>1183</v>
      </c>
    </row>
    <row r="85" spans="1:1" x14ac:dyDescent="0.25">
      <c r="A85" t="s">
        <v>1055</v>
      </c>
    </row>
    <row r="86" spans="1:1" x14ac:dyDescent="0.25">
      <c r="A86" t="s">
        <v>1066</v>
      </c>
    </row>
    <row r="87" spans="1:1" x14ac:dyDescent="0.25">
      <c r="A87" t="s">
        <v>1185</v>
      </c>
    </row>
    <row r="88" spans="1:1" x14ac:dyDescent="0.25">
      <c r="A88" t="s">
        <v>1139</v>
      </c>
    </row>
    <row r="89" spans="1:1" x14ac:dyDescent="0.25">
      <c r="A89" t="s">
        <v>1090</v>
      </c>
    </row>
    <row r="90" spans="1:1" x14ac:dyDescent="0.25">
      <c r="A90" t="s">
        <v>1102</v>
      </c>
    </row>
    <row r="91" spans="1:1" x14ac:dyDescent="0.25">
      <c r="A91" t="s">
        <v>1141</v>
      </c>
    </row>
    <row r="92" spans="1:1" x14ac:dyDescent="0.25">
      <c r="A92" t="s">
        <v>1187</v>
      </c>
    </row>
    <row r="93" spans="1:1" x14ac:dyDescent="0.25">
      <c r="A93" t="s">
        <v>1258</v>
      </c>
    </row>
    <row r="94" spans="1:1" x14ac:dyDescent="0.25">
      <c r="A94" t="s">
        <v>1189</v>
      </c>
    </row>
    <row r="95" spans="1:1" x14ac:dyDescent="0.25">
      <c r="A95" t="s">
        <v>1104</v>
      </c>
    </row>
    <row r="96" spans="1:1" x14ac:dyDescent="0.25">
      <c r="A96" t="s">
        <v>1191</v>
      </c>
    </row>
    <row r="97" spans="1:1" x14ac:dyDescent="0.25">
      <c r="A97" t="s">
        <v>1047</v>
      </c>
    </row>
    <row r="98" spans="1:1" x14ac:dyDescent="0.25">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68" t="str">
        <f>Spolu!C3&amp;", "&amp;Spolu!C6</f>
        <v>Slovenská nohejbalová asociácia, Olympijské námestie 14290/1, Bratislava, 831 04</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1259</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1260</v>
      </c>
      <c r="N5" s="137" t="str">
        <f t="shared" si="0"/>
        <v>e - rozvoj športov, ktoré nie sú uznanými podľa zákona č. 440/2015 Z. z.</v>
      </c>
      <c r="O5" s="137" t="s">
        <v>347</v>
      </c>
      <c r="P5" s="137" t="s">
        <v>352</v>
      </c>
    </row>
    <row r="6" spans="1:16" ht="31" x14ac:dyDescent="0.25">
      <c r="C6" s="138" t="s">
        <v>1261</v>
      </c>
      <c r="E6" s="140" t="s">
        <v>1262</v>
      </c>
      <c r="F6" s="149"/>
      <c r="N6" s="137" t="str">
        <f t="shared" si="0"/>
        <v>f - organizovanie významných a tradičných športových podujatí na území SR v roku 2020</v>
      </c>
      <c r="O6" s="137" t="s">
        <v>349</v>
      </c>
      <c r="P6" s="137" t="s">
        <v>1263</v>
      </c>
    </row>
    <row r="7" spans="1:16" x14ac:dyDescent="0.25">
      <c r="C7" s="138" t="s">
        <v>1264</v>
      </c>
      <c r="E7" s="140" t="s">
        <v>1265</v>
      </c>
      <c r="F7" s="150"/>
      <c r="N7" s="137" t="str">
        <f t="shared" si="0"/>
        <v>g - projekty školského, univerzitného športu a športu pre všetkých</v>
      </c>
      <c r="O7" s="137" t="s">
        <v>351</v>
      </c>
      <c r="P7" s="137" t="s">
        <v>1266</v>
      </c>
    </row>
    <row r="8" spans="1:16" x14ac:dyDescent="0.25">
      <c r="C8" s="138" t="s">
        <v>1684</v>
      </c>
      <c r="E8" s="140" t="s">
        <v>1267</v>
      </c>
      <c r="F8" s="151"/>
      <c r="N8" s="137" t="str">
        <f t="shared" si="0"/>
        <v>h - podpora a rozvoj turistických a cykloturistických trás</v>
      </c>
      <c r="O8" s="137" t="s">
        <v>353</v>
      </c>
      <c r="P8" s="137" t="s">
        <v>354</v>
      </c>
    </row>
    <row r="9" spans="1:16" x14ac:dyDescent="0.25">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25">
      <c r="N10" s="137" t="str">
        <f t="shared" si="0"/>
        <v>j - projekty pre popularizáciu pohybových aktivít detí, mládeže a seniorov</v>
      </c>
      <c r="O10" s="137" t="s">
        <v>356</v>
      </c>
      <c r="P10" s="137" t="s">
        <v>1270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1" t="s">
        <v>1271</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1272</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1273</v>
      </c>
    </row>
    <row r="15" spans="1:16" ht="32.15" customHeight="1" thickBot="1" x14ac:dyDescent="0.3">
      <c r="A15" s="139" t="s">
        <v>1274</v>
      </c>
      <c r="B15" s="373" t="s">
        <v>1275</v>
      </c>
      <c r="C15" s="374"/>
      <c r="N15" s="137" t="str">
        <f t="shared" si="0"/>
        <v>o - účasť na významnej súťaži podľa § 3 písm. h) druhého až štvrtého bodu Zákona o športe vrátane prípravy na túto súťaž</v>
      </c>
      <c r="O15" s="137" t="s">
        <v>365</v>
      </c>
      <c r="P15" s="137" t="s">
        <v>1276</v>
      </c>
    </row>
    <row r="16" spans="1:16" x14ac:dyDescent="0.25">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25">
      <c r="A17" s="139" t="s">
        <v>1280</v>
      </c>
      <c r="B17" s="254" t="s">
        <v>1281</v>
      </c>
      <c r="C17" s="194"/>
      <c r="E17" s="147"/>
      <c r="F17" s="283"/>
      <c r="N17" s="137" t="str">
        <f t="shared" si="0"/>
        <v xml:space="preserve">q - </v>
      </c>
      <c r="O17" s="137" t="s">
        <v>367</v>
      </c>
    </row>
    <row r="18" spans="1:16" x14ac:dyDescent="0.25">
      <c r="B18" s="193" t="s">
        <v>1282</v>
      </c>
      <c r="C18" s="142" t="str">
        <f>Spolu!C4</f>
        <v>30806887</v>
      </c>
      <c r="E18" s="147" t="s">
        <v>1283</v>
      </c>
      <c r="F18" s="283">
        <v>421947749446</v>
      </c>
      <c r="N18" s="137" t="str">
        <f t="shared" si="0"/>
        <v xml:space="preserve">r - </v>
      </c>
      <c r="O18" s="137" t="s">
        <v>368</v>
      </c>
    </row>
    <row r="19" spans="1:16" x14ac:dyDescent="0.25">
      <c r="E19" s="147" t="s">
        <v>1284</v>
      </c>
      <c r="F19" s="283">
        <v>421947749756</v>
      </c>
    </row>
    <row r="20" spans="1:16" ht="16" thickBot="1" x14ac:dyDescent="0.3">
      <c r="A20" s="139" t="s">
        <v>392</v>
      </c>
      <c r="B20" s="143">
        <f>F6</f>
        <v>0</v>
      </c>
      <c r="E20" s="208"/>
      <c r="F20" s="284"/>
    </row>
    <row r="21" spans="1:16" ht="189" customHeight="1" x14ac:dyDescent="0.25">
      <c r="B21" s="211"/>
      <c r="C21" s="144"/>
    </row>
    <row r="22" spans="1:16" ht="39.75" customHeight="1" x14ac:dyDescent="0.25">
      <c r="B22" s="367" t="s">
        <v>1285</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1286</v>
      </c>
    </row>
    <row r="29" spans="1:16" x14ac:dyDescent="0.25">
      <c r="N29" s="137" t="s">
        <v>1287</v>
      </c>
    </row>
    <row r="30" spans="1:16" x14ac:dyDescent="0.25">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2026-04-13T16:58:19Z</cp:lastPrinted>
  <dcterms:created xsi:type="dcterms:W3CDTF">2017-02-20T06:20:12Z</dcterms:created>
  <dcterms:modified xsi:type="dcterms:W3CDTF">2026-04-14T08:09:41Z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