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13_ncr:1_{75351BD5-4656-42E5-A352-B76C0A0D5E5D}" xr6:coauthVersionLast="47" xr6:coauthVersionMax="47" xr10:uidLastSave="{353E01DB-468B-4793-9B91-EE47D208779B}"/>
  <bookViews>
    <workbookView xWindow="5365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6" i="4" l="1"/>
  <c r="I157" i="4" s="1"/>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N8" i="11" s="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N477" i="1" s="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N559" i="1" s="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<sst xmlns="http://schemas.openxmlformats.org/spreadsheetml/2006/main" count="5202" uniqueCount="2462">
  <si>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</si>
  <si>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</si>
  <si>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</si>
  <si>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</si>
  <si>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</si>
  <si>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</si>
  <si>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</si>
  <si>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</si>
  <si>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</si>
  <si>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</si>
  <si>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</si>
  <si>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</si>
  <si>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</si>
  <si>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</si>
  <si>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</si>
  <si>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</si>
  <si>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</si>
  <si>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</si>
  <si>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</si>
  <si>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</si>
  <si>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</si>
  <si>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</si>
  <si>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</si>
  <si>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</si>
  <si>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</si>
  <si>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</si>
  <si>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</si>
  <si>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</si>
  <si>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</si>
  <si>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</si>
  <si>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</si>
  <si>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</si>
  <si>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</si>
  <si>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</si>
  <si>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</si>
  <si>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</si>
  <si>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</si>
  <si>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</si>
  <si>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</si>
  <si>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</si>
  <si>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</si>
  <si>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</si>
  <si>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</si>
  <si>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</si>
  <si>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</si>
  <si>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</si>
  <si>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</si>
  <si>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</si>
  <si>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</si>
  <si>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</si>
  <si>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</si>
  <si>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</si>
  <si>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</si>
  <si>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</si>
  <si>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</si>
  <si>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</si>
  <si>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</si>
  <si>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</si>
  <si>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</si>
  <si>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</si>
  <si>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</si>
  <si>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</si>
  <si>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</si>
  <si>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</si>
  <si>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</si>
  <si>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</si>
  <si>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</si>
  <si>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</si>
  <si>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</si>
  <si>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</si>
  <si>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</si>
  <si>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</si>
  <si>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</si>
  <si>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</si>
  <si>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</si>
  <si>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</si>
  <si>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</si>
  <si>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</si>
  <si>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</si>
  <si>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</si>
  <si>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</si>
  <si>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</si>
  <si>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</si>
  <si>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</si>
  <si>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</si>
  <si>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</si>
  <si>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</si>
  <si>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</si>
  <si>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</si>
  <si>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</si>
  <si>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</si>
  <si>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</si>
  <si>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</si>
  <si>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</si>
  <si>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</si>
  <si>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</si>
  <si>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</si>
  <si>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</si>
  <si>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</si>
  <si>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</si>
  <si>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</si>
  <si>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</si>
  <si>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</si>
  <si>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</si>
  <si>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</si>
  <si>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</si>
  <si>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</si>
  <si>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</si>
  <si>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</si>
  <si>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</si>
  <si>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</si>
  <si>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</si>
  <si>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</si>
  <si>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</si>
  <si>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</si>
  <si>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</si>
  <si>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</si>
  <si>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</si>
  <si>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</si>
  <si>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</si>
  <si>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</si>
  <si>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</si>
  <si>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</si>
  <si>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</si>
  <si>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</si>
  <si>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</si>
  <si>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</si>
  <si>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</si>
  <si>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</si>
  <si>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</si>
  <si>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</si>
  <si>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</si>
  <si>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</si>
  <si>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</si>
  <si>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</si>
  <si>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</si>
  <si>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</si>
  <si>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</si>
  <si>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</si>
  <si>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</si>
  <si>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</si>
  <si>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</si>
  <si>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</si>
  <si>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</si>
  <si>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</si>
  <si>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</si>
  <si>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</si>
  <si>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</si>
  <si>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</si>
  <si>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</si>
  <si>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</si>
  <si>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</si>
  <si>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</si>
  <si>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</si>
  <si>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</si>
  <si>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</si>
  <si>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</si>
  <si>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</si>
  <si>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</si>
  <si>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</si>
  <si>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</si>
  <si>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</si>
  <si>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</si>
  <si>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</si>
  <si>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</si>
  <si>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</si>
  <si>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</si>
  <si>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</si>
  <si>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</si>
  <si>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</si>
  <si>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</si>
  <si>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</si>
  <si>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</si>
  <si>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</si>
  <si>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</si>
  <si>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</si>
  <si>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</si>
  <si>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</si>
  <si>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</si>
  <si>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</si>
  <si>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</si>
  <si>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</si>
  <si>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</si>
  <si>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</si>
  <si>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</si>
  <si>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</si>
  <si>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</si>
  <si>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</si>
  <si>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</si>
  <si>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</si>
  <si>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</si>
  <si>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</si>
  <si>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</si>
  <si>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</si>
  <si>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</si>
  <si>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</si>
  <si>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</si>
  <si>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</si>
  <si>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</si>
  <si>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</si>
  <si>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</si>
  <si>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</si>
  <si>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</si>
  <si>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</si>
  <si>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</si>
  <si>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</si>
  <si>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</si>
  <si>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</si>
  <si>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</si>
  <si>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</si>
  <si>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</si>
  <si>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</si>
  <si>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</si>
  <si>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</si>
  <si>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</si>
  <si>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</si>
  <si>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</si>
  <si>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</si>
  <si>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</si>
  <si>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</si>
  <si>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</si>
  <si>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</si>
  <si>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</si>
  <si>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</si>
  <si>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</si>
  <si>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</si>
  <si>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</si>
  <si>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</si>
  <si>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</si>
  <si>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</si>
  <si>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</si>
  <si>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</si>
  <si>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</si>
  <si>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</si>
  <si>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</si>
  <si>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</si>
  <si>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</si>
  <si>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</si>
  <si>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</si>
  <si>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</si>
  <si>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</si>
  <si>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</si>
  <si>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</si>
  <si>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</si>
  <si>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</si>
  <si>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</si>
  <si>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</si>
  <si>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</si>
  <si>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</si>
  <si>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</si>
  <si>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</si>
  <si>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</si>
  <si>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</si>
  <si>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</si>
  <si>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</si>
  <si>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</si>
  <si>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</si>
  <si>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</si>
  <si>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</si>
  <si>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</si>
  <si>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</si>
  <si>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</si>
  <si>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</si>
  <si>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</si>
  <si>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</si>
  <si>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</si>
  <si>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</si>
  <si>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</si>
  <si>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</si>
  <si>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</si>
  <si>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</si>
  <si>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</si>
  <si>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</si>
  <si>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</si>
  <si>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</si>
  <si>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</si>
  <si>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</si>
  <si>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</si>
  <si>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</si>
  <si>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</si>
  <si>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</si>
  <si>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</si>
  <si>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</si>
  <si>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</si>
  <si>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</si>
  <si>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</si>
  <si>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</si>
  <si>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</si>
  <si>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</si>
  <si>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</si>
  <si>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</si>
  <si>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</si>
  <si>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</si>
  <si>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</si>
  <si>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</si>
  <si>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</si>
  <si>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</si>
  <si>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</si>
  <si>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</si>
  <si>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</si>
  <si>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</si>
  <si>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</si>
  <si>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</si>
  <si>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</si>
  <si>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</si>
  <si>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</si>
  <si>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</si>
  <si>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</si>
  <si>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</si>
  <si>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</si>
  <si>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</si>
  <si>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</si>
  <si>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</si>
  <si>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</si>
  <si>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</si>
  <si>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</si>
  <si>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</si>
  <si>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</si>
  <si>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</si>
  <si>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</si>
  <si>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</si>
  <si>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</si>
  <si>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</si>
  <si>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</si>
  <si>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</si>
  <si>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</si>
  <si>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</si>
  <si>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</si>
  <si>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</si>
  <si>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</si>
  <si>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</si>
  <si>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</si>
  <si>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</si>
  <si>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</si>
  <si>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</si>
  <si>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</si>
  <si>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</si>
  <si>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</si>
  <si>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</si>
  <si>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</si>
  <si>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</si>
  <si>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</si>
  <si>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</si>
  <si>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</si>
  <si>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</si>
  <si>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</si>
  <si>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</si>
  <si>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</si>
  <si>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</si>
  <si>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</si>
  <si>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</si>
  <si>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</si>
  <si>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</si>
  <si>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</si>
  <si>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</si>
  <si>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</si>
  <si>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</si>
  <si>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</si>
  <si>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</si>
  <si>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</si>
  <si>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</si>
  <si>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</si>
  <si>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</si>
  <si>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</si>
  <si>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</si>
  <si>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</si>
  <si>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</si>
  <si>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</si>
  <si>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</si>
  <si>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</si>
  <si>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</si>
  <si>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</si>
  <si>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</si>
  <si>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</si>
  <si>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</si>
  <si>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</si>
  <si>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</si>
  <si>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</si>
  <si>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</si>
  <si>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</si>
  <si>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</si>
  <si>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</si>
  <si>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</si>
  <si>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</si>
  <si>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</si>
  <si>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</si>
  <si>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</si>
  <si>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</si>
  <si>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</si>
  <si>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</si>
  <si>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</si>
  <si>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</si>
  <si>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</si>
  <si>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</si>
  <si>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</si>
  <si>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</si>
  <si>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</si>
  <si>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</si>
  <si>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</si>
  <si>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</si>
  <si>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</si>
  <si>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</si>
  <si>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</si>
  <si>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</si>
  <si>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</si>
  <si>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</si>
  <si>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</si>
  <si>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</si>
  <si>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</si>
  <si>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</si>
  <si>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</si>
  <si>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</si>
  <si>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</si>
  <si>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</si>
  <si>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</si>
  <si>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</si>
  <si>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</si>
  <si>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</si>
  <si>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</si>
  <si>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</si>
  <si>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</si>
  <si>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</si>
  <si>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</si>
  <si>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</si>
  <si>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</si>
  <si>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</si>
  <si>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</si>
  <si>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</si>
  <si>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</si>
  <si>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</si>
  <si>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</si>
  <si>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</si>
  <si>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</si>
  <si>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</si>
  <si>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</si>
  <si>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</si>
  <si>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</si>
  <si>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</si>
  <si>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</si>
  <si>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</si>
  <si>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</si>
  <si>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</si>
  <si>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</si>
  <si>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</si>
  <si>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</si>
  <si>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</si>
  <si>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</si>
  <si>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</si>
  <si>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</si>
  <si>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</si>
  <si>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</si>
  <si>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</si>
  <si>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</si>
  <si>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</si>
  <si>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</si>
  <si>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</si>
  <si>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</si>
  <si>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</si>
  <si>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</si>
  <si>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</si>
  <si>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</si>
  <si>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</si>
  <si>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</si>
  <si>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</si>
  <si>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</si>
  <si>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</si>
  <si>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</si>
  <si>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</si>
  <si>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</si>
  <si>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</si>
  <si>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</si>
  <si>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</si>
  <si>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</si>
  <si>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</si>
  <si>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</si>
  <si>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</si>
  <si>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</si>
  <si>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</si>
  <si>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</si>
  <si>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</si>
  <si>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</si>
  <si>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</si>
  <si>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</si>
  <si>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</si>
  <si>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</si>
  <si>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</si>
  <si>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</si>
  <si>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</si>
  <si>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</si>
  <si>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</si>
  <si>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</si>
  <si>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</si>
  <si>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</si>
  <si>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</si>
  <si>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</si>
  <si>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</si>
  <si>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</si>
  <si>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</si>
  <si>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</si>
  <si>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</si>
  <si>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</si>
  <si>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</si>
  <si>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</si>
  <si>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</si>
  <si>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</si>
  <si>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</si>
  <si>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</si>
  <si>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</si>
  <si>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</si>
  <si>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</si>
  <si>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</si>
  <si>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</si>
  <si>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</si>
  <si>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</si>
  <si>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</si>
  <si>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</si>
  <si>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</si>
  <si>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</si>
  <si>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</si>
  <si>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</si>
  <si>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</si>
  <si>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</si>
  <si>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</si>
  <si>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</si>
  <si>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</si>
  <si>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</si>
  <si>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</si>
  <si>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</si>
  <si>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</si>
  <si>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</si>
  <si>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</si>
  <si>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</si>
  <si>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</si>
  <si>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</si>
  <si>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</si>
  <si>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</si>
  <si>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</si>
  <si>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</si>
  <si>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</si>
  <si>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</si>
  <si>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</si>
  <si>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</si>
  <si>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</si>
  <si>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</si>
  <si>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</si>
  <si>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</si>
  <si>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</si>
  <si>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</si>
  <si>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</si>
  <si>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</si>
  <si>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</si>
  <si>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</si>
  <si>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</si>
  <si>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</si>
  <si>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</si>
  <si>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</si>
  <si>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</si>
  <si>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</si>
  <si>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</si>
  <si>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</si>
  <si>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</si>
  <si>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</si>
  <si>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</si>
  <si>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</si>
  <si>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</si>
  <si>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</si>
  <si>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</si>
  <si>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</si>
  <si>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</si>
  <si>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</si>
  <si>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</si>
  <si>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</si>
  <si>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</si>
  <si>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</si>
  <si>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</si>
  <si>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</si>
  <si>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</si>
  <si>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</si>
  <si>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</si>
  <si>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</si>
  <si>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</si>
  <si>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</si>
  <si>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</si>
  <si>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</si>
  <si>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</si>
  <si>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</si>
  <si>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</si>
  <si>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</si>
  <si>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</si>
  <si>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</si>
  <si>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</si>
  <si>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</si>
  <si>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</si>
  <si>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</si>
  <si>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</si>
  <si>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</si>
  <si>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</si>
  <si>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</si>
  <si>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</si>
  <si>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</si>
  <si>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</si>
  <si>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</si>
  <si>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</si>
  <si>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</si>
  <si>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</si>
  <si>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</si>
  <si>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</si>
  <si>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</si>
  <si>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</si>
  <si>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</si>
  <si>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</si>
  <si>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</si>
  <si>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</si>
  <si>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</si>
  <si>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</si>
  <si>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</si>
  <si>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</si>
  <si>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</si>
  <si>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</si>
  <si>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</si>
  <si>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</si>
  <si>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</si>
  <si>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</si>
  <si>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</si>
  <si>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</si>
  <si>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</si>
  <si>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</si>
  <si>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</si>
  <si>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</si>
  <si>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</si>
  <si>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</si>
  <si>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</si>
  <si>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</si>
  <si>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</si>
  <si>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</si>
  <si>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</si>
  <si>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</si>
  <si>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</si>
  <si>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</si>
  <si>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</si>
  <si>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</si>
  <si>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</si>
  <si>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</si>
  <si>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</si>
  <si>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</si>
  <si>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</si>
  <si>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</si>
  <si>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</si>
  <si>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</si>
  <si>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</si>
  <si>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</si>
  <si>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</si>
  <si>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</si>
  <si>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</si>
  <si>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</si>
  <si>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</si>
  <si>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</si>
  <si>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</si>
  <si>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</si>
  <si>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</si>
  <si>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</si>
  <si>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</si>
  <si>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</si>
  <si>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</si>
  <si>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</si>
  <si>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</si>
  <si>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</si>
  <si>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</si>
  <si>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</si>
  <si>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</si>
  <si>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</si>
  <si>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</si>
  <si>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</si>
  <si>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</si>
  <si>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</si>
  <si>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</si>
  <si>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</si>
  <si>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</si>
  <si>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</si>
  <si>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</si>
  <si>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</si>
  <si>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</si>
  <si>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</si>
  <si>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</si>
  <si>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</si>
  <si>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</si>
  <si>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</si>
  <si>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</si>
  <si>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</si>
  <si>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</si>
  <si>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</si>
  <si>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</si>
  <si>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</si>
  <si>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</si>
  <si>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</si>
  <si>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</si>
  <si>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</si>
  <si>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</si>
  <si>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</si>
  <si>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</si>
  <si>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</si>
  <si>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</si>
  <si>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</si>
  <si>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</si>
  <si>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</si>
  <si>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</si>
  <si>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</si>
  <si>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</si>
  <si>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</si>
  <si>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</si>
  <si>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</si>
  <si>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</si>
  <si>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</si>
  <si>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</si>
  <si>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</si>
  <si>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</si>
  <si>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</si>
  <si>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</si>
  <si>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</si>
  <si>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</si>
  <si>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</si>
  <si>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</si>
  <si>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</si>
  <si>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</si>
  <si>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</si>
  <si>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</si>
  <si>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</si>
  <si>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</si>
  <si>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</si>
  <si>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</si>
  <si>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</si>
  <si>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</si>
  <si>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</si>
  <si>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</si>
  <si>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</si>
  <si>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</si>
  <si>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</si>
  <si>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</si>
  <si>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</si>
  <si>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</si>
  <si>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</si>
  <si>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</si>
  <si>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</si>
  <si>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</si>
  <si>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</si>
  <si>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</si>
  <si>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</si>
  <si>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</si>
  <si>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</si>
  <si>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</si>
  <si>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</si>
  <si>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</si>
  <si>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</si>
  <si>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</si>
  <si>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</si>
  <si>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</si>
  <si>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</si>
  <si>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</si>
  <si>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</si>
  <si>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</si>
  <si>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</si>
  <si>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</si>
  <si>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</si>
  <si>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</si>
  <si>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</si>
  <si>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</si>
  <si>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</si>
  <si>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</si>
  <si>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</si>
  <si>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</si>
  <si>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</si>
  <si>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</si>
  <si>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</si>
  <si>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</si>
  <si>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</si>
  <si>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</si>
  <si>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</si>
  <si>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</si>
  <si>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</si>
  <si>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</si>
  <si>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</si>
  <si>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</si>
  <si>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</si>
  <si>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</si>
  <si>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</si>
  <si>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</si>
  <si>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</si>
  <si>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</si>
  <si>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</si>
  <si>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</si>
  <si>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</si>
  <si>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</si>
  <si>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</si>
  <si>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</si>
  <si>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</si>
  <si>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</si>
  <si>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</si>
  <si>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</si>
  <si>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</si>
  <si>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</si>
  <si>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</si>
  <si>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</si>
  <si>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</si>
  <si>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</si>
  <si>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</si>
  <si>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</si>
  <si>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</si>
  <si>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</si>
  <si>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</si>
  <si>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</si>
  <si>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</si>
  <si>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</si>
  <si>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</si>
  <si>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</si>
  <si>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</si>
  <si>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</si>
  <si>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</si>
  <si>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</si>
  <si>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</si>
  <si>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</si>
  <si>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</si>
  <si>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</si>
  <si>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</si>
  <si>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</si>
  <si>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</si>
  <si>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</si>
  <si>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</si>
  <si>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</si>
  <si>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</si>
  <si>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</si>
  <si>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</si>
  <si>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</si>
  <si>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</si>
  <si>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</si>
  <si>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</si>
  <si>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</si>
  <si>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</si>
  <si>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</si>
  <si>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</si>
  <si>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</si>
  <si>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</si>
  <si>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</si>
  <si>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</si>
  <si>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</si>
  <si>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</si>
  <si>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</si>
  <si>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</si>
  <si>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</si>
  <si>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</si>
  <si>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</si>
  <si>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</si>
  <si>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</si>
  <si>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</si>
  <si>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</si>
  <si>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</si>
  <si>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</si>
  <si>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</si>
  <si>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</si>
  <si>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</si>
  <si>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</si>
  <si>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</si>
  <si>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</si>
  <si>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</si>
  <si>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</si>
  <si>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</si>
  <si>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</si>
  <si>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</si>
  <si>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</si>
  <si>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</si>
  <si>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</si>
  <si>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</si>
  <si>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</si>
  <si>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</si>
  <si>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</si>
  <si>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</si>
  <si>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</si>
  <si>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</si>
  <si>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</si>
  <si>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</si>
  <si>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</si>
  <si>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</si>
  <si>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</si>
  <si>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</si>
  <si>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</si>
  <si>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</si>
  <si>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</si>
  <si>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</si>
  <si>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</si>
  <si>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</si>
  <si>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</si>
  <si>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</si>
  <si>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</si>
  <si>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</si>
  <si>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</si>
  <si>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</si>
  <si>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</si>
  <si>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</si>
  <si>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</si>
  <si>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</si>
  <si>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</si>
  <si>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</si>
  <si>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</si>
  <si>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</si>
  <si>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</si>
  <si>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</si>
  <si>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</si>
  <si>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</si>
  <si>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</si>
  <si>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</si>
  <si>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</si>
  <si>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</si>
  <si>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</si>
  <si>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</si>
  <si>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</si>
  <si>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</si>
  <si>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</si>
  <si>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</si>
  <si>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</si>
  <si>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</si>
  <si>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</si>
  <si>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</si>
  <si>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</si>
  <si>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</si>
  <si>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</si>
  <si>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</si>
  <si>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</si>
  <si>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</si>
  <si>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</si>
  <si>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</si>
  <si>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</si>
  <si>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</si>
  <si>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</si>
  <si>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</si>
  <si>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</si>
  <si>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</si>
  <si>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</si>
  <si>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</si>
  <si>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</si>
  <si>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</si>
  <si>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</si>
  <si>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</si>
  <si>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</si>
  <si>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</si>
  <si>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</si>
  <si>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</si>
  <si>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</si>
  <si>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</si>
  <si>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</si>
  <si>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</si>
  <si>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</si>
  <si>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</si>
  <si>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</si>
  <si>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</si>
  <si>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</si>
  <si>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</si>
  <si>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</si>
  <si>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</si>
  <si>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</si>
  <si>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</si>
  <si>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</si>
  <si>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</si>
  <si>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</si>
  <si>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</si>
  <si>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</si>
  <si>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</si>
  <si>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</si>
  <si>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</si>
  <si>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</si>
  <si>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</si>
  <si>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</si>
  <si>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</si>
  <si>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</si>
  <si>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</si>
  <si>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</si>
  <si>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</si>
  <si>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</si>
  <si>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</si>
  <si>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</si>
  <si>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</si>
  <si>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</si>
  <si>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</si>
  <si>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</si>
  <si>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</si>
  <si>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</si>
  <si>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</si>
  <si>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</si>
  <si>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</si>
  <si>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</si>
  <si>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</si>
  <si>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</si>
  <si>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</si>
  <si>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</si>
  <si>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</si>
  <si>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</si>
  <si>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</si>
  <si>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</si>
  <si>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</si>
  <si>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</si>
  <si>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</si>
  <si>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</si>
  <si>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</si>
  <si>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</si>
  <si>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</si>
  <si>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</si>
  <si>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</si>
  <si>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</si>
  <si>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</si>
  <si>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</si>
  <si>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</si>
  <si>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</si>
  <si>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</si>
  <si>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</si>
  <si>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</si>
  <si>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</si>
  <si>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</si>
  <si>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</si>
  <si>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</si>
  <si>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</si>
  <si>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</si>
  <si>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</si>
  <si>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</si>
  <si>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</si>
  <si>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</si>
  <si>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</si>
  <si>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</si>
  <si>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</si>
  <si>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</si>
  <si>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</si>
  <si>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</si>
  <si>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</si>
  <si>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</si>
  <si>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</si>
  <si>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</si>
  <si>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</si>
  <si>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</si>
  <si>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</si>
  <si>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</si>
  <si>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</si>
  <si>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</si>
  <si>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</si>
  <si>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</si>
  <si>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</si>
  <si>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</si>
  <si>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</si>
  <si>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</si>
  <si>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</si>
  <si>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</si>
  <si>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</si>
  <si>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</si>
  <si>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</si>
  <si>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</si>
  <si>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</si>
  <si>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</si>
  <si>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</si>
  <si>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</si>
  <si>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</si>
  <si>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</si>
  <si>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</si>
  <si>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</si>
  <si>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</si>
  <si>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</si>
  <si>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</si>
  <si>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</si>
  <si>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</si>
  <si>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</si>
  <si>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</si>
  <si>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</si>
  <si>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</si>
  <si>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</si>
  <si>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</si>
  <si>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</si>
  <si>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</si>
  <si>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</si>
  <si>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</si>
  <si>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</si>
  <si>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</si>
  <si>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</si>
  <si>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</si>
  <si>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</si>
  <si>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</si>
  <si>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</si>
  <si>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</si>
  <si>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</si>
  <si>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</si>
  <si>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</si>
  <si>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</si>
  <si>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</si>
  <si>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</si>
  <si>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</si>
  <si>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</si>
  <si>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</si>
  <si>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</si>
  <si>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</si>
  <si>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</si>
  <si>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</si>
  <si>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</si>
  <si>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</si>
  <si>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</si>
  <si>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</si>
  <si>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</si>
  <si>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</si>
  <si>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</si>
  <si>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</si>
  <si>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</si>
  <si>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</si>
  <si>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</si>
  <si>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</si>
  <si>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</si>
  <si>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</si>
  <si>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</si>
  <si>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</si>
  <si>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</si>
  <si>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</si>
  <si>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</si>
  <si>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</si>
  <si>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</si>
  <si>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</si>
  <si>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</si>
  <si>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</si>
  <si>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</si>
  <si>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</si>
  <si>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</si>
  <si>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</si>
  <si>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</si>
  <si>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</si>
  <si>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</si>
  <si>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</si>
  <si>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</si>
  <si>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</si>
  <si>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</si>
  <si>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</si>
  <si>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</si>
  <si>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</si>
  <si>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</si>
  <si>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</si>
  <si>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</si>
  <si>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</si>
  <si>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</si>
  <si>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</si>
  <si>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</si>
  <si>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</si>
  <si>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</si>
  <si>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</si>
  <si>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</si>
  <si>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</si>
  <si>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</si>
  <si>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</si>
  <si>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</si>
  <si>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</si>
  <si>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</si>
  <si>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</si>
  <si>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</si>
  <si>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</si>
  <si>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</si>
  <si>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</si>
  <si>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</si>
  <si>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</si>
  <si>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</si>
  <si>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</si>
  <si>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</si>
  <si>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</si>
  <si>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</si>
  <si>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</si>
  <si>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</si>
  <si>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</si>
  <si>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</si>
  <si>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</si>
  <si>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</si>
  <si>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</si>
  <si>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</si>
  <si>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</si>
  <si>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</si>
  <si>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</si>
  <si>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</si>
  <si>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</si>
  <si>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</si>
  <si>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</si>
  <si>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</si>
  <si>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</si>
  <si>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</si>
  <si>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</si>
  <si>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</si>
  <si>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</si>
  <si>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</si>
  <si>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</si>
  <si>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</si>
  <si>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</si>
  <si>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</si>
  <si>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</si>
  <si>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</si>
  <si>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</si>
  <si>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</si>
  <si>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</si>
  <si>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</si>
  <si>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</si>
  <si>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</si>
  <si>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</si>
  <si>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</si>
  <si>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</si>
  <si>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</si>
  <si>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</si>
  <si>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</si>
  <si>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</si>
  <si>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</si>
  <si>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</si>
  <si>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</si>
  <si>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</si>
  <si>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</si>
  <si>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</si>
  <si>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</si>
  <si>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</si>
  <si>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</si>
  <si>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</si>
  <si>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</si>
  <si>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</si>
  <si>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</si>
  <si>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</si>
  <si>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</si>
  <si>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</si>
  <si>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</si>
  <si>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</si>
  <si>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</si>
  <si>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</si>
  <si>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</si>
  <si>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</si>
  <si>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</si>
  <si>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</si>
  <si>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</si>
  <si>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</si>
  <si>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</si>
  <si>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</si>
  <si>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</si>
  <si>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</si>
  <si>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</si>
  <si>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</si>
  <si>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</si>
  <si>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</si>
  <si>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</si>
  <si>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</si>
  <si>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</si>
  <si>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</si>
  <si>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</si>
  <si>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</si>
  <si>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</si>
  <si>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</si>
  <si>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</si>
  <si>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</si>
  <si>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</si>
  <si>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</si>
  <si>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</si>
  <si>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</si>
  <si>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</si>
  <si>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</si>
  <si>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</si>
  <si>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</si>
  <si>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</si>
  <si>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</si>
  <si>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</si>
  <si>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</si>
  <si>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</si>
  <si>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</si>
  <si>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</si>
  <si>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</si>
  <si>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</si>
  <si>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</si>
  <si>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</si>
  <si>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</si>
  <si>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</si>
  <si>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</si>
  <si>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</si>
  <si>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</si>
  <si>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</si>
  <si>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</si>
  <si>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</si>
  <si>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</si>
  <si>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</si>
  <si>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</si>
  <si>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</si>
  <si>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</si>
  <si>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</si>
  <si>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</si>
  <si>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</si>
  <si>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</si>
  <si>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</si>
  <si>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</si>
  <si>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</si>
  <si>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</si>
  <si>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</si>
  <si>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</si>
  <si>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</si>
  <si>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</si>
  <si>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</si>
  <si>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</si>
  <si>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</si>
  <si>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</si>
  <si>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</si>
  <si>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</si>
  <si>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</si>
  <si>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</si>
  <si>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</si>
  <si>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</si>
  <si>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</si>
  <si>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</si>
  <si>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</si>
  <si>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</si>
  <si>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</si>
  <si>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</si>
  <si>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</si>
  <si>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</si>
  <si>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</si>
  <si>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</si>
  <si>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</si>
  <si>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</si>
  <si>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</si>
  <si>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</si>
  <si>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</si>
  <si>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</si>
  <si>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</si>
  <si>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</si>
  <si>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</si>
  <si>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</si>
  <si>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</si>
  <si>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</si>
  <si>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</si>
  <si>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</si>
  <si>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</si>
  <si>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</si>
  <si>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</si>
  <si>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</si>
  <si>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</si>
  <si>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</si>
  <si>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</si>
  <si>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</si>
  <si>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</si>
  <si>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</si>
  <si>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</si>
  <si>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</si>
  <si>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</si>
  <si>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</si>
  <si>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</si>
  <si>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</si>
  <si>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</si>
  <si>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</si>
  <si>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</si>
  <si>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</si>
  <si>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</si>
  <si>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</si>
  <si>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</si>
  <si>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</si>
  <si>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</si>
  <si>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</si>
  <si>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</si>
  <si>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</si>
  <si>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</si>
  <si>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</si>
  <si>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</si>
  <si>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</si>
  <si>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</si>
  <si>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</si>
  <si>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</si>
  <si>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</si>
  <si>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</si>
  <si>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</si>
  <si>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</si>
  <si>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</si>
  <si>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</si>
  <si>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</si>
  <si>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</si>
  <si>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</si>
  <si>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</si>
  <si>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</si>
  <si>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</si>
  <si>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</si>
  <si>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</si>
  <si>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</si>
  <si>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</si>
  <si>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</si>
  <si>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</si>
  <si>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</si>
  <si>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</si>
  <si>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</si>
  <si>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</si>
  <si>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</si>
  <si>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</si>
  <si>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</si>
  <si>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</si>
  <si>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</si>
  <si>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</si>
  <si>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</si>
  <si>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</si>
  <si>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</si>
  <si>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</si>
  <si>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</si>
  <si>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</si>
  <si>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</si>
  <si>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</si>
  <si>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</si>
  <si>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</si>
  <si>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</si>
  <si>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</si>
  <si>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</si>
  <si>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</si>
  <si>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</si>
  <si>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</si>
  <si>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</si>
  <si>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</si>
  <si>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</si>
  <si>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</si>
  <si>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</si>
  <si>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</si>
  <si>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</si>
  <si>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</si>
  <si>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</si>
  <si>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</si>
  <si>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</si>
  <si>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</si>
  <si>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</si>
  <si>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</si>
  <si>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</si>
  <si>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</si>
  <si>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</si>
  <si>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</si>
  <si>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</si>
  <si>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</si>
  <si>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</si>
  <si>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</si>
  <si>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</si>
  <si>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</si>
  <si>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</si>
  <si>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</si>
  <si>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</si>
  <si>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</si>
  <si>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</si>
  <si>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</si>
  <si>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</si>
  <si>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</si>
  <si>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</si>
  <si>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</si>
  <si>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</si>
  <si>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</si>
  <si>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</si>
  <si>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</si>
  <si>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</si>
  <si>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</si>
  <si>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</si>
  <si>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</si>
  <si>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</si>
  <si>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</si>
  <si>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</si>
  <si>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</si>
  <si>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</si>
  <si>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</si>
  <si>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</si>
  <si>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</si>
  <si>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</si>
  <si>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</si>
  <si>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</si>
  <si>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</si>
  <si>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</si>
  <si>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</si>
  <si>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</si>
  <si>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</si>
  <si>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</si>
  <si>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</si>
  <si>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</si>
  <si>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</si>
  <si>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</si>
  <si>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</si>
  <si>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</si>
  <si>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</si>
  <si>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</si>
  <si>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</si>
  <si>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</si>
  <si>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</si>
  <si>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</si>
  <si>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</si>
  <si>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</si>
  <si>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</si>
  <si>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</si>
  <si>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</si>
  <si>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</si>
  <si>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</si>
  <si>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</si>
  <si>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</si>
  <si>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</si>
  <si>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</si>
  <si>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</si>
  <si>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</si>
  <si>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</si>
  <si>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</si>
  <si>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</si>
  <si>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</si>
  <si>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</si>
  <si>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</si>
  <si>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</si>
  <si>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</si>
  <si>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</si>
  <si>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</si>
  <si>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</si>
  <si>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</si>
  <si>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</si>
  <si>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</si>
  <si>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</si>
  <si>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</si>
  <si>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</si>
  <si>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</si>
  <si>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</si>
  <si>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</si>
  <si>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</si>
  <si>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</si>
  <si>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</si>
  <si>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</si>
  <si>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</si>
  <si>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</si>
  <si>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</si>
  <si>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</si>
  <si>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</si>
  <si>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</si>
  <si>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</si>
  <si>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</si>
  <si>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</si>
  <si>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</si>
  <si>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</si>
  <si>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</si>
  <si>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</si>
  <si>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</si>
  <si>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</si>
  <si>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</si>
  <si>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</si>
  <si>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</si>
  <si>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</si>
  <si>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</si>
  <si>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</si>
  <si>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</si>
  <si>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</si>
  <si>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</si>
  <si>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</si>
  <si>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</si>
  <si>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</si>
  <si>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</si>
  <si>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</si>
  <si>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</si>
  <si>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</si>
  <si>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</si>
  <si>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</si>
  <si>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</si>
  <si>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</si>
  <si>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</si>
  <si>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</si>
  <si>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</si>
  <si>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</si>
  <si>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</si>
  <si>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</si>
  <si>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</si>
  <si>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</si>
  <si>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</si>
  <si>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</si>
  <si>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</si>
  <si>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</si>
  <si>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</si>
  <si>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</si>
  <si>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</si>
  <si>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</si>
  <si>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</si>
  <si>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</si>
  <si>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</si>
  <si>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</si>
  <si>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</si>
  <si>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</si>
  <si>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</si>
  <si>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</si>
  <si>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</si>
  <si>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</si>
  <si>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</si>
  <si>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</si>
  <si>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</si>
  <si>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</si>
  <si>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</si>
  <si>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</si>
  <si>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</si>
  <si>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</si>
  <si>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</si>
  <si>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</si>
  <si>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</si>
  <si>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</si>
  <si>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</si>
  <si>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</si>
  <si>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</si>
  <si>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</si>
  <si>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</si>
  <si>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</si>
  <si>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</si>
  <si>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</si>
  <si>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</si>
  <si>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</si>
  <si>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</si>
  <si>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</si>
  <si>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</si>
  <si>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</si>
  <si>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</si>
  <si>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</si>
  <si>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</si>
  <si>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</si>
  <si>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</si>
  <si>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</si>
  <si>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</si>
  <si>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</si>
  <si>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</si>
  <si>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</si>
  <si>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</si>
  <si>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</si>
  <si>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</si>
  <si>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</si>
  <si>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</si>
  <si>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</si>
  <si>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</si>
  <si>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</si>
  <si>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</si>
  <si>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</si>
  <si>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</si>
  <si>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</si>
  <si>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</si>
  <si>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</si>
  <si>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</si>
  <si>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</si>
  <si>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</si>
  <si>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</si>
  <si>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</si>
  <si>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</si>
  <si>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</si>
  <si>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</si>
  <si>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</si>
  <si>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</si>
  <si>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</si>
  <si>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</si>
  <si>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</si>
  <si>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</si>
  <si>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</si>
  <si>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</si>
  <si>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</si>
  <si>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</si>
  <si>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</si>
  <si>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</si>
  <si>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</si>
  <si>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</si>
  <si>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</si>
  <si>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</si>
  <si>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</si>
  <si>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</si>
  <si>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</si>
  <si>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</si>
  <si>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</si>
  <si>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</si>
  <si>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</si>
  <si>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</si>
  <si>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</si>
  <si>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</si>
  <si>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</si>
  <si>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</si>
  <si>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</si>
  <si>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</si>
  <si>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</si>
  <si>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</si>
  <si>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</si>
  <si>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</si>
  <si>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</si>
  <si>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</si>
  <si>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</si>
  <si>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</si>
  <si>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</si>
  <si>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</si>
  <si>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</si>
  <si>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</si>
  <si>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</si>
  <si>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</si>
  <si>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</si>
  <si>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</si>
  <si>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</si>
  <si>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</si>
  <si>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</si>
  <si>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</si>
  <si>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</si>
  <si>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</si>
  <si>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</si>
  <si>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</si>
  <si>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</si>
  <si>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</si>
  <si>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</si>
  <si>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</si>
  <si>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</si>
  <si>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</si>
  <si>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</si>
  <si>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</si>
  <si>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</si>
  <si>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</si>
  <si>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</si>
  <si>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</si>
  <si>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</si>
  <si>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</si>
  <si>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</si>
  <si>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</si>
  <si>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</si>
  <si>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</si>
  <si>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</si>
  <si>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</si>
  <si>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</si>
  <si>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</si>
  <si>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</si>
  <si>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</si>
  <si>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</si>
  <si>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</si>
  <si>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</si>
  <si>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</si>
  <si>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</si>
  <si>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</si>
  <si>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</si>
  <si>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</si>
  <si>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</si>
  <si>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</si>
  <si>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</si>
  <si>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</si>
  <si>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</si>
  <si>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</si>
  <si>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</si>
  <si>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</si>
  <si>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</si>
  <si>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</si>
  <si>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</si>
  <si>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</si>
  <si>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</si>
  <si>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</si>
  <si>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</si>
  <si>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</si>
  <si>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</si>
  <si>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</si>
  <si>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</si>
  <si>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</si>
  <si>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</si>
  <si>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</si>
  <si>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</si>
  <si>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</si>
  <si>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</si>
  <si>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</si>
  <si>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</si>
  <si>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</si>
  <si>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</si>
  <si>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</si>
  <si>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</si>
  <si>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</si>
  <si>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</si>
  <si>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</si>
  <si>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</si>
  <si>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</si>
  <si>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</si>
  <si>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</si>
  <si>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</si>
  <si>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</si>
  <si>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</si>
  <si>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</si>
  <si>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</si>
  <si>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</si>
  <si>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</si>
  <si>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</si>
  <si>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</si>
  <si>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</si>
  <si>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</si>
  <si>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</si>
  <si>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</si>
  <si>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</si>
  <si>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</si>
  <si>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</si>
  <si>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</si>
  <si>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</si>
  <si>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</si>
  <si>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</si>
  <si>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</si>
  <si>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</si>
  <si>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</si>
  <si>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</si>
  <si>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</si>
  <si>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</si>
  <si>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</si>
  <si>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</si>
  <si>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</si>
  <si>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</si>
  <si>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</si>
  <si>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</si>
  <si>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</si>
  <si>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</si>
  <si>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</si>
  <si>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</si>
  <si>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</si>
  <si>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</si>
  <si>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</si>
  <si>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</si>
  <si>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</si>
  <si>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</si>
  <si>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</si>
  <si>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</si>
  <si>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</si>
  <si>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</si>
  <si>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</si>
  <si>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</si>
  <si>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</si>
  <si>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</si>
  <si>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</si>
  <si>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</si>
  <si>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</si>
  <si>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</si>
  <si>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</si>
  <si>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</si>
  <si>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</si>
  <si>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</si>
  <si>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</si>
  <si>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</si>
  <si>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</si>
  <si>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</si>
  <si>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</si>
  <si>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</si>
  <si>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</si>
  <si>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</si>
  <si>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</si>
  <si>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</si>
  <si>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</si>
  <si>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</si>
  <si>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</si>
  <si>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</si>
  <si>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</si>
  <si>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</si>
  <si>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</si>
  <si>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</si>
  <si>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</si>
  <si>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</si>
  <si>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</si>
  <si>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</si>
  <si>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</si>
  <si>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</si>
  <si>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</si>
  <si>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</si>
  <si>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</si>
  <si>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</si>
  <si>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</si>
  <si>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</si>
  <si>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</si>
  <si>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</si>
  <si>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</si>
  <si>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</si>
  <si>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</si>
  <si>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</si>
  <si>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</si>
  <si>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</si>
  <si>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</si>
  <si>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</si>
  <si>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</si>
  <si>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</si>
  <si>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</si>
  <si>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</si>
  <si>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</si>
  <si>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</si>
  <si>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</si>
  <si>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</si>
  <si>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</si>
  <si>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</si>
  <si>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</si>
  <si>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</si>
  <si>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</si>
  <si>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</si>
  <si>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</si>
  <si>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</si>
  <si>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</si>
  <si>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</si>
  <si>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</si>
  <si>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</si>
  <si>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</si>
  <si>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</si>
  <si>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</si>
  <si>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</si>
  <si>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</si>
  <si>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</si>
  <si>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</si>
  <si>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</si>
  <si>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</si>
  <si>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</si>
  <si>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</si>
  <si>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</si>
  <si>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</si>
  <si>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</si>
  <si>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</si>
  <si>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</si>
  <si>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</si>
  <si>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</si>
  <si>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</si>
  <si>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</si>
  <si>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</si>
  <si>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</si>
  <si>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</si>
  <si>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</si>
  <si>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</si>
  <si>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</si>
  <si>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</si>
  <si>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</si>
  <si>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</si>
  <si>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</si>
  <si>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</si>
  <si>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</si>
  <si>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</si>
  <si>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</si>
  <si>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</si>
  <si>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</si>
  <si>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</si>
  <si>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</si>
  <si>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</si>
  <si>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</si>
  <si>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</si>
  <si>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</si>
  <si>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</si>
  <si>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</si>
  <si>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</si>
  <si>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</si>
  <si>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</si>
  <si>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</si>
  <si>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</si>
  <si>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</si>
  <si>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</si>
  <si>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</si>
  <si>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</si>
  <si>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</si>
  <si>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</si>
  <si>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</si>
  <si>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</si>
  <si>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</si>
  <si>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</si>
  <si>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</si>
  <si>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</si>
  <si>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</si>
  <si>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</si>
  <si>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</si>
  <si>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</si>
  <si>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</si>
  <si>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</si>
  <si>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</si>
  <si>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</si>
  <si>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</si>
  <si>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</si>
  <si>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</si>
  <si>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</si>
  <si>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</si>
  <si>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</si>
  <si>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</si>
  <si>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</si>
  <si>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</si>
  <si>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</si>
  <si>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</si>
  <si>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</si>
  <si>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</si>
  <si>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</si>
  <si>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</si>
  <si>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</si>
  <si>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</si>
  <si>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</si>
  <si>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</si>
  <si>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</si>
  <si>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</si>
  <si>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</si>
  <si>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</si>
  <si>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</si>
  <si>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</si>
  <si>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</si>
  <si>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</si>
  <si>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</si>
  <si>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</si>
  <si>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</si>
  <si>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</si>
  <si>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</si>
  <si>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</si>
  <si>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</si>
  <si>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</si>
  <si>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</si>
  <si>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</si>
  <si>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</si>
  <si>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</si>
  <si>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</si>
  <si>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</si>
  <si>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</si>
  <si>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</si>
  <si>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</si>
  <si>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</si>
  <si>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</si>
  <si>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</si>
  <si>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</si>
  <si>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</si>
  <si>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</si>
  <si>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</si>
  <si>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</si>
  <si>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</si>
  <si>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</si>
  <si>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</si>
  <si>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</si>
  <si>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</si>
  <si>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</si>
  <si>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</si>
  <si>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</si>
  <si>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</si>
  <si>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</si>
  <si>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</si>
  <si>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</si>
  <si>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</si>
  <si>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</si>
  <si>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</si>
  <si>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</si>
  <si>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</si>
  <si>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</si>
  <si>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</si>
  <si>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</si>
  <si>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</si>
  <si>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</si>
  <si>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</si>
  <si>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</si>
  <si>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</si>
  <si>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</si>
  <si>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</si>
  <si>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</si>
  <si>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</si>
  <si>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</si>
  <si>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</si>
  <si>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</si>
  <si>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</si>
  <si>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</si>
  <si>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</si>
  <si>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</si>
  <si>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</si>
  <si>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</si>
  <si>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</si>
  <si>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</si>
  <si>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</si>
  <si>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</si>
  <si>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</si>
  <si>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</si>
  <si>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</si>
  <si>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</si>
  <si>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</si>
  <si>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</si>
  <si>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</si>
  <si>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</si>
  <si>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</si>
  <si>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</si>
  <si>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</si>
  <si>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</si>
  <si>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</si>
  <si>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</si>
  <si>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</si>
  <si>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</si>
  <si>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</si>
  <si>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</si>
  <si>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</si>
  <si>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</si>
  <si>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</si>
  <si>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</si>
  <si>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</si>
  <si>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</si>
  <si>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</si>
  <si>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</si>
  <si>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</si>
  <si>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</si>
  <si>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</si>
  <si>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</si>
  <si>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</si>
  <si>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</si>
  <si>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</si>
  <si>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</si>
  <si>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</si>
  <si>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</si>
  <si>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</si>
  <si>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</si>
  <si>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</si>
  <si>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</si>
  <si>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</si>
  <si>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</si>
  <si>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</si>
  <si>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</si>
  <si>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</si>
  <si>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</si>
  <si>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</si>
  <si>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</si>
  <si>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</si>
  <si>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</si>
  <si>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</si>
  <si>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</si>
  <si>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</si>
  <si>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</si>
  <si>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</si>
  <si>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</si>
  <si>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</si>
  <si>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</si>
  <si>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</si>
  <si>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</si>
  <si>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</si>
  <si>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</si>
  <si>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</si>
  <si>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</si>
  <si>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</si>
  <si>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</si>
  <si>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</si>
  <si>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</si>
  <si>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</si>
  <si>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</si>
  <si>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</si>
  <si>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</si>
  <si>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</si>
  <si>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</si>
  <si>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</si>
  <si>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</si>
  <si>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</si>
  <si>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</si>
  <si>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</si>
  <si>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</si>
  <si>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</si>
  <si>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</si>
  <si>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</si>
  <si>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</si>
  <si>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</si>
  <si>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</si>
  <si>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</si>
  <si>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</si>
  <si>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</si>
  <si>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</si>
  <si>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</si>
  <si>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</si>
  <si>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</si>
  <si>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</si>
  <si>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</si>
  <si>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</si>
  <si>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</si>
  <si>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</si>
  <si>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</si>
  <si>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</si>
  <si>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</si>
  <si>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</si>
  <si>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</si>
  <si>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</si>
  <si>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</si>
  <si>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</si>
  <si>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</si>
  <si>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</si>
  <si>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</si>
  <si>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</si>
  <si>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</si>
  <si>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</si>
  <si>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</si>
  <si>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</si>
  <si>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</si>
  <si>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</si>
  <si>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</si>
  <si>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</si>
  <si>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</si>
  <si>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</si>
  <si>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</si>
  <si>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</si>
  <si>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</si>
  <si>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</si>
  <si>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</si>
  <si>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</si>
  <si>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</si>
  <si>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</si>
  <si>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</si>
  <si>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</si>
  <si>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</si>
  <si>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</si>
  <si>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</si>
  <si>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</si>
  <si>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</si>
  <si>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</si>
  <si>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</si>
  <si>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</si>
  <si>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</si>
  <si>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</si>
  <si>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</si>
  <si>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</si>
  <si>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</si>
  <si>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</si>
  <si>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</si>
  <si>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</si>
  <si>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</si>
  <si>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</si>
  <si>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</si>
  <si>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</si>
  <si>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</si>
  <si>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</si>
  <si>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</si>
  <si>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</si>
  <si>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</si>
  <si>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</si>
  <si>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</si>
  <si>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</si>
  <si>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</si>
  <si>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</si>
  <si>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</si>
  <si>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</si>
  <si>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</si>
  <si>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</si>
  <si>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</si>
  <si>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</si>
  <si>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</si>
  <si>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</si>
  <si>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</si>
  <si>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</si>
  <si>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</si>
  <si>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</si>
  <si>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</si>
  <si>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</si>
  <si>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</si>
  <si>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</si>
  <si>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</si>
  <si>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</si>
  <si>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</si>
  <si>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</si>
  <si>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</si>
  <si>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</si>
  <si>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</si>
  <si>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</si>
  <si>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</si>
  <si>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</si>
  <si>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</si>
  <si>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</si>
  <si>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</si>
  <si>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</si>
  <si>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</si>
  <si>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</si>
  <si>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</si>
  <si>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</si>
  <si>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</si>
  <si>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</si>
  <si>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</si>
  <si>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</si>
  <si>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</si>
  <si>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</si>
  <si>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</si>
  <si>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</si>
  <si>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</si>
  <si>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</si>
  <si>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</si>
  <si>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</si>
  <si>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</si>
  <si>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</si>
  <si>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</si>
  <si>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</si>
  <si>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</si>
  <si>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</si>
  <si>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</si>
  <si>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</si>
  <si>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</si>
  <si>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</si>
  <si>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</si>
  <si>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</si>
  <si>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</si>
  <si>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</si>
  <si>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</si>
  <si>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</si>
  <si>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</si>
  <si>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</si>
  <si>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</si>
  <si>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</si>
  <si>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</si>
  <si>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</si>
  <si>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</si>
  <si>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</si>
  <si>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</si>
  <si>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</si>
  <si>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</si>
  <si>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</si>
  <si>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</si>
  <si>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</si>
  <si>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</si>
  <si>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</si>
  <si>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</si>
  <si>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</si>
  <si>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</si>
  <si>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</si>
  <si>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</si>
  <si>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</si>
  <si>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</si>
  <si>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</si>
  <si>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</si>
  <si>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</si>
  <si>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</si>
  <si>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</si>
  <si>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</si>
  <si>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</si>
  <si>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</si>
  <si>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</si>
  <si>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</si>
  <si>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</si>
  <si>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</si>
  <si>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g - rozvoj športov, ktoré nie sú uznanými podľa zákona č. 440/2015 Z. z.</t>
  </si>
  <si>
    <t>01-02-0014334</t>
  </si>
  <si>
    <t>HDH-IAA Történelmi-
Dimenziós-Vadász Nemzetközi
Íjász Szövetség, Hungary</t>
  </si>
  <si>
    <t>Materiálové vybavenie súťaží - nákup 10 ks 3D terčov</t>
  </si>
  <si>
    <t>46888349</t>
  </si>
  <si>
    <t>36421928</t>
  </si>
  <si>
    <t>53449339</t>
  </si>
  <si>
    <t>Spolok Priateľov lukostreľby BAKA</t>
  </si>
  <si>
    <t>42188083</t>
  </si>
  <si>
    <t>50088530</t>
  </si>
  <si>
    <t>51817811</t>
  </si>
  <si>
    <t>BeArt TM s.r.o., Prievidza</t>
  </si>
  <si>
    <t xml:space="preserve">čerpané: </t>
  </si>
  <si>
    <t>treba dočerpať:</t>
  </si>
  <si>
    <t>Poplatok za ročné členstvo v medzinárodnej organizácií HDH-IAA 2025</t>
  </si>
  <si>
    <t>Doména archery3d.sk 2025</t>
  </si>
  <si>
    <t xml:space="preserve">Poplatok za ročné členstvo ANŠ </t>
  </si>
  <si>
    <t>Čiastočné preplatenie nákladov na súťaž v pôs.SLA 3D - Slovenský pohár 2025 -  1.kolo Gabčíkovo</t>
  </si>
  <si>
    <t>Nákup vecných cien pre športovcov na MSR  2025 , Rimavská Sobota /13.-14.9.2025/ plakety 113 ks</t>
  </si>
  <si>
    <t>4025004</t>
  </si>
  <si>
    <t>2025000013</t>
  </si>
  <si>
    <t>4025005</t>
  </si>
  <si>
    <t>240016821</t>
  </si>
  <si>
    <t>4025006</t>
  </si>
  <si>
    <t>125077350</t>
  </si>
  <si>
    <t>Materiálové vybavenie súťaží - 700 ks  stuhy na medaile pre súťažnú sériu 3D WEST CUP 2025</t>
  </si>
  <si>
    <t>36591688</t>
  </si>
  <si>
    <t>EUROKO spol. s r.o., Veľké Kapušany</t>
  </si>
  <si>
    <t>Websupport s.r.o., Bratislava</t>
  </si>
  <si>
    <t>4025007</t>
  </si>
  <si>
    <t>2400016966</t>
  </si>
  <si>
    <t>Materiálové vybavenie súťaží - 700 ks stuhy na medaile pre súťažnú sériu JUŽNÁ 5 -  2025</t>
  </si>
  <si>
    <t>4025008</t>
  </si>
  <si>
    <t>250373</t>
  </si>
  <si>
    <t>46870733</t>
  </si>
  <si>
    <t xml:space="preserve">MAAD.sk, s.r.o. Košice </t>
  </si>
  <si>
    <t>5409816918</t>
  </si>
  <si>
    <t>4025009</t>
  </si>
  <si>
    <t>Materiálové vybavenie súťaží - batéria do časomiery - SP/MSR</t>
  </si>
  <si>
    <t>36562939</t>
  </si>
  <si>
    <t xml:space="preserve">ALZA.sk, s.r.o. Bratislava </t>
  </si>
  <si>
    <t>4025010</t>
  </si>
  <si>
    <t>82025</t>
  </si>
  <si>
    <t>56252510</t>
  </si>
  <si>
    <t>Asociácia neuznaných športov Slovenskej republiky, Bratislava</t>
  </si>
  <si>
    <t>202501</t>
  </si>
  <si>
    <t>202502</t>
  </si>
  <si>
    <t>CPN202501</t>
  </si>
  <si>
    <t>CP2025-02</t>
  </si>
  <si>
    <t xml:space="preserve">Náklady na organizovanie súťaží - cestovný príkaz hlavnému rozhodcovi na podujatí 2.kolo SP 2025 -Bojná </t>
  </si>
  <si>
    <t>LICENCIA SVK1387</t>
  </si>
  <si>
    <t>FILIP SCHWARZ</t>
  </si>
  <si>
    <t>RICHARD CABAŇ</t>
  </si>
  <si>
    <t>LICENCIA SVK2251</t>
  </si>
  <si>
    <t>CPN202502</t>
  </si>
  <si>
    <t>202503</t>
  </si>
  <si>
    <t>202504</t>
  </si>
  <si>
    <t xml:space="preserve">Náklady na organizovanie súťaží - cestovný príkaz hlavnému rozhodcovi na podujatí 1.kolo SP 2025 -BAKA </t>
  </si>
  <si>
    <t>LICENCIA SVK1166</t>
  </si>
  <si>
    <t>VLADIMIRA ŠÁLEKOVÁ</t>
  </si>
  <si>
    <t>CPN2025-03</t>
  </si>
  <si>
    <t xml:space="preserve">Čiastočné preplatenie nákladov na súťaž v pôs.SLA 3D - Slovenský pohár 2025 -  3.kolo, VARÍN </t>
  </si>
  <si>
    <t>Čiastočné preplatenie nákladov na súťaž v pôs.SLA 3D - Slovenský pohár 2025 -  2.kolo BOJNÁ</t>
  </si>
  <si>
    <t>53214897</t>
  </si>
  <si>
    <t>42218195</t>
  </si>
  <si>
    <t>Materiálové vybavenie súťaží - 400 ks stuhy na medaile pre súťažnú sériu Stredoslovenský pohár  -  2025</t>
  </si>
  <si>
    <t>4025014</t>
  </si>
  <si>
    <t>4025015</t>
  </si>
  <si>
    <t>2400017340</t>
  </si>
  <si>
    <t>4025013</t>
  </si>
  <si>
    <t>125140865</t>
  </si>
  <si>
    <t>Hosting archery3d.sk/úložisko/podpora PHP verií</t>
  </si>
  <si>
    <t>doména sla3d/ presmerovanie</t>
  </si>
  <si>
    <t>4025020</t>
  </si>
  <si>
    <t>125140864</t>
  </si>
  <si>
    <t>4025016</t>
  </si>
  <si>
    <t>202510477</t>
  </si>
  <si>
    <t>Materiálne vybavenie súťaží - 3d terče 3 ks na súťaže v sérií SP/MSR 2025</t>
  </si>
  <si>
    <t>CPN2025-04</t>
  </si>
  <si>
    <t xml:space="preserve">Čiastočné preplatenie nákladov na súťaž v pôs.SLA 3D - Slovenský pohár 2025 -  4.kolo RIMAVSKÁ SOBOTA </t>
  </si>
  <si>
    <t>4025018</t>
  </si>
  <si>
    <t>4025019</t>
  </si>
  <si>
    <t>20250047</t>
  </si>
  <si>
    <t>20250048</t>
  </si>
  <si>
    <t>Materiálne vybavenie súťaží - potlač stanov na SP/MSR: REGISTRÁCIA, KONTROLA NÁRADIA</t>
  </si>
  <si>
    <t>Sústredenie detí a mládeže do 18.rokov LOMY 2025: materiálne vybavenie - medaile + samolepky na medaile, potlač športových pomôcok</t>
  </si>
  <si>
    <t>4025023</t>
  </si>
  <si>
    <t>2025214</t>
  </si>
  <si>
    <t xml:space="preserve">Sústredenie detí a mládeže do 18.rokov LOMY 2025: ubytovanie 5x inštruktori + 1x zdravotník </t>
  </si>
  <si>
    <t>36539961</t>
  </si>
  <si>
    <t>BOMBOVO cestovná kancelária s.r.o. , NITRA</t>
  </si>
  <si>
    <t xml:space="preserve">Sústredenie detí a mládeže do 18.rokov LOMY 2025: ubytovanie 18 účastníkov sústredenia pre aktívnych športovcov  </t>
  </si>
  <si>
    <t>4025022</t>
  </si>
  <si>
    <t>2025213</t>
  </si>
  <si>
    <t>CPN202505</t>
  </si>
  <si>
    <t>250505</t>
  </si>
  <si>
    <t xml:space="preserve">Čiastočné preplatenie nákladov na súťaž v pôs.SLA 3D - Slovenský pohár 2025 -  5.kolo Dobšiná </t>
  </si>
  <si>
    <t>42095042</t>
  </si>
  <si>
    <t>4025024</t>
  </si>
  <si>
    <t>20250011</t>
  </si>
  <si>
    <t>42327041</t>
  </si>
  <si>
    <t>Spišský lukostrelecký klub</t>
  </si>
  <si>
    <t>CPN2025-07</t>
  </si>
  <si>
    <t>202507</t>
  </si>
  <si>
    <t>Čiastočné preplatenie nákladov na súťaž v pôs.SLA 3D - Slovenský pohár 2025 -  7.kolo BOJNICE</t>
  </si>
  <si>
    <t xml:space="preserve">Náklady na organizovanie súťaží - cestovný príkaz hlavnému rozhodcovi na podujatí 7.kolo SP 2025 -BOJNICE </t>
  </si>
  <si>
    <t>Náklady na organizovanie súťaží - cestovný príkaz hlavnému rozhodcovi na podujatí 7.kolo SP 2025 -BOJNICE</t>
  </si>
  <si>
    <t>LICENCIA SVK0912</t>
  </si>
  <si>
    <t>JANA HARABINOVÁ</t>
  </si>
  <si>
    <t>4025025</t>
  </si>
  <si>
    <t>20250014</t>
  </si>
  <si>
    <t>Štartovné pre 106 reprezentantov 1.3.VT -  SLA 3D na Majstrovstvách Európy Spišské Vlachy 11.-16.9.2025</t>
  </si>
  <si>
    <t>4025026</t>
  </si>
  <si>
    <t>2025022</t>
  </si>
  <si>
    <t>Štartovné pre 7 tímov reprezentácie   SLA 3D na Majstrovstvách Európy Spišské Vlachy 11.-16.9.2025</t>
  </si>
  <si>
    <t>4025027</t>
  </si>
  <si>
    <t>202511164</t>
  </si>
  <si>
    <t xml:space="preserve">Materiálne vybavenie SLA 3D pre prezentáciu/ vyúčbu lukostreľby obaly pre 7 lukostreleckých výstrojí </t>
  </si>
  <si>
    <t>4025028</t>
  </si>
  <si>
    <t>20250068</t>
  </si>
  <si>
    <t>Nákup vecných cien pre športovcov na finále Slovenský Pohár 2025 , Petrovce/30.08.2025/ plakety 119 ks</t>
  </si>
  <si>
    <t>4025029</t>
  </si>
  <si>
    <t>20250069</t>
  </si>
  <si>
    <t xml:space="preserve">Nákup vecných cien pre športovcov na finále3D WEST CUP 2025 , Hurbanovo/06.09.2025/ plakety 96 ks </t>
  </si>
  <si>
    <t>4025030</t>
  </si>
  <si>
    <t>20250073</t>
  </si>
  <si>
    <t>Materiálne vybavenie súťaží - 20 ks reflexné vesty pre organizátorov SP/MSR</t>
  </si>
  <si>
    <t>CP25-09</t>
  </si>
  <si>
    <t>CP25-10</t>
  </si>
  <si>
    <t>2509</t>
  </si>
  <si>
    <t>2510</t>
  </si>
  <si>
    <t>CP25-07</t>
  </si>
  <si>
    <t>CP25-06</t>
  </si>
  <si>
    <t>2506</t>
  </si>
  <si>
    <t>2507</t>
  </si>
  <si>
    <t>2504</t>
  </si>
  <si>
    <t>CP25-04</t>
  </si>
  <si>
    <t>CP25-03</t>
  </si>
  <si>
    <t>2503</t>
  </si>
  <si>
    <t>Náklady na organizovanie súťaží - cestovný príkaz hlavnému rozhodcovi na podujatí 5.kolo SP 2025 -Dobšiná</t>
  </si>
  <si>
    <t>LICENCIA SVK1577</t>
  </si>
  <si>
    <t>JANA BEJTICOVA</t>
  </si>
  <si>
    <t xml:space="preserve">Náklady na organizovanie súťaží - cestovný príkaz hlavnému rozhodcovi na podujatí 7.kolo SP 2025 - PETROVCE </t>
  </si>
  <si>
    <t>4025031</t>
  </si>
  <si>
    <t>20250074</t>
  </si>
  <si>
    <t>4025032</t>
  </si>
  <si>
    <t>20250627</t>
  </si>
  <si>
    <t>36030562</t>
  </si>
  <si>
    <t>AVEST S.R.O., RIMAVSKÁ SOBOTA</t>
  </si>
  <si>
    <t>4025034</t>
  </si>
  <si>
    <t>202511361</t>
  </si>
  <si>
    <t xml:space="preserve">Materiálne vybavenie súťaží  : 4x terčovnice+ 4x stojany na súťaže SP/MSR </t>
  </si>
  <si>
    <t>2400017572</t>
  </si>
  <si>
    <t>4025035</t>
  </si>
  <si>
    <t>251885</t>
  </si>
  <si>
    <t xml:space="preserve">Nákup vecných cien pre športovcov na finále JU5 , Zlatná na Ostrove /05.10.2025/ poháre 88 ks </t>
  </si>
  <si>
    <t>4025037</t>
  </si>
  <si>
    <t>202511540</t>
  </si>
  <si>
    <t xml:space="preserve">Materiálna podpora pre kluby - podpora športovcov do 23 rokov - nákup terčovníc </t>
  </si>
  <si>
    <t>Materiálové vybavenie súťaží -150 ks stuhy na MSR - 2025</t>
  </si>
  <si>
    <t>Materiálové vybavenie súťaží - 900 ks medaile + struhy pre súťažnú sériu SLOVENSKÝ POHÁR 8 súťažných kôl 2025</t>
  </si>
  <si>
    <t>Lukostreľba pre radosť, Topoľčany</t>
  </si>
  <si>
    <t>Lukostrelecký klub Varín, Varín</t>
  </si>
  <si>
    <t>DANDY s.r.o. Šaľa</t>
  </si>
  <si>
    <t>Lukostrelecký klub Bašta, Rimavská Sobota</t>
  </si>
  <si>
    <t>Lukostrelecký klub Dobšiná, Dobšiná</t>
  </si>
  <si>
    <t>Spišský lukostrelecký klub, Spišské Vlachy</t>
  </si>
  <si>
    <t>Lukostrelecký klub Epirus, Bojnice</t>
  </si>
  <si>
    <t>60ks - samolepky na štartovné kolíky na trati MSR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</si>
</sst>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2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58" val="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84" sqref="A84"/>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16"/>
      <c r="D1" s="316"/>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5" customHeight="1" x14ac:dyDescent="0.25">
      <c r="A12" s="304" t="s">
        <v>1360</v>
      </c>
      <c r="C12" s="205"/>
      <c r="D12" s="205"/>
    </row>
    <row r="13" spans="1:4" s="18" customFormat="1" ht="23.5" customHeight="1" x14ac:dyDescent="0.25">
      <c r="A13" s="309"/>
      <c r="C13" s="205"/>
      <c r="D13" s="205"/>
    </row>
    <row r="14" spans="1:4" s="18" customFormat="1" ht="17.5" x14ac:dyDescent="0.25">
      <c r="A14" s="310" t="s">
        <v>5</v>
      </c>
      <c r="C14" s="205"/>
      <c r="D14" s="205"/>
    </row>
    <row r="15" spans="1:4" ht="16.399999999999999" customHeight="1" x14ac:dyDescent="0.25">
      <c r="A15" s="127"/>
      <c r="C15" s="21"/>
    </row>
    <row r="16" spans="1:4" ht="303" x14ac:dyDescent="0.25">
      <c r="A16" s="298" t="s">
        <v>6</v>
      </c>
      <c r="C16" s="21"/>
    </row>
    <row r="17" spans="1:4" ht="17.5" customHeight="1" x14ac:dyDescent="0.25">
      <c r="A17" s="21"/>
      <c r="C17" s="21"/>
    </row>
    <row r="18" spans="1:4" ht="205"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17"/>
      <c r="D21" s="317"/>
    </row>
    <row r="22" spans="1:4" x14ac:dyDescent="0.25">
      <c r="C22" s="318"/>
      <c r="D22" s="317"/>
    </row>
    <row r="23" spans="1:4" ht="64" x14ac:dyDescent="0.25">
      <c r="A23" s="23" t="s">
        <v>1361</v>
      </c>
      <c r="C23" s="255"/>
      <c r="D23" s="256"/>
    </row>
    <row r="24" spans="1:4" ht="12.75" customHeight="1" x14ac:dyDescent="0.25">
      <c r="C24" s="314"/>
      <c r="D24" s="315"/>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1342</v>
      </c>
    </row>
    <row r="32" spans="1:4" ht="12.65" customHeight="1" x14ac:dyDescent="0.25"/>
    <row r="33" spans="1:3" ht="15.75" customHeight="1" x14ac:dyDescent="0.25">
      <c r="A33" s="19" t="s">
        <v>1343</v>
      </c>
    </row>
    <row r="34" spans="1:3" ht="12.65" customHeight="1" x14ac:dyDescent="0.25"/>
    <row r="35" spans="1:3" ht="52" x14ac:dyDescent="0.25">
      <c r="A35" s="19" t="s">
        <v>1345</v>
      </c>
    </row>
    <row r="36" spans="1:3" ht="12" customHeight="1" x14ac:dyDescent="0.25"/>
    <row r="37" spans="1:3" ht="25.5" x14ac:dyDescent="0.25">
      <c r="A37" s="271" t="s">
        <v>1344</v>
      </c>
    </row>
    <row r="39" spans="1:3" ht="77" x14ac:dyDescent="0.25">
      <c r="A39" s="23" t="s">
        <v>1346</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1348</v>
      </c>
    </row>
    <row r="49" spans="1:1" ht="12" customHeight="1" x14ac:dyDescent="0.25"/>
    <row r="50" spans="1:1" ht="39" x14ac:dyDescent="0.25">
      <c r="A50" s="19" t="s">
        <v>1349</v>
      </c>
    </row>
    <row r="51" spans="1:1" ht="12.75" customHeight="1" x14ac:dyDescent="0.25"/>
    <row r="52" spans="1:1" ht="75.5" x14ac:dyDescent="0.25">
      <c r="A52" s="19" t="s">
        <v>1350</v>
      </c>
    </row>
    <row r="53" spans="1:1" ht="12.75" customHeight="1" x14ac:dyDescent="0.25"/>
    <row r="54" spans="1:1" ht="38.5" x14ac:dyDescent="0.25">
      <c r="A54" s="19" t="s">
        <v>1351</v>
      </c>
    </row>
    <row r="56" spans="1:1" ht="13" x14ac:dyDescent="0.25">
      <c r="A56" s="19" t="s">
        <v>16</v>
      </c>
    </row>
    <row r="58" spans="1:1" ht="13" x14ac:dyDescent="0.25">
      <c r="A58" s="19" t="s">
        <v>17</v>
      </c>
    </row>
    <row r="60" spans="1:1" ht="121.75" customHeight="1" x14ac:dyDescent="0.25">
      <c r="A60" s="23" t="s">
        <v>1352</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1353</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1" t="s">
        <v>1371</v>
      </c>
    </row>
    <row r="73" spans="1:1" ht="37.5" x14ac:dyDescent="0.25">
      <c r="A73" s="23" t="s">
        <v>1372</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1362</v>
      </c>
    </row>
    <row r="96" spans="1:2" x14ac:dyDescent="0.25">
      <c r="A96" s="23"/>
    </row>
    <row r="97" spans="1:4" ht="13" x14ac:dyDescent="0.25">
      <c r="A97" s="260" t="s">
        <v>40</v>
      </c>
    </row>
    <row r="98" spans="1:4" ht="68.5" customHeight="1" x14ac:dyDescent="0.25">
      <c r="A98" s="23" t="s">
        <v>1363</v>
      </c>
    </row>
    <row r="99" spans="1:4" x14ac:dyDescent="0.25">
      <c r="A99" s="23"/>
    </row>
    <row r="100" spans="1:4" ht="13" x14ac:dyDescent="0.25">
      <c r="A100" s="260" t="s">
        <v>41</v>
      </c>
    </row>
    <row r="101" spans="1:4" ht="75.5" x14ac:dyDescent="0.25">
      <c r="A101" s="23" t="s">
        <v>1364</v>
      </c>
    </row>
    <row r="102" spans="1:4" x14ac:dyDescent="0.25">
      <c r="A102" s="23"/>
    </row>
    <row r="103" spans="1:4" ht="13" x14ac:dyDescent="0.25">
      <c r="A103" s="297" t="s">
        <v>42</v>
      </c>
    </row>
    <row r="104" spans="1:4" ht="50.5" x14ac:dyDescent="0.25">
      <c r="A104" s="23" t="s">
        <v>1365</v>
      </c>
    </row>
    <row r="105" spans="1:4" x14ac:dyDescent="0.25">
      <c r="A105" s="23"/>
      <c r="B105" s="20" t="s">
        <v>43</v>
      </c>
    </row>
    <row r="106" spans="1:4" ht="13" x14ac:dyDescent="0.25">
      <c r="A106" s="260" t="s">
        <v>44</v>
      </c>
    </row>
    <row r="107" spans="1:4" ht="71.25" customHeight="1" x14ac:dyDescent="0.25">
      <c r="A107" s="19" t="s">
        <v>1366</v>
      </c>
    </row>
    <row r="108" spans="1:4" ht="37.5" x14ac:dyDescent="0.25">
      <c r="A108" s="19" t="s">
        <v>1356</v>
      </c>
    </row>
    <row r="109" spans="1:4" ht="25" x14ac:dyDescent="0.25">
      <c r="A109" s="19" t="s">
        <v>45</v>
      </c>
    </row>
    <row r="110" spans="1:4" ht="10.5" customHeight="1" x14ac:dyDescent="0.25">
      <c r="D110" s="20" t="s">
        <v>43</v>
      </c>
    </row>
    <row r="111" spans="1:4" ht="99.75" customHeight="1" x14ac:dyDescent="0.25">
      <c r="A111" s="23" t="s">
        <v>1355</v>
      </c>
    </row>
    <row r="112" spans="1:4" ht="26" x14ac:dyDescent="0.25">
      <c r="A112" s="19" t="s">
        <v>1354</v>
      </c>
    </row>
    <row r="114" spans="1:2" ht="175" x14ac:dyDescent="0.25">
      <c r="A114" s="23" t="s">
        <v>1367</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1357</v>
      </c>
    </row>
    <row r="133" spans="1:1" ht="61.5" customHeight="1" x14ac:dyDescent="0.25">
      <c r="A133" s="303" t="s">
        <v>1369</v>
      </c>
    </row>
    <row r="134" spans="1:1" ht="13" x14ac:dyDescent="0.25">
      <c r="A134" s="260" t="s">
        <v>1370</v>
      </c>
    </row>
    <row r="135" spans="1:1" ht="101" x14ac:dyDescent="0.25">
      <c r="A135" s="303" t="s">
        <v>1358</v>
      </c>
    </row>
    <row r="136" spans="1:1" x14ac:dyDescent="0.25">
      <c r="A136"/>
    </row>
    <row r="137" spans="1:1" ht="71.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68" t="str">
        <f>Spolu!C3&amp;", "&amp;Spolu!C6</f>
        <v>Slovenská lukostrelecká asociácia 3D, Trnovec nad Váhom 1040, Trnovec nad Váhom, 825 71</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4"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4" customHeight="1" x14ac:dyDescent="0.25">
      <c r="A14" s="139" t="s">
        <v>1275</v>
      </c>
      <c r="B14" s="373" t="s">
        <v>1293</v>
      </c>
      <c r="C14" s="374"/>
      <c r="F14" s="313"/>
      <c r="N14" s="137" t="str">
        <f t="shared" si="0"/>
        <v xml:space="preserve">n - </v>
      </c>
      <c r="O14" s="137" t="s">
        <v>364</v>
      </c>
    </row>
    <row r="15" spans="1:16" ht="34.4" customHeight="1" x14ac:dyDescent="0.25">
      <c r="A15" s="139" t="s">
        <v>1294</v>
      </c>
      <c r="B15" s="373"/>
      <c r="C15" s="374"/>
      <c r="F15" s="376"/>
      <c r="N15" s="137" t="str">
        <f t="shared" si="0"/>
        <v xml:space="preserve">o - </v>
      </c>
      <c r="O15" s="137" t="s">
        <v>365</v>
      </c>
    </row>
    <row r="16" spans="1:16" x14ac:dyDescent="0.25">
      <c r="A16" s="139" t="s">
        <v>1278</v>
      </c>
      <c r="B16" s="142">
        <f>F8</f>
        <v>0</v>
      </c>
      <c r="C16" s="137"/>
      <c r="F16" s="376"/>
      <c r="N16" s="137" t="str">
        <f t="shared" si="0"/>
        <v xml:space="preserve">p - </v>
      </c>
      <c r="O16" s="137" t="s">
        <v>366</v>
      </c>
    </row>
    <row r="17" spans="1:16" ht="32.15" customHeight="1" x14ac:dyDescent="0.25">
      <c r="A17" s="139" t="s">
        <v>1281</v>
      </c>
      <c r="B17" s="142">
        <f>F9</f>
        <v>0</v>
      </c>
      <c r="C17" s="137"/>
      <c r="F17" s="376"/>
      <c r="N17" s="137" t="str">
        <f t="shared" si="0"/>
        <v xml:space="preserve">q - </v>
      </c>
      <c r="O17" s="137" t="s">
        <v>367</v>
      </c>
    </row>
    <row r="18" spans="1:16" ht="16" thickBot="1" x14ac:dyDescent="0.3">
      <c r="B18" s="193" t="s">
        <v>1295</v>
      </c>
      <c r="C18" s="194">
        <v>31</v>
      </c>
      <c r="N18" s="137" t="str">
        <f t="shared" si="0"/>
        <v xml:space="preserve">r - </v>
      </c>
      <c r="O18" s="137" t="s">
        <v>368</v>
      </c>
    </row>
    <row r="19" spans="1:16" x14ac:dyDescent="0.25">
      <c r="B19" s="193" t="s">
        <v>1283</v>
      </c>
      <c r="C19" s="142" t="str">
        <f>Spolu!C4</f>
        <v>36075809</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1286</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1298</v>
      </c>
    </row>
    <row r="2" spans="1:2" ht="30" customHeight="1" x14ac:dyDescent="0.25">
      <c r="A2" s="377" t="s">
        <v>1299</v>
      </c>
      <c r="B2" s="377"/>
    </row>
    <row r="3" spans="1:2" ht="13"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53"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19" t="s">
        <v>57</v>
      </c>
      <c r="B1" s="319"/>
      <c r="C1" s="319"/>
      <c r="D1" s="319"/>
      <c r="E1" s="319"/>
      <c r="F1" s="319"/>
      <c r="G1" s="319"/>
      <c r="H1" s="319"/>
      <c r="I1" s="52"/>
      <c r="J1" s="37"/>
    </row>
    <row r="2" spans="1:11" ht="15.5" x14ac:dyDescent="0.35">
      <c r="A2" s="325" t="s">
        <v>58</v>
      </c>
      <c r="B2" s="325"/>
      <c r="C2" s="325"/>
      <c r="D2" s="325"/>
      <c r="E2" s="325"/>
      <c r="F2" s="325"/>
      <c r="G2" s="325"/>
      <c r="H2" s="323" t="str">
        <f>+Doklady!I100</f>
        <v>V3</v>
      </c>
      <c r="I2" s="323"/>
    </row>
    <row r="3" spans="1:11" ht="14" x14ac:dyDescent="0.3">
      <c r="A3" s="40"/>
      <c r="B3" s="40"/>
      <c r="C3" s="40"/>
      <c r="D3" s="40"/>
      <c r="E3" s="40"/>
      <c r="F3" s="40"/>
      <c r="G3" s="40"/>
      <c r="H3" s="324">
        <f>+Doklady!I101</f>
        <v>45887</v>
      </c>
      <c r="I3" s="324"/>
    </row>
    <row r="4" spans="1:11" ht="15.75" customHeight="1" x14ac:dyDescent="0.3">
      <c r="A4" s="41" t="s">
        <v>59</v>
      </c>
      <c r="B4" s="320" t="s">
        <v>60</v>
      </c>
      <c r="C4" s="321"/>
      <c r="D4" s="321"/>
      <c r="E4" s="32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2" priority="2" stopIfTrue="1">
      <formula>$A78&lt;&gt;""</formula>
    </cfRule>
  </conditionalFormatting>
  <conditionalFormatting sqref="A8:I76 I78">
    <cfRule type="expression" dxfId="121" priority="7" stopIfTrue="1">
      <formula>$A8&lt;&gt;""</formula>
    </cfRule>
  </conditionalFormatting>
  <conditionalFormatting sqref="B78:H2888">
    <cfRule type="expression" dxfId="120" priority="3" stopIfTrue="1">
      <formula>$A78&lt;&gt;""</formula>
    </cfRule>
  </conditionalFormatting>
  <conditionalFormatting sqref="D2886:D2913">
    <cfRule type="expression" dxfId="11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28" t="s">
        <v>311</v>
      </c>
      <c r="B1" s="329"/>
      <c r="C1" s="174">
        <v>45688</v>
      </c>
      <c r="D1" s="26"/>
      <c r="G1" s="252">
        <v>45688</v>
      </c>
    </row>
    <row r="2" spans="1:7" ht="14" x14ac:dyDescent="0.3">
      <c r="A2" s="28"/>
      <c r="B2" s="28"/>
      <c r="G2" s="252">
        <v>45716</v>
      </c>
    </row>
    <row r="3" spans="1:7" ht="14" x14ac:dyDescent="0.3">
      <c r="A3" s="30" t="s">
        <v>312</v>
      </c>
      <c r="B3" s="326" t="str">
        <f>INDEX(Adr!B:B,Doklady!B102+1)</f>
        <v>Slovenská lukostrelecká asociácia 3D</v>
      </c>
      <c r="C3" s="326"/>
      <c r="D3" s="326"/>
      <c r="G3" s="252">
        <v>45747</v>
      </c>
    </row>
    <row r="4" spans="1:7" ht="14" x14ac:dyDescent="0.3">
      <c r="A4" s="30" t="s">
        <v>313</v>
      </c>
      <c r="B4" s="29" t="str">
        <f>RIGHT("0000"&amp;INDEX(Adr!A:A,Doklady!B102+1),8)</f>
        <v>36075809</v>
      </c>
      <c r="G4" s="252">
        <v>45777</v>
      </c>
    </row>
    <row r="5" spans="1:7" ht="14" x14ac:dyDescent="0.3">
      <c r="A5" s="30" t="s">
        <v>314</v>
      </c>
      <c r="B5" s="29" t="str">
        <f>INDEX(Adr!D:D,Doklady!B102+1)&amp;", "&amp;INDEX(Adr!E:E,Doklady!B102+1)</f>
        <v>Trnovec nad Váhom 1040, Trnovec nad Váhom</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v>45800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45800</v>
      </c>
      <c r="G15" s="252"/>
    </row>
    <row r="16" spans="1:7" ht="14" x14ac:dyDescent="0.3">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6" zoomScaleNormal="100" workbookViewId="0">
      <selection sqref="A1:I55"/>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49" t="s">
        <v>329</v>
      </c>
      <c r="B1" s="349"/>
      <c r="C1" s="349"/>
      <c r="D1" s="349"/>
      <c r="E1" s="349"/>
      <c r="F1" s="349"/>
      <c r="G1" s="349"/>
      <c r="H1" s="349"/>
      <c r="I1" s="349"/>
    </row>
    <row r="2" spans="1:26" ht="7.5" customHeight="1" x14ac:dyDescent="0.2">
      <c r="C2" s="8"/>
      <c r="D2" s="8"/>
      <c r="E2" s="8"/>
      <c r="F2" s="8"/>
      <c r="G2" s="8"/>
      <c r="H2" s="8"/>
      <c r="I2" s="8"/>
    </row>
    <row r="3" spans="1:26" s="9" customFormat="1" ht="26.15" customHeight="1" x14ac:dyDescent="0.25">
      <c r="B3" s="160" t="s">
        <v>59</v>
      </c>
      <c r="C3" s="350" t="str">
        <f>INDEX(Adr!B2:B151,Doklady!B102)</f>
        <v>Slovenská lukostrelecká asociácia 3D</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INDEX(Adr!A2:A151,Doklady!B102)</f>
        <v>36075809</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INDEX(Adr!D2:D151,Doklady!B102)&amp;", "&amp;INDEX(Adr!E2:E151,Doklady!B102)&amp;", "&amp;INDEX(Adr!F2:F151,Doklady!B102)</f>
        <v>Trnovec nad Váhom 1040, Trnovec nad Váhom, 825 71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8" x14ac:dyDescent="0.4">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3">
        <f>+I39-I42+I44-I47</f>
        <v>0</v>
      </c>
      <c r="F11" s="354"/>
      <c r="J11" s="176"/>
      <c r="L11" s="161">
        <f>L41</f>
        <v>2</v>
      </c>
      <c r="M11" s="118"/>
      <c r="N11" s="118"/>
      <c r="O11" s="118"/>
      <c r="P11" s="118"/>
      <c r="Q11" s="118"/>
      <c r="R11" s="118"/>
      <c r="S11" s="118"/>
    </row>
    <row r="12" spans="1:26" ht="18" x14ac:dyDescent="0.4">
      <c r="A12" s="69" t="s">
        <v>321</v>
      </c>
      <c r="B12" s="70" t="s">
        <v>322</v>
      </c>
      <c r="C12" s="126">
        <f>SUMIF(FP!J:J,Doklady!$B$1&amp;A12,FP!D:D)</f>
        <v>45800</v>
      </c>
      <c r="D12" s="126">
        <f>C12-E12</f>
        <v>45800</v>
      </c>
      <c r="E12" s="345">
        <f>SUMIF(K:K,A12,I:I)</f>
        <v>0</v>
      </c>
      <c r="F12" s="346"/>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0" t="s">
        <v>340</v>
      </c>
      <c r="C17" s="340"/>
      <c r="D17" s="340"/>
      <c r="E17" s="340"/>
      <c r="F17" s="340"/>
      <c r="G17" s="340"/>
      <c r="H17" s="340"/>
      <c r="I17" s="73">
        <f>SUMIF(FP!I:I,Doklady!$B$1&amp;A17,FP!D:D)</f>
        <v>0</v>
      </c>
      <c r="T17" s="86"/>
    </row>
    <row r="18" spans="1:20" x14ac:dyDescent="0.2">
      <c r="A18" s="135" t="s">
        <v>341</v>
      </c>
      <c r="B18" s="340" t="s">
        <v>342</v>
      </c>
      <c r="C18" s="340"/>
      <c r="D18" s="340"/>
      <c r="E18" s="340"/>
      <c r="F18" s="340"/>
      <c r="G18" s="340"/>
      <c r="H18" s="340"/>
      <c r="I18" s="73">
        <f>SUMIF(FP!I:I,Doklady!$B$1&amp;A18,FP!D:D)</f>
        <v>0</v>
      </c>
    </row>
    <row r="19" spans="1:20" x14ac:dyDescent="0.2">
      <c r="A19" s="115" t="s">
        <v>343</v>
      </c>
      <c r="B19" s="340" t="s">
        <v>344</v>
      </c>
      <c r="C19" s="340"/>
      <c r="D19" s="340"/>
      <c r="E19" s="340"/>
      <c r="F19" s="340"/>
      <c r="G19" s="340"/>
      <c r="H19" s="340"/>
      <c r="I19" s="73">
        <f>SUMIF(FP!I:I,Doklady!$B$1&amp;A19,FP!D:D)</f>
        <v>0</v>
      </c>
    </row>
    <row r="20" spans="1:20" x14ac:dyDescent="0.2">
      <c r="A20" s="135" t="s">
        <v>345</v>
      </c>
      <c r="B20" s="334" t="s">
        <v>346</v>
      </c>
      <c r="C20" s="335"/>
      <c r="D20" s="335"/>
      <c r="E20" s="335"/>
      <c r="F20" s="335"/>
      <c r="G20" s="335"/>
      <c r="H20" s="336"/>
      <c r="I20" s="73">
        <f>SUMIF(FP!I:I,Doklady!$B$1&amp;A20,FP!D:D)</f>
        <v>0</v>
      </c>
      <c r="T20" s="86"/>
    </row>
    <row r="21" spans="1:20" x14ac:dyDescent="0.2">
      <c r="A21" s="115" t="s">
        <v>347</v>
      </c>
      <c r="B21" s="334" t="s">
        <v>348</v>
      </c>
      <c r="C21" s="335"/>
      <c r="D21" s="335"/>
      <c r="E21" s="335"/>
      <c r="F21" s="335"/>
      <c r="G21" s="335"/>
      <c r="H21" s="336"/>
      <c r="I21" s="73">
        <f>SUMIF(FP!I:I,Doklady!$B$1&amp;A21,FP!D:D)</f>
        <v>0</v>
      </c>
      <c r="T21" s="86"/>
    </row>
    <row r="22" spans="1:20" x14ac:dyDescent="0.2">
      <c r="A22" s="135" t="s">
        <v>349</v>
      </c>
      <c r="B22" s="341" t="s">
        <v>350</v>
      </c>
      <c r="C22" s="342"/>
      <c r="D22" s="342"/>
      <c r="E22" s="342"/>
      <c r="F22" s="342"/>
      <c r="G22" s="342"/>
      <c r="H22" s="343"/>
      <c r="I22" s="73">
        <f>SUMIF(FP!I:I,Doklady!$B$1&amp;A22,FP!D:D)</f>
        <v>0</v>
      </c>
      <c r="T22" s="86"/>
    </row>
    <row r="23" spans="1:20" x14ac:dyDescent="0.2">
      <c r="A23" s="115" t="s">
        <v>351</v>
      </c>
      <c r="B23" s="334" t="s">
        <v>352</v>
      </c>
      <c r="C23" s="335"/>
      <c r="D23" s="335"/>
      <c r="E23" s="335"/>
      <c r="F23" s="335"/>
      <c r="G23" s="335"/>
      <c r="H23" s="336"/>
      <c r="I23" s="73">
        <f>SUMIF(FP!I:I,Doklady!$B$1&amp;A23,FP!D:D)</f>
        <v>45800</v>
      </c>
      <c r="T23" s="86"/>
    </row>
    <row r="24" spans="1:20" x14ac:dyDescent="0.2">
      <c r="A24" s="135" t="s">
        <v>353</v>
      </c>
      <c r="B24" s="334" t="s">
        <v>354</v>
      </c>
      <c r="C24" s="335"/>
      <c r="D24" s="335"/>
      <c r="E24" s="335"/>
      <c r="F24" s="335"/>
      <c r="G24" s="335"/>
      <c r="H24" s="336"/>
      <c r="I24" s="73">
        <f>SUMIF(FP!I:I,Doklady!$B$1&amp;A24,FP!D:D)</f>
        <v>0</v>
      </c>
      <c r="T24" s="86"/>
    </row>
    <row r="25" spans="1:20" x14ac:dyDescent="0.2">
      <c r="A25" s="115" t="s">
        <v>355</v>
      </c>
      <c r="B25" s="357" t="s">
        <v>2282</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1687</v>
      </c>
      <c r="D38" s="68" t="s">
        <v>1688</v>
      </c>
      <c r="E38" s="68" t="s">
        <v>1689</v>
      </c>
      <c r="F38" s="68" t="s">
        <v>1686</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45800</v>
      </c>
      <c r="D53" s="73">
        <f>IF(A53&lt;&gt;"",Doklady!I1-Doklady!J1,"")</f>
        <v>45800.000000000007</v>
      </c>
      <c r="E53" s="73">
        <f>IF(A53&lt;&gt;"",MIN(D53,C53)*Doklady!C1/(1-Doklady!C1),"")</f>
        <v>0</v>
      </c>
      <c r="F53" s="71">
        <f>IF(A53&lt;&gt;"",Doklady!J1,"")</f>
        <v>0</v>
      </c>
      <c r="G53" s="73">
        <f>+IFERROR(HLOOKUP(IF(RIGHT(B53,15)="bežné transfery",LEFT(B53,LEN(B53)-18),0),$J$40:$K$42,3,0),MIN(C53,D53))</f>
        <v>45800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45800</v>
      </c>
      <c r="D130" s="228">
        <f t="shared" ref="D130:I130" si="9">SUM(D53:D129)</f>
        <v>45800.000000000007</v>
      </c>
      <c r="E130" s="228">
        <f t="shared" si="9"/>
        <v>0</v>
      </c>
      <c r="F130" s="228">
        <f t="shared" si="9"/>
        <v>0</v>
      </c>
      <c r="G130" s="228">
        <f t="shared" si="9"/>
        <v>45800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81"/>
      <c r="C140" s="229"/>
      <c r="D140" s="360"/>
      <c r="E140" s="360"/>
      <c r="F140" s="360"/>
      <c r="G140" s="360"/>
      <c r="H140" s="360"/>
      <c r="I140" s="360"/>
      <c r="J140" s="85"/>
    </row>
    <row r="141" spans="1:26" ht="68.25" customHeight="1" x14ac:dyDescent="0.25">
      <c r="A141" s="9"/>
      <c r="B141" s="283" t="s">
        <v>393</v>
      </c>
      <c r="C141" s="214"/>
      <c r="D141" s="344" t="s">
        <v>394</v>
      </c>
      <c r="E141" s="344"/>
      <c r="F141" s="344"/>
      <c r="G141" s="344"/>
      <c r="H141" s="344"/>
      <c r="I141" s="344"/>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18" priority="43" stopIfTrue="1" operator="lessThanOrEqual">
      <formula>0</formula>
    </cfRule>
    <cfRule type="cellIs" dxfId="117" priority="44" stopIfTrue="1" operator="greaterThan">
      <formula>0</formula>
    </cfRule>
  </conditionalFormatting>
  <conditionalFormatting sqref="D53:D129">
    <cfRule type="expression" dxfId="116" priority="31" stopIfTrue="1">
      <formula>$C53=$D53</formula>
    </cfRule>
    <cfRule type="expression" dxfId="115" priority="33" stopIfTrue="1">
      <formula>$C53&lt;&gt;$D53</formula>
    </cfRule>
  </conditionalFormatting>
  <conditionalFormatting sqref="E9:F9">
    <cfRule type="expression" dxfId="114" priority="38" stopIfTrue="1">
      <formula>SUM($E$10:$F$14)&gt;0</formula>
    </cfRule>
  </conditionalFormatting>
  <conditionalFormatting sqref="G53:G129">
    <cfRule type="expression" dxfId="113" priority="13" stopIfTrue="1">
      <formula>$C53=$G53</formula>
    </cfRule>
    <cfRule type="expression" dxfId="112" priority="14" stopIfTrue="1">
      <formula>$C53&lt;&gt;$G53</formula>
    </cfRule>
  </conditionalFormatting>
  <conditionalFormatting sqref="I42">
    <cfRule type="cellIs" dxfId="111" priority="1" stopIfTrue="1" operator="greaterThan">
      <formula>0</formula>
    </cfRule>
  </conditionalFormatting>
  <conditionalFormatting sqref="I47">
    <cfRule type="cellIs" dxfId="110" priority="15" stopIfTrue="1" operator="greaterThan">
      <formula>0</formula>
    </cfRule>
  </conditionalFormatting>
  <conditionalFormatting sqref="I53:I129">
    <cfRule type="cellIs" dxfId="109" priority="40" stopIfTrue="1" operator="equal">
      <formula>0</formula>
    </cfRule>
    <cfRule type="cellIs" dxfId="10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35" zoomScale="130" zoomScaleNormal="130" workbookViewId="0">
      <selection activeCell="A100" sqref="A100:J148"/>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g - rozvoj športov, ktoré nie sú uznanými podľa zákona č. 440/2015 Z. z.</v>
      </c>
      <c r="B1" s="232" t="str">
        <f>INDEX(Adr!A:A,B102+1)</f>
        <v>36075809</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45800.000000000007</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136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61" t="s">
        <v>329</v>
      </c>
      <c r="B100" s="361"/>
      <c r="C100" s="361"/>
      <c r="D100" s="361"/>
      <c r="E100" s="361"/>
      <c r="F100" s="361"/>
      <c r="G100" s="361"/>
      <c r="H100" s="361"/>
      <c r="I100" s="363" t="s">
        <v>2271</v>
      </c>
      <c r="J100" s="363"/>
      <c r="K100" s="89"/>
    </row>
    <row r="101" spans="1:25" ht="15.5" x14ac:dyDescent="0.35">
      <c r="A101" s="361"/>
      <c r="B101" s="361"/>
      <c r="C101" s="361"/>
      <c r="D101" s="361"/>
      <c r="E101" s="361"/>
      <c r="F101" s="361"/>
      <c r="G101" s="361"/>
      <c r="H101" s="361"/>
      <c r="I101" s="362">
        <v>45887</v>
      </c>
      <c r="J101" s="362"/>
    </row>
    <row r="102" spans="1:25" ht="14" x14ac:dyDescent="0.3">
      <c r="A102" s="249" t="s">
        <v>399</v>
      </c>
      <c r="B102" s="250">
        <v>58</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2293</v>
      </c>
      <c r="B107" s="14" t="s">
        <v>2312</v>
      </c>
      <c r="C107" s="14" t="s">
        <v>2313</v>
      </c>
      <c r="D107" s="16">
        <v>45720</v>
      </c>
      <c r="E107" s="16">
        <v>45925</v>
      </c>
      <c r="F107" s="14" t="s">
        <v>2307</v>
      </c>
      <c r="G107" s="14" t="s">
        <v>2294</v>
      </c>
      <c r="H107" s="14" t="s">
        <v>2295</v>
      </c>
      <c r="I107" s="15">
        <v>750</v>
      </c>
      <c r="J107" s="77">
        <v>10</v>
      </c>
      <c r="K107" s="92"/>
    </row>
    <row r="108" spans="1:25" ht="20" x14ac:dyDescent="0.25">
      <c r="A108" s="14" t="s">
        <v>2293</v>
      </c>
      <c r="B108" s="14" t="s">
        <v>2314</v>
      </c>
      <c r="C108" s="14" t="s">
        <v>2315</v>
      </c>
      <c r="D108" s="16">
        <v>45721</v>
      </c>
      <c r="E108" s="16">
        <v>45925</v>
      </c>
      <c r="F108" s="14" t="s">
        <v>2318</v>
      </c>
      <c r="G108" s="14" t="s">
        <v>2319</v>
      </c>
      <c r="H108" s="14" t="s">
        <v>2320</v>
      </c>
      <c r="I108" s="15">
        <v>378.84</v>
      </c>
      <c r="J108" s="77">
        <v>10</v>
      </c>
      <c r="K108" s="92"/>
    </row>
    <row r="109" spans="1:25" ht="20" x14ac:dyDescent="0.25">
      <c r="A109" s="14" t="s">
        <v>2293</v>
      </c>
      <c r="B109" s="14" t="s">
        <v>2316</v>
      </c>
      <c r="C109" s="14" t="s">
        <v>2317</v>
      </c>
      <c r="D109" s="16">
        <v>45727</v>
      </c>
      <c r="E109" s="16">
        <v>45925</v>
      </c>
      <c r="F109" s="14" t="s">
        <v>2308</v>
      </c>
      <c r="G109" s="14" t="s">
        <v>2298</v>
      </c>
      <c r="H109" s="14" t="s">
        <v>2321</v>
      </c>
      <c r="I109" s="15">
        <v>19.559999999999999</v>
      </c>
      <c r="J109" s="77">
        <v>10</v>
      </c>
      <c r="K109" s="92"/>
    </row>
    <row r="110" spans="1:25" ht="20" x14ac:dyDescent="0.25">
      <c r="A110" s="14" t="s">
        <v>2293</v>
      </c>
      <c r="B110" s="14" t="s">
        <v>2322</v>
      </c>
      <c r="C110" s="14" t="s">
        <v>2323</v>
      </c>
      <c r="D110" s="16">
        <v>45728</v>
      </c>
      <c r="E110" s="16">
        <v>45925</v>
      </c>
      <c r="F110" s="14" t="s">
        <v>2324</v>
      </c>
      <c r="G110" s="14" t="s">
        <v>2319</v>
      </c>
      <c r="H110" s="14" t="s">
        <v>2320</v>
      </c>
      <c r="I110" s="15">
        <v>361.62</v>
      </c>
      <c r="J110" s="77">
        <v>10</v>
      </c>
      <c r="K110" s="92"/>
    </row>
    <row r="111" spans="1:25" ht="30" x14ac:dyDescent="0.25">
      <c r="A111" s="14" t="s">
        <v>2293</v>
      </c>
      <c r="B111" s="14" t="s">
        <v>2325</v>
      </c>
      <c r="C111" s="14" t="s">
        <v>2326</v>
      </c>
      <c r="D111" s="16">
        <v>45728</v>
      </c>
      <c r="E111" s="16">
        <v>45925</v>
      </c>
      <c r="F111" s="14" t="s">
        <v>2453</v>
      </c>
      <c r="G111" s="14" t="s">
        <v>2327</v>
      </c>
      <c r="H111" s="14" t="s">
        <v>2328</v>
      </c>
      <c r="I111" s="15">
        <v>2742.9</v>
      </c>
      <c r="J111" s="77">
        <v>10</v>
      </c>
      <c r="K111" s="92"/>
    </row>
    <row r="112" spans="1:25" ht="20" x14ac:dyDescent="0.25">
      <c r="A112" s="14" t="s">
        <v>2293</v>
      </c>
      <c r="B112" s="14" t="s">
        <v>2330</v>
      </c>
      <c r="C112" s="14" t="s">
        <v>2329</v>
      </c>
      <c r="D112" s="16">
        <v>45737</v>
      </c>
      <c r="E112" s="16">
        <v>45925</v>
      </c>
      <c r="F112" s="14" t="s">
        <v>2331</v>
      </c>
      <c r="G112" s="14" t="s">
        <v>2332</v>
      </c>
      <c r="H112" s="14" t="s">
        <v>2333</v>
      </c>
      <c r="I112" s="15">
        <v>16.899999999999999</v>
      </c>
      <c r="J112" s="77">
        <v>10</v>
      </c>
      <c r="K112" s="92"/>
    </row>
    <row r="113" spans="1:11" ht="20" x14ac:dyDescent="0.25">
      <c r="A113" s="14" t="s">
        <v>2293</v>
      </c>
      <c r="B113" s="14" t="s">
        <v>2334</v>
      </c>
      <c r="C113" s="14" t="s">
        <v>2335</v>
      </c>
      <c r="D113" s="16">
        <v>45756</v>
      </c>
      <c r="E113" s="16">
        <v>45925</v>
      </c>
      <c r="F113" s="14" t="s">
        <v>2309</v>
      </c>
      <c r="G113" s="14" t="s">
        <v>2336</v>
      </c>
      <c r="H113" s="14" t="s">
        <v>2337</v>
      </c>
      <c r="I113" s="15">
        <v>415</v>
      </c>
      <c r="J113" s="77">
        <v>10</v>
      </c>
      <c r="K113" s="92"/>
    </row>
    <row r="114" spans="1:11" ht="30" x14ac:dyDescent="0.25">
      <c r="A114" s="14" t="s">
        <v>2293</v>
      </c>
      <c r="B114" s="14" t="s">
        <v>2340</v>
      </c>
      <c r="C114" s="14" t="s">
        <v>2338</v>
      </c>
      <c r="D114" s="16">
        <v>45758</v>
      </c>
      <c r="E114" s="16">
        <v>45925</v>
      </c>
      <c r="F114" s="14" t="s">
        <v>2310</v>
      </c>
      <c r="G114" s="14" t="s">
        <v>2299</v>
      </c>
      <c r="H114" s="14" t="s">
        <v>2300</v>
      </c>
      <c r="I114" s="15">
        <v>1000</v>
      </c>
      <c r="J114" s="77">
        <v>10</v>
      </c>
      <c r="K114" s="92"/>
    </row>
    <row r="115" spans="1:11" ht="30" x14ac:dyDescent="0.25">
      <c r="A115" s="14" t="s">
        <v>2293</v>
      </c>
      <c r="B115" s="14" t="s">
        <v>2347</v>
      </c>
      <c r="C115" s="14" t="s">
        <v>2339</v>
      </c>
      <c r="D115" s="16">
        <v>45776</v>
      </c>
      <c r="E115" s="16">
        <v>45925</v>
      </c>
      <c r="F115" s="14" t="s">
        <v>2355</v>
      </c>
      <c r="G115" s="14" t="s">
        <v>2356</v>
      </c>
      <c r="H115" s="14" t="s">
        <v>2454</v>
      </c>
      <c r="I115" s="15">
        <v>943.73</v>
      </c>
      <c r="J115" s="77">
        <v>10</v>
      </c>
      <c r="K115" s="92"/>
    </row>
    <row r="116" spans="1:11" ht="30" x14ac:dyDescent="0.25">
      <c r="A116" s="14" t="s">
        <v>2293</v>
      </c>
      <c r="B116" s="14" t="s">
        <v>2341</v>
      </c>
      <c r="C116" s="14" t="s">
        <v>2339</v>
      </c>
      <c r="D116" s="16">
        <v>45776</v>
      </c>
      <c r="E116" s="16">
        <v>45925</v>
      </c>
      <c r="F116" s="14" t="s">
        <v>2342</v>
      </c>
      <c r="G116" s="14" t="s">
        <v>2343</v>
      </c>
      <c r="H116" s="14" t="s">
        <v>2344</v>
      </c>
      <c r="I116" s="15">
        <v>80</v>
      </c>
      <c r="J116" s="77">
        <v>10</v>
      </c>
      <c r="K116" s="92"/>
    </row>
    <row r="117" spans="1:11" ht="30" x14ac:dyDescent="0.25">
      <c r="A117" s="14" t="s">
        <v>2293</v>
      </c>
      <c r="B117" s="14" t="s">
        <v>2430</v>
      </c>
      <c r="C117" s="14" t="s">
        <v>2431</v>
      </c>
      <c r="D117" s="16">
        <v>45776</v>
      </c>
      <c r="E117" s="16">
        <v>45925</v>
      </c>
      <c r="F117" s="14" t="s">
        <v>2350</v>
      </c>
      <c r="G117" s="14" t="s">
        <v>2346</v>
      </c>
      <c r="H117" s="14" t="s">
        <v>2345</v>
      </c>
      <c r="I117" s="15">
        <v>80</v>
      </c>
      <c r="J117" s="77">
        <v>10</v>
      </c>
      <c r="K117" s="92"/>
    </row>
    <row r="118" spans="1:11" ht="30" x14ac:dyDescent="0.25">
      <c r="A118" s="14" t="s">
        <v>2293</v>
      </c>
      <c r="B118" s="14" t="s">
        <v>2429</v>
      </c>
      <c r="C118" s="14" t="s">
        <v>2428</v>
      </c>
      <c r="D118" s="16">
        <v>45776</v>
      </c>
      <c r="E118" s="16">
        <v>45925</v>
      </c>
      <c r="F118" s="14" t="s">
        <v>2342</v>
      </c>
      <c r="G118" s="14" t="s">
        <v>2351</v>
      </c>
      <c r="H118" s="14" t="s">
        <v>2352</v>
      </c>
      <c r="I118" s="15">
        <v>80</v>
      </c>
      <c r="J118" s="77">
        <v>10</v>
      </c>
      <c r="K118" s="92"/>
    </row>
    <row r="119" spans="1:11" ht="30" x14ac:dyDescent="0.25">
      <c r="A119" s="14" t="s">
        <v>2293</v>
      </c>
      <c r="B119" s="14" t="s">
        <v>2353</v>
      </c>
      <c r="C119" s="14" t="s">
        <v>2348</v>
      </c>
      <c r="D119" s="16">
        <v>45786</v>
      </c>
      <c r="E119" s="16">
        <v>45925</v>
      </c>
      <c r="F119" s="14" t="s">
        <v>2354</v>
      </c>
      <c r="G119" s="14" t="s">
        <v>2357</v>
      </c>
      <c r="H119" s="14" t="s">
        <v>2455</v>
      </c>
      <c r="I119" s="15">
        <v>1000</v>
      </c>
      <c r="J119" s="77">
        <v>10</v>
      </c>
      <c r="K119" s="92"/>
    </row>
    <row r="120" spans="1:11" ht="30" x14ac:dyDescent="0.25">
      <c r="A120" s="14" t="s">
        <v>2293</v>
      </c>
      <c r="B120" s="14" t="s">
        <v>2359</v>
      </c>
      <c r="C120" s="14" t="s">
        <v>2445</v>
      </c>
      <c r="D120" s="16">
        <v>45789</v>
      </c>
      <c r="E120" s="16">
        <v>45926</v>
      </c>
      <c r="F120" s="14" t="s">
        <v>2358</v>
      </c>
      <c r="G120" s="14" t="s">
        <v>2319</v>
      </c>
      <c r="H120" s="14" t="s">
        <v>2320</v>
      </c>
      <c r="I120" s="15">
        <v>221.4</v>
      </c>
      <c r="J120" s="77">
        <v>10</v>
      </c>
      <c r="K120" s="92"/>
    </row>
    <row r="121" spans="1:11" ht="20" x14ac:dyDescent="0.25">
      <c r="A121" s="14" t="s">
        <v>2293</v>
      </c>
      <c r="B121" s="14" t="s">
        <v>2360</v>
      </c>
      <c r="C121" s="14" t="s">
        <v>2361</v>
      </c>
      <c r="D121" s="16">
        <v>45790</v>
      </c>
      <c r="E121" s="16">
        <v>45926</v>
      </c>
      <c r="F121" s="14" t="s">
        <v>2452</v>
      </c>
      <c r="G121" s="14" t="s">
        <v>2319</v>
      </c>
      <c r="H121" s="14" t="s">
        <v>2320</v>
      </c>
      <c r="I121" s="15">
        <v>138.38</v>
      </c>
      <c r="J121" s="77">
        <v>10</v>
      </c>
      <c r="K121" s="92"/>
    </row>
    <row r="122" spans="1:11" ht="20" x14ac:dyDescent="0.25">
      <c r="A122" s="14" t="s">
        <v>2293</v>
      </c>
      <c r="B122" s="14" t="s">
        <v>2362</v>
      </c>
      <c r="C122" s="14" t="s">
        <v>2363</v>
      </c>
      <c r="D122" s="16">
        <v>45794</v>
      </c>
      <c r="E122" s="16">
        <v>45926</v>
      </c>
      <c r="F122" s="14" t="s">
        <v>2364</v>
      </c>
      <c r="G122" s="14" t="s">
        <v>2298</v>
      </c>
      <c r="H122" s="14" t="s">
        <v>2321</v>
      </c>
      <c r="I122" s="15">
        <v>132.69</v>
      </c>
      <c r="J122" s="77">
        <v>10</v>
      </c>
      <c r="K122" s="92"/>
    </row>
    <row r="123" spans="1:11" ht="20" x14ac:dyDescent="0.25">
      <c r="A123" s="14" t="s">
        <v>2293</v>
      </c>
      <c r="B123" s="14" t="s">
        <v>2366</v>
      </c>
      <c r="C123" s="14" t="s">
        <v>2367</v>
      </c>
      <c r="D123" s="16">
        <v>45796</v>
      </c>
      <c r="E123" s="16">
        <v>45926</v>
      </c>
      <c r="F123" s="14" t="s">
        <v>2365</v>
      </c>
      <c r="G123" s="14" t="s">
        <v>2298</v>
      </c>
      <c r="H123" s="14" t="s">
        <v>2321</v>
      </c>
      <c r="I123" s="15">
        <v>26.94</v>
      </c>
      <c r="J123" s="77">
        <v>10</v>
      </c>
      <c r="K123" s="92"/>
    </row>
    <row r="124" spans="1:11" ht="20" x14ac:dyDescent="0.25">
      <c r="A124" s="14" t="s">
        <v>2293</v>
      </c>
      <c r="B124" s="14" t="s">
        <v>2368</v>
      </c>
      <c r="C124" s="14" t="s">
        <v>2369</v>
      </c>
      <c r="D124" s="16">
        <v>45800</v>
      </c>
      <c r="E124" s="16">
        <v>45926</v>
      </c>
      <c r="F124" s="14" t="s">
        <v>2370</v>
      </c>
      <c r="G124" s="14" t="s">
        <v>2297</v>
      </c>
      <c r="H124" s="14" t="s">
        <v>2456</v>
      </c>
      <c r="I124" s="15">
        <v>286.60000000000002</v>
      </c>
      <c r="J124" s="77">
        <v>10</v>
      </c>
      <c r="K124" s="92"/>
    </row>
    <row r="125" spans="1:11" ht="30" x14ac:dyDescent="0.25">
      <c r="A125" s="14" t="s">
        <v>2293</v>
      </c>
      <c r="B125" s="14" t="s">
        <v>2371</v>
      </c>
      <c r="C125" s="14" t="s">
        <v>2349</v>
      </c>
      <c r="D125" s="16">
        <v>45807</v>
      </c>
      <c r="E125" s="16">
        <v>45926</v>
      </c>
      <c r="F125" s="14" t="s">
        <v>2372</v>
      </c>
      <c r="G125" s="14" t="s">
        <v>2301</v>
      </c>
      <c r="H125" s="14" t="s">
        <v>2457</v>
      </c>
      <c r="I125" s="15">
        <v>990</v>
      </c>
      <c r="J125" s="77">
        <v>10</v>
      </c>
      <c r="K125" s="92"/>
    </row>
    <row r="126" spans="1:11" ht="30" x14ac:dyDescent="0.25">
      <c r="A126" s="14" t="s">
        <v>2293</v>
      </c>
      <c r="B126" s="14" t="s">
        <v>2373</v>
      </c>
      <c r="C126" s="14" t="s">
        <v>2375</v>
      </c>
      <c r="D126" s="16">
        <v>45832</v>
      </c>
      <c r="E126" s="16">
        <v>45926</v>
      </c>
      <c r="F126" s="14" t="s">
        <v>2377</v>
      </c>
      <c r="G126" s="14" t="s">
        <v>2303</v>
      </c>
      <c r="H126" s="14" t="s">
        <v>2304</v>
      </c>
      <c r="I126" s="15">
        <v>290.27999999999997</v>
      </c>
      <c r="J126" s="77">
        <v>10</v>
      </c>
      <c r="K126" s="92"/>
    </row>
    <row r="127" spans="1:11" ht="40" x14ac:dyDescent="0.25">
      <c r="A127" s="14" t="s">
        <v>2293</v>
      </c>
      <c r="B127" s="14" t="s">
        <v>2374</v>
      </c>
      <c r="C127" s="14" t="s">
        <v>2376</v>
      </c>
      <c r="D127" s="16">
        <v>45832</v>
      </c>
      <c r="E127" s="16">
        <v>45926</v>
      </c>
      <c r="F127" s="14" t="s">
        <v>2378</v>
      </c>
      <c r="G127" s="14" t="s">
        <v>2303</v>
      </c>
      <c r="H127" s="14" t="s">
        <v>2304</v>
      </c>
      <c r="I127" s="15">
        <v>270.39999999999998</v>
      </c>
      <c r="J127" s="77">
        <v>10</v>
      </c>
      <c r="K127" s="92"/>
    </row>
    <row r="128" spans="1:11" ht="20" x14ac:dyDescent="0.25">
      <c r="A128" s="14" t="s">
        <v>2293</v>
      </c>
      <c r="B128" s="14" t="s">
        <v>2379</v>
      </c>
      <c r="C128" s="14" t="s">
        <v>2380</v>
      </c>
      <c r="D128" s="16">
        <v>45841</v>
      </c>
      <c r="E128" s="16">
        <v>45926</v>
      </c>
      <c r="F128" s="14" t="s">
        <v>2381</v>
      </c>
      <c r="G128" s="14" t="s">
        <v>2382</v>
      </c>
      <c r="H128" s="14" t="s">
        <v>2383</v>
      </c>
      <c r="I128" s="15">
        <v>2034</v>
      </c>
      <c r="J128" s="77">
        <v>10</v>
      </c>
      <c r="K128" s="92"/>
    </row>
    <row r="129" spans="1:11" ht="30" x14ac:dyDescent="0.25">
      <c r="A129" s="14" t="s">
        <v>2293</v>
      </c>
      <c r="B129" s="14" t="s">
        <v>2385</v>
      </c>
      <c r="C129" s="14" t="s">
        <v>2386</v>
      </c>
      <c r="D129" s="16">
        <v>45841</v>
      </c>
      <c r="E129" s="16">
        <v>45926</v>
      </c>
      <c r="F129" s="14" t="s">
        <v>2384</v>
      </c>
      <c r="G129" s="14" t="s">
        <v>2382</v>
      </c>
      <c r="H129" s="14" t="s">
        <v>2383</v>
      </c>
      <c r="I129" s="15">
        <v>1900</v>
      </c>
      <c r="J129" s="77">
        <v>10</v>
      </c>
      <c r="K129" s="92"/>
    </row>
    <row r="130" spans="1:11" ht="30" x14ac:dyDescent="0.25">
      <c r="A130" s="14" t="s">
        <v>2293</v>
      </c>
      <c r="B130" s="14" t="s">
        <v>2387</v>
      </c>
      <c r="C130" s="14" t="s">
        <v>2388</v>
      </c>
      <c r="D130" s="16">
        <v>45845</v>
      </c>
      <c r="E130" s="16"/>
      <c r="F130" s="14" t="s">
        <v>2389</v>
      </c>
      <c r="G130" s="14" t="s">
        <v>2390</v>
      </c>
      <c r="H130" s="14" t="s">
        <v>2458</v>
      </c>
      <c r="I130" s="15">
        <v>1000</v>
      </c>
      <c r="J130" s="77">
        <v>10</v>
      </c>
      <c r="K130" s="92"/>
    </row>
    <row r="131" spans="1:11" ht="20" x14ac:dyDescent="0.25">
      <c r="A131" s="14" t="s">
        <v>2293</v>
      </c>
      <c r="B131" s="14" t="s">
        <v>2391</v>
      </c>
      <c r="C131" s="14" t="s">
        <v>2392</v>
      </c>
      <c r="D131" s="16">
        <v>45866</v>
      </c>
      <c r="E131" s="16"/>
      <c r="F131" s="14" t="s">
        <v>2296</v>
      </c>
      <c r="G131" s="14" t="s">
        <v>2393</v>
      </c>
      <c r="H131" s="14" t="s">
        <v>2459</v>
      </c>
      <c r="I131" s="15">
        <v>3175.8</v>
      </c>
      <c r="J131" s="77">
        <v>10</v>
      </c>
      <c r="K131" s="92"/>
    </row>
    <row r="132" spans="1:11" ht="30" x14ac:dyDescent="0.25">
      <c r="A132" s="14" t="s">
        <v>2293</v>
      </c>
      <c r="B132" s="14" t="s">
        <v>2395</v>
      </c>
      <c r="C132" s="14" t="s">
        <v>2396</v>
      </c>
      <c r="D132" s="16">
        <v>45876</v>
      </c>
      <c r="E132" s="16">
        <v>45926</v>
      </c>
      <c r="F132" s="14" t="s">
        <v>2397</v>
      </c>
      <c r="G132" s="14" t="s">
        <v>2302</v>
      </c>
      <c r="H132" s="14" t="s">
        <v>2460</v>
      </c>
      <c r="I132" s="15">
        <v>1000</v>
      </c>
      <c r="J132" s="77">
        <v>10</v>
      </c>
      <c r="K132" s="92"/>
    </row>
    <row r="133" spans="1:11" ht="30" x14ac:dyDescent="0.25">
      <c r="A133" s="14" t="s">
        <v>2293</v>
      </c>
      <c r="B133" s="14" t="s">
        <v>2425</v>
      </c>
      <c r="C133" s="14" t="s">
        <v>2426</v>
      </c>
      <c r="D133" s="16">
        <v>45877</v>
      </c>
      <c r="E133" s="16">
        <v>45926</v>
      </c>
      <c r="F133" s="14" t="s">
        <v>2398</v>
      </c>
      <c r="G133" s="14" t="s">
        <v>2343</v>
      </c>
      <c r="H133" s="14" t="s">
        <v>2344</v>
      </c>
      <c r="I133" s="15">
        <v>80</v>
      </c>
      <c r="J133" s="77">
        <v>10</v>
      </c>
      <c r="K133" s="92"/>
    </row>
    <row r="134" spans="1:11" ht="30" x14ac:dyDescent="0.25">
      <c r="A134" s="14" t="s">
        <v>2293</v>
      </c>
      <c r="B134" s="14" t="s">
        <v>2424</v>
      </c>
      <c r="C134" s="14" t="s">
        <v>2427</v>
      </c>
      <c r="D134" s="16">
        <v>45877</v>
      </c>
      <c r="E134" s="16">
        <v>45926</v>
      </c>
      <c r="F134" s="14" t="s">
        <v>2399</v>
      </c>
      <c r="G134" s="14" t="s">
        <v>2400</v>
      </c>
      <c r="H134" s="14" t="s">
        <v>2401</v>
      </c>
      <c r="I134" s="15">
        <v>80</v>
      </c>
      <c r="J134" s="77">
        <v>10</v>
      </c>
      <c r="K134" s="92"/>
    </row>
    <row r="135" spans="1:11" ht="30" x14ac:dyDescent="0.25">
      <c r="A135" s="14" t="s">
        <v>2293</v>
      </c>
      <c r="B135" s="14" t="s">
        <v>2402</v>
      </c>
      <c r="C135" s="14" t="s">
        <v>2403</v>
      </c>
      <c r="D135" s="16">
        <v>45878</v>
      </c>
      <c r="E135" s="14"/>
      <c r="F135" s="14" t="s">
        <v>2404</v>
      </c>
      <c r="G135" s="14" t="s">
        <v>2393</v>
      </c>
      <c r="H135" s="14" t="s">
        <v>2459</v>
      </c>
      <c r="I135" s="15">
        <v>17620</v>
      </c>
      <c r="J135" s="77">
        <v>10</v>
      </c>
      <c r="K135" s="92"/>
    </row>
    <row r="136" spans="1:11" ht="30" x14ac:dyDescent="0.25">
      <c r="A136" s="14" t="s">
        <v>2293</v>
      </c>
      <c r="B136" s="14" t="s">
        <v>2405</v>
      </c>
      <c r="C136" s="14" t="s">
        <v>2406</v>
      </c>
      <c r="D136" s="16">
        <v>45878</v>
      </c>
      <c r="E136" s="16"/>
      <c r="F136" s="14" t="s">
        <v>2407</v>
      </c>
      <c r="G136" s="14" t="s">
        <v>2393</v>
      </c>
      <c r="H136" s="14" t="s">
        <v>2394</v>
      </c>
      <c r="I136" s="15">
        <v>420</v>
      </c>
      <c r="J136" s="77">
        <v>10</v>
      </c>
      <c r="K136" s="92"/>
    </row>
    <row r="137" spans="1:11" ht="30" x14ac:dyDescent="0.25">
      <c r="A137" s="14" t="s">
        <v>2293</v>
      </c>
      <c r="B137" s="14" t="s">
        <v>2408</v>
      </c>
      <c r="C137" s="14" t="s">
        <v>2409</v>
      </c>
      <c r="D137" s="16">
        <v>45895</v>
      </c>
      <c r="E137" s="16">
        <v>45926</v>
      </c>
      <c r="F137" s="14" t="s">
        <v>2410</v>
      </c>
      <c r="G137" s="14" t="s">
        <v>2297</v>
      </c>
      <c r="H137" s="14" t="s">
        <v>2456</v>
      </c>
      <c r="I137" s="15">
        <v>62.05</v>
      </c>
      <c r="J137" s="77">
        <v>10</v>
      </c>
      <c r="K137" s="92"/>
    </row>
    <row r="138" spans="1:11" ht="30" x14ac:dyDescent="0.25">
      <c r="A138" s="14" t="s">
        <v>2293</v>
      </c>
      <c r="B138" s="14" t="s">
        <v>2411</v>
      </c>
      <c r="C138" s="14" t="s">
        <v>2412</v>
      </c>
      <c r="D138" s="16">
        <v>45902</v>
      </c>
      <c r="E138" s="16"/>
      <c r="F138" s="14" t="s">
        <v>2413</v>
      </c>
      <c r="G138" s="14" t="s">
        <v>2303</v>
      </c>
      <c r="H138" s="14" t="s">
        <v>2304</v>
      </c>
      <c r="I138" s="15">
        <v>2379.98</v>
      </c>
      <c r="J138" s="77">
        <v>10</v>
      </c>
      <c r="K138" s="92"/>
    </row>
    <row r="139" spans="1:11" ht="30" x14ac:dyDescent="0.25">
      <c r="A139" s="14" t="s">
        <v>2293</v>
      </c>
      <c r="B139" s="14" t="s">
        <v>2414</v>
      </c>
      <c r="C139" s="14" t="s">
        <v>2415</v>
      </c>
      <c r="D139" s="16">
        <v>45902</v>
      </c>
      <c r="E139" s="16"/>
      <c r="F139" s="14" t="s">
        <v>2416</v>
      </c>
      <c r="G139" s="14" t="s">
        <v>2303</v>
      </c>
      <c r="H139" s="14" t="s">
        <v>2304</v>
      </c>
      <c r="I139" s="15">
        <v>959.99</v>
      </c>
      <c r="J139" s="77">
        <v>10</v>
      </c>
      <c r="K139" s="92"/>
    </row>
    <row r="140" spans="1:11" ht="30" x14ac:dyDescent="0.25">
      <c r="A140" s="14" t="s">
        <v>2293</v>
      </c>
      <c r="B140" s="14" t="s">
        <v>2420</v>
      </c>
      <c r="C140" s="14" t="s">
        <v>2422</v>
      </c>
      <c r="D140" s="16">
        <v>45910</v>
      </c>
      <c r="E140" s="16">
        <v>45926</v>
      </c>
      <c r="F140" s="14" t="s">
        <v>2432</v>
      </c>
      <c r="G140" s="14" t="s">
        <v>2433</v>
      </c>
      <c r="H140" s="14" t="s">
        <v>2434</v>
      </c>
      <c r="I140" s="15">
        <v>80</v>
      </c>
      <c r="J140" s="77">
        <v>10</v>
      </c>
      <c r="K140" s="92"/>
    </row>
    <row r="141" spans="1:11" ht="30" x14ac:dyDescent="0.25">
      <c r="A141" s="14" t="s">
        <v>2293</v>
      </c>
      <c r="B141" s="14" t="s">
        <v>2421</v>
      </c>
      <c r="C141" s="14" t="s">
        <v>2423</v>
      </c>
      <c r="D141" s="16">
        <v>45912</v>
      </c>
      <c r="E141" s="16">
        <v>45926</v>
      </c>
      <c r="F141" s="14" t="s">
        <v>2435</v>
      </c>
      <c r="G141" s="14" t="s">
        <v>2433</v>
      </c>
      <c r="H141" s="14" t="s">
        <v>2434</v>
      </c>
      <c r="I141" s="15">
        <v>80</v>
      </c>
      <c r="J141" s="77">
        <v>10</v>
      </c>
      <c r="K141" s="92"/>
    </row>
    <row r="142" spans="1:11" ht="30" x14ac:dyDescent="0.25">
      <c r="A142" s="14" t="s">
        <v>2293</v>
      </c>
      <c r="B142" s="14" t="s">
        <v>2436</v>
      </c>
      <c r="C142" s="14" t="s">
        <v>2437</v>
      </c>
      <c r="D142" s="16">
        <v>45912</v>
      </c>
      <c r="E142" s="16"/>
      <c r="F142" s="14" t="s">
        <v>2311</v>
      </c>
      <c r="G142" s="14" t="s">
        <v>2303</v>
      </c>
      <c r="H142" s="14" t="s">
        <v>2304</v>
      </c>
      <c r="I142" s="15">
        <v>2296.88</v>
      </c>
      <c r="J142" s="77">
        <v>10</v>
      </c>
      <c r="K142" s="92"/>
    </row>
    <row r="143" spans="1:11" ht="20" x14ac:dyDescent="0.25">
      <c r="A143" s="14" t="s">
        <v>2293</v>
      </c>
      <c r="B143" s="14" t="s">
        <v>2417</v>
      </c>
      <c r="C143" s="14" t="s">
        <v>2418</v>
      </c>
      <c r="D143" s="16">
        <v>45912</v>
      </c>
      <c r="E143" s="16">
        <v>45926</v>
      </c>
      <c r="F143" s="14" t="s">
        <v>2419</v>
      </c>
      <c r="G143" s="14" t="s">
        <v>2303</v>
      </c>
      <c r="H143" s="14" t="s">
        <v>2304</v>
      </c>
      <c r="I143" s="15">
        <v>243.54</v>
      </c>
      <c r="J143" s="77">
        <v>10</v>
      </c>
      <c r="K143" s="92"/>
    </row>
    <row r="144" spans="1:11" ht="20" x14ac:dyDescent="0.25">
      <c r="A144" s="14" t="s">
        <v>2293</v>
      </c>
      <c r="B144" s="14" t="s">
        <v>2438</v>
      </c>
      <c r="C144" s="14" t="s">
        <v>2439</v>
      </c>
      <c r="D144" s="16">
        <v>45521</v>
      </c>
      <c r="E144" s="16">
        <v>45926</v>
      </c>
      <c r="F144" s="14" t="s">
        <v>2461</v>
      </c>
      <c r="G144" s="14" t="s">
        <v>2440</v>
      </c>
      <c r="H144" s="14" t="s">
        <v>2441</v>
      </c>
      <c r="I144" s="15">
        <v>67.16</v>
      </c>
      <c r="J144" s="77">
        <v>10</v>
      </c>
      <c r="K144" s="92"/>
    </row>
    <row r="145" spans="1:11" ht="20" x14ac:dyDescent="0.25">
      <c r="A145" s="14" t="s">
        <v>2293</v>
      </c>
      <c r="B145" s="14" t="s">
        <v>2442</v>
      </c>
      <c r="C145" s="14" t="s">
        <v>2443</v>
      </c>
      <c r="D145" s="16">
        <v>45923</v>
      </c>
      <c r="E145" s="16"/>
      <c r="F145" s="14" t="s">
        <v>2444</v>
      </c>
      <c r="G145" s="14" t="s">
        <v>2297</v>
      </c>
      <c r="H145" s="14" t="s">
        <v>2456</v>
      </c>
      <c r="I145" s="15">
        <v>1000</v>
      </c>
      <c r="J145" s="77">
        <v>10</v>
      </c>
      <c r="K145" s="92"/>
    </row>
    <row r="146" spans="1:11" ht="30" x14ac:dyDescent="0.25">
      <c r="A146" s="14" t="s">
        <v>2293</v>
      </c>
      <c r="B146" s="14" t="s">
        <v>2446</v>
      </c>
      <c r="C146" s="14" t="s">
        <v>2447</v>
      </c>
      <c r="D146" s="16">
        <v>45932</v>
      </c>
      <c r="E146" s="16"/>
      <c r="F146" s="14" t="s">
        <v>2448</v>
      </c>
      <c r="G146" s="14" t="s">
        <v>2327</v>
      </c>
      <c r="H146" s="14" t="s">
        <v>2328</v>
      </c>
      <c r="I146" s="15">
        <v>796.4</v>
      </c>
      <c r="J146" s="77">
        <v>10</v>
      </c>
      <c r="K146" s="92"/>
    </row>
    <row r="147" spans="1:11" ht="20" x14ac:dyDescent="0.25">
      <c r="A147" s="14" t="s">
        <v>2293</v>
      </c>
      <c r="B147" s="14" t="s">
        <v>2449</v>
      </c>
      <c r="C147" s="14" t="s">
        <v>2450</v>
      </c>
      <c r="D147" s="16">
        <v>45950</v>
      </c>
      <c r="E147" s="16">
        <v>45997</v>
      </c>
      <c r="F147" s="14" t="s">
        <v>2451</v>
      </c>
      <c r="G147" s="14" t="s">
        <v>2297</v>
      </c>
      <c r="H147" s="14" t="s">
        <v>2456</v>
      </c>
      <c r="I147" s="15">
        <v>52.96</v>
      </c>
      <c r="J147" s="77">
        <v>10</v>
      </c>
      <c r="K147" s="92"/>
    </row>
    <row r="148" spans="1:11" ht="20" x14ac:dyDescent="0.25">
      <c r="A148" s="14" t="s">
        <v>2293</v>
      </c>
      <c r="B148" s="14" t="s">
        <v>2449</v>
      </c>
      <c r="C148" s="14" t="s">
        <v>2450</v>
      </c>
      <c r="D148" s="16">
        <v>45950</v>
      </c>
      <c r="E148" s="16">
        <v>45998</v>
      </c>
      <c r="F148" s="14" t="s">
        <v>2451</v>
      </c>
      <c r="G148" s="14" t="s">
        <v>2297</v>
      </c>
      <c r="H148" s="14" t="s">
        <v>2456</v>
      </c>
      <c r="I148" s="15">
        <v>246</v>
      </c>
      <c r="J148" s="77">
        <v>10</v>
      </c>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t="s">
        <v>2305</v>
      </c>
      <c r="I156" s="15">
        <f>SUM(I107:I149)</f>
        <v>45800.000000000007</v>
      </c>
      <c r="J156" s="77"/>
      <c r="K156" s="92"/>
    </row>
    <row r="157" spans="1:11" ht="12.5" x14ac:dyDescent="0.25">
      <c r="A157" s="14"/>
      <c r="B157" s="14"/>
      <c r="C157" s="14"/>
      <c r="D157" s="16"/>
      <c r="E157" s="16"/>
      <c r="F157" s="14"/>
      <c r="G157" s="14"/>
      <c r="H157" s="14" t="s">
        <v>2306</v>
      </c>
      <c r="I157" s="15">
        <f>45800-I156</f>
        <v>0</v>
      </c>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J166" s="77"/>
      <c r="K166" s="92"/>
    </row>
    <row r="167" spans="1:11" ht="12.5" x14ac:dyDescent="0.25">
      <c r="A167" s="14"/>
      <c r="B167" s="14"/>
      <c r="C167" s="14"/>
      <c r="D167" s="16"/>
      <c r="E167" s="16"/>
      <c r="F167" s="14"/>
      <c r="G167" s="14"/>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K182" s="92"/>
    </row>
    <row r="183" spans="1:11" ht="12.5" x14ac:dyDescent="0.25">
      <c r="A183" s="14"/>
      <c r="B183" s="14"/>
      <c r="C183" s="14"/>
      <c r="D183" s="16"/>
      <c r="E183" s="16"/>
      <c r="F183" s="14"/>
      <c r="G183" s="14"/>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47:G148 A107:A132 A133:J136 B137:J137 A137:A139 A140:I141 A142:A145 A146:E146 G146:J146 I147:J148 A149:J151 B161:J165 A161:A181 B166:G167 J166:J167 B168:J181 A183:G183">
    <cfRule type="expression" dxfId="107" priority="92" stopIfTrue="1">
      <formula>$A107&lt;&gt;""</formula>
    </cfRule>
  </conditionalFormatting>
  <conditionalFormatting sqref="A1055:H1066">
    <cfRule type="expression" dxfId="106" priority="127" stopIfTrue="1">
      <formula>$A1055&lt;&gt;""</formula>
    </cfRule>
  </conditionalFormatting>
  <conditionalFormatting sqref="A1112:H1113">
    <cfRule type="expression" dxfId="105" priority="138" stopIfTrue="1">
      <formula>$A1112&lt;&gt;""</formula>
    </cfRule>
  </conditionalFormatting>
  <conditionalFormatting sqref="A153:J160">
    <cfRule type="expression" dxfId="104" priority="7" stopIfTrue="1">
      <formula>$A153&lt;&gt;""</formula>
    </cfRule>
  </conditionalFormatting>
  <conditionalFormatting sqref="A184:J5000">
    <cfRule type="expression" dxfId="103" priority="98" stopIfTrue="1">
      <formula>$A184&lt;&gt;""</formula>
    </cfRule>
  </conditionalFormatting>
  <conditionalFormatting sqref="B472:E477">
    <cfRule type="expression" dxfId="102" priority="229" stopIfTrue="1">
      <formula>$A472&lt;&gt;""</formula>
    </cfRule>
  </conditionalFormatting>
  <conditionalFormatting sqref="B484:E488">
    <cfRule type="expression" dxfId="101" priority="264" stopIfTrue="1">
      <formula>$A484&lt;&gt;""</formula>
    </cfRule>
  </conditionalFormatting>
  <conditionalFormatting sqref="B689:E689">
    <cfRule type="expression" dxfId="100" priority="156" stopIfTrue="1">
      <formula>$A689&lt;&gt;""</formula>
    </cfRule>
  </conditionalFormatting>
  <conditionalFormatting sqref="B691:E691 H691:I691 B692:I693 B694:E699 H694:I699">
    <cfRule type="expression" dxfId="99" priority="116" stopIfTrue="1">
      <formula>$A691&lt;&gt;""</formula>
    </cfRule>
  </conditionalFormatting>
  <conditionalFormatting sqref="B701:E701 H701:I701">
    <cfRule type="expression" dxfId="98" priority="107" stopIfTrue="1">
      <formula>$A701&lt;&gt;""</formula>
    </cfRule>
  </conditionalFormatting>
  <conditionalFormatting sqref="B819:E819">
    <cfRule type="expression" dxfId="97" priority="179" stopIfTrue="1">
      <formula>$A819&lt;&gt;""</formula>
    </cfRule>
  </conditionalFormatting>
  <conditionalFormatting sqref="B1110:E1110">
    <cfRule type="expression" dxfId="96" priority="225" stopIfTrue="1">
      <formula>$A1110&lt;&gt;""</formula>
    </cfRule>
  </conditionalFormatting>
  <conditionalFormatting sqref="B1114:E1114">
    <cfRule type="expression" dxfId="95" priority="281" stopIfTrue="1">
      <formula>$A1114&lt;&gt;""</formula>
    </cfRule>
  </conditionalFormatting>
  <conditionalFormatting sqref="B1131:E1136">
    <cfRule type="expression" dxfId="94" priority="271" stopIfTrue="1">
      <formula>$A1131&lt;&gt;""</formula>
    </cfRule>
  </conditionalFormatting>
  <conditionalFormatting sqref="B1138:E1148">
    <cfRule type="expression" dxfId="93" priority="139" stopIfTrue="1">
      <formula>$A1138&lt;&gt;""</formula>
    </cfRule>
  </conditionalFormatting>
  <conditionalFormatting sqref="B1152:E1152">
    <cfRule type="expression" dxfId="92" priority="165" stopIfTrue="1">
      <formula>$A1152&lt;&gt;""</formula>
    </cfRule>
  </conditionalFormatting>
  <conditionalFormatting sqref="B1253:E1260 I1253:J1270">
    <cfRule type="expression" dxfId="91" priority="215" stopIfTrue="1">
      <formula>$A1253&lt;&gt;""</formula>
    </cfRule>
  </conditionalFormatting>
  <conditionalFormatting sqref="B1293:E1301">
    <cfRule type="expression" dxfId="90" priority="250" stopIfTrue="1">
      <formula>$A1293&lt;&gt;""</formula>
    </cfRule>
  </conditionalFormatting>
  <conditionalFormatting sqref="B1303:E1326">
    <cfRule type="expression" dxfId="89" priority="129" stopIfTrue="1">
      <formula>$A1303&lt;&gt;""</formula>
    </cfRule>
  </conditionalFormatting>
  <conditionalFormatting sqref="B1360:E1363">
    <cfRule type="expression" dxfId="88" priority="146" stopIfTrue="1">
      <formula>$A1360&lt;&gt;""</formula>
    </cfRule>
  </conditionalFormatting>
  <conditionalFormatting sqref="B1365:E1367">
    <cfRule type="expression" dxfId="87" priority="351" stopIfTrue="1">
      <formula>$A1365&lt;&gt;""</formula>
    </cfRule>
  </conditionalFormatting>
  <conditionalFormatting sqref="B1369:E1379">
    <cfRule type="expression" dxfId="86" priority="170" stopIfTrue="1">
      <formula>$A1369&lt;&gt;""</formula>
    </cfRule>
  </conditionalFormatting>
  <conditionalFormatting sqref="B1393:E1404">
    <cfRule type="expression" dxfId="85" priority="208" stopIfTrue="1">
      <formula>$A1393&lt;&gt;""</formula>
    </cfRule>
  </conditionalFormatting>
  <conditionalFormatting sqref="B1412:E1450">
    <cfRule type="expression" dxfId="84" priority="245" stopIfTrue="1">
      <formula>$A1412&lt;&gt;""</formula>
    </cfRule>
  </conditionalFormatting>
  <conditionalFormatting sqref="B1453:E1458">
    <cfRule type="expression" dxfId="83" priority="315" stopIfTrue="1">
      <formula>$A1453&lt;&gt;""</formula>
    </cfRule>
  </conditionalFormatting>
  <conditionalFormatting sqref="B147:G147 I147 B148:D148 G148">
    <cfRule type="expression" dxfId="82" priority="446" stopIfTrue="1">
      <formula>$A157&lt;&gt;""</formula>
    </cfRule>
  </conditionalFormatting>
  <conditionalFormatting sqref="B489:G489">
    <cfRule type="expression" dxfId="81" priority="265" stopIfTrue="1">
      <formula>$A489&lt;&gt;""</formula>
    </cfRule>
  </conditionalFormatting>
  <conditionalFormatting sqref="B478:H483">
    <cfRule type="expression" dxfId="80" priority="285" stopIfTrue="1">
      <formula>$A478&lt;&gt;""</formula>
    </cfRule>
  </conditionalFormatting>
  <conditionalFormatting sqref="B490:H496">
    <cfRule type="expression" dxfId="79" priority="241" stopIfTrue="1">
      <formula>$A490&lt;&gt;""</formula>
    </cfRule>
  </conditionalFormatting>
  <conditionalFormatting sqref="B1067:H1082">
    <cfRule type="expression" dxfId="78" priority="311" stopIfTrue="1">
      <formula>$A1067&lt;&gt;""</formula>
    </cfRule>
  </conditionalFormatting>
  <conditionalFormatting sqref="B1272:H1274 B1275:E1288 H1275:H1288">
    <cfRule type="expression" dxfId="77" priority="240" stopIfTrue="1">
      <formula>$A1272&lt;&gt;""</formula>
    </cfRule>
  </conditionalFormatting>
  <conditionalFormatting sqref="B1290:H1292">
    <cfRule type="expression" dxfId="76" priority="135" stopIfTrue="1">
      <formula>$A1290&lt;&gt;""</formula>
    </cfRule>
  </conditionalFormatting>
  <conditionalFormatting sqref="B1364:H1364">
    <cfRule type="expression" dxfId="75" priority="381" stopIfTrue="1">
      <formula>$A1364&lt;&gt;""</formula>
    </cfRule>
  </conditionalFormatting>
  <conditionalFormatting sqref="B1380:H1385">
    <cfRule type="expression" dxfId="74" priority="109" stopIfTrue="1">
      <formula>$A1380&lt;&gt;""</formula>
    </cfRule>
  </conditionalFormatting>
  <conditionalFormatting sqref="B1410:H1411">
    <cfRule type="expression" dxfId="73" priority="288" stopIfTrue="1">
      <formula>$A1410&lt;&gt;""</formula>
    </cfRule>
  </conditionalFormatting>
  <conditionalFormatting sqref="B113:I113 B115:J115 J116:J118 B119:J119 B122:J124">
    <cfRule type="expression" dxfId="72" priority="84" stopIfTrue="1">
      <formula>$A117&lt;&gt;""</formula>
    </cfRule>
  </conditionalFormatting>
  <conditionalFormatting sqref="B116:I118">
    <cfRule type="expression" dxfId="71" priority="439" stopIfTrue="1">
      <formula>$A136&lt;&gt;""</formula>
    </cfRule>
  </conditionalFormatting>
  <conditionalFormatting sqref="B133:I134">
    <cfRule type="expression" dxfId="70" priority="397" stopIfTrue="1">
      <formula>$A142&lt;&gt;""</formula>
    </cfRule>
  </conditionalFormatting>
  <conditionalFormatting sqref="B184:I189 I190:I227 B190:E241">
    <cfRule type="expression" dxfId="69" priority="338" stopIfTrue="1">
      <formula>$A184&lt;&gt;""</formula>
    </cfRule>
  </conditionalFormatting>
  <conditionalFormatting sqref="B242:I242 B243:E275">
    <cfRule type="expression" dxfId="68" priority="352" stopIfTrue="1">
      <formula>$A242&lt;&gt;""</formula>
    </cfRule>
  </conditionalFormatting>
  <conditionalFormatting sqref="B276:I320">
    <cfRule type="expression" dxfId="67" priority="185" stopIfTrue="1">
      <formula>$A276&lt;&gt;""</formula>
    </cfRule>
  </conditionalFormatting>
  <conditionalFormatting sqref="B497:I499">
    <cfRule type="expression" dxfId="66" priority="187" stopIfTrue="1">
      <formula>$A497&lt;&gt;""</formula>
    </cfRule>
  </conditionalFormatting>
  <conditionalFormatting sqref="B645:I688">
    <cfRule type="expression" dxfId="65" priority="348" stopIfTrue="1">
      <formula>$A645&lt;&gt;""</formula>
    </cfRule>
  </conditionalFormatting>
  <conditionalFormatting sqref="B690:I690">
    <cfRule type="expression" dxfId="64" priority="114" stopIfTrue="1">
      <formula>$A690&lt;&gt;""</formula>
    </cfRule>
  </conditionalFormatting>
  <conditionalFormatting sqref="B1137:I1137">
    <cfRule type="expression" dxfId="63" priority="239" stopIfTrue="1">
      <formula>$A1137&lt;&gt;""</formula>
    </cfRule>
  </conditionalFormatting>
  <conditionalFormatting sqref="B1149:I1151">
    <cfRule type="expression" dxfId="62" priority="108" stopIfTrue="1">
      <formula>$A1149&lt;&gt;""</formula>
    </cfRule>
  </conditionalFormatting>
  <conditionalFormatting sqref="B1153:I1157">
    <cfRule type="expression" dxfId="61" priority="110" stopIfTrue="1">
      <formula>$A1153&lt;&gt;""</formula>
    </cfRule>
  </conditionalFormatting>
  <conditionalFormatting sqref="B1271:I1271 I1272:I1288">
    <cfRule type="expression" dxfId="60" priority="243" stopIfTrue="1">
      <formula>$A1271&lt;&gt;""</formula>
    </cfRule>
  </conditionalFormatting>
  <conditionalFormatting sqref="B1368:I1368">
    <cfRule type="expression" dxfId="59" priority="238" stopIfTrue="1">
      <formula>$A1368&lt;&gt;""</formula>
    </cfRule>
  </conditionalFormatting>
  <conditionalFormatting sqref="B107:J113">
    <cfRule type="expression" dxfId="58" priority="70" stopIfTrue="1">
      <formula>$A107&lt;&gt;""</formula>
    </cfRule>
  </conditionalFormatting>
  <conditionalFormatting sqref="B114:J114">
    <cfRule type="expression" dxfId="57" priority="387" stopIfTrue="1">
      <formula>$A116&lt;&gt;""</formula>
    </cfRule>
  </conditionalFormatting>
  <conditionalFormatting sqref="B120:J121">
    <cfRule type="expression" dxfId="56" priority="1" stopIfTrue="1">
      <formula>$A125&lt;&gt;""</formula>
    </cfRule>
  </conditionalFormatting>
  <conditionalFormatting sqref="B125:J125">
    <cfRule type="expression" dxfId="55" priority="389" stopIfTrue="1">
      <formula>$A130&lt;&gt;""</formula>
    </cfRule>
  </conditionalFormatting>
  <conditionalFormatting sqref="B127:J132">
    <cfRule type="expression" dxfId="54" priority="441" stopIfTrue="1">
      <formula>$A133&lt;&gt;""</formula>
    </cfRule>
  </conditionalFormatting>
  <conditionalFormatting sqref="B136:J136">
    <cfRule type="expression" dxfId="53" priority="422" stopIfTrue="1">
      <formula>#REF!&lt;&gt;""</formula>
    </cfRule>
  </conditionalFormatting>
  <conditionalFormatting sqref="B137:J139 J140:J141 B142:J145 F146 H147:H148">
    <cfRule type="expression" dxfId="52" priority="405" stopIfTrue="1">
      <formula>$A128&lt;&gt;""</formula>
    </cfRule>
  </conditionalFormatting>
  <conditionalFormatting sqref="B150:J150">
    <cfRule type="expression" dxfId="51" priority="399" stopIfTrue="1">
      <formula>$A155&lt;&gt;""</formula>
    </cfRule>
  </conditionalFormatting>
  <conditionalFormatting sqref="B151:J151">
    <cfRule type="expression" dxfId="50" priority="437" stopIfTrue="1">
      <formula>$A142&lt;&gt;""</formula>
    </cfRule>
  </conditionalFormatting>
  <conditionalFormatting sqref="B160:J160">
    <cfRule type="expression" dxfId="49" priority="15" stopIfTrue="1">
      <formula>$A164&lt;&gt;""</formula>
    </cfRule>
  </conditionalFormatting>
  <conditionalFormatting sqref="B360:J420">
    <cfRule type="expression" dxfId="48" priority="353" stopIfTrue="1">
      <formula>$A360&lt;&gt;""</formula>
    </cfRule>
  </conditionalFormatting>
  <conditionalFormatting sqref="B457:J458">
    <cfRule type="expression" dxfId="47" priority="314" stopIfTrue="1">
      <formula>$A457&lt;&gt;""</formula>
    </cfRule>
  </conditionalFormatting>
  <conditionalFormatting sqref="B599:J625">
    <cfRule type="expression" dxfId="46" priority="94" stopIfTrue="1">
      <formula>$A599&lt;&gt;""</formula>
    </cfRule>
  </conditionalFormatting>
  <conditionalFormatting sqref="B1053:J1054">
    <cfRule type="expression" dxfId="45" priority="309" stopIfTrue="1">
      <formula>$A1053&lt;&gt;""</formula>
    </cfRule>
  </conditionalFormatting>
  <conditionalFormatting sqref="B1127:J1130">
    <cfRule type="expression" dxfId="44" priority="99" stopIfTrue="1">
      <formula>$A1127&lt;&gt;""</formula>
    </cfRule>
  </conditionalFormatting>
  <conditionalFormatting sqref="B1158:J1252">
    <cfRule type="expression" dxfId="43" priority="125" stopIfTrue="1">
      <formula>$A1158&lt;&gt;""</formula>
    </cfRule>
  </conditionalFormatting>
  <conditionalFormatting sqref="B1406:J1406">
    <cfRule type="expression" dxfId="42" priority="290" stopIfTrue="1">
      <formula>$A1406&lt;&gt;""</formula>
    </cfRule>
  </conditionalFormatting>
  <conditionalFormatting sqref="B1461:J4374">
    <cfRule type="expression" dxfId="41" priority="134" stopIfTrue="1">
      <formula>$A1461&lt;&gt;""</formula>
    </cfRule>
  </conditionalFormatting>
  <conditionalFormatting sqref="F148">
    <cfRule type="expression" dxfId="40" priority="3" stopIfTrue="1">
      <formula>$A158&lt;&gt;""</formula>
    </cfRule>
  </conditionalFormatting>
  <conditionalFormatting sqref="F191:H195">
    <cfRule type="expression" dxfId="39" priority="216" stopIfTrue="1">
      <formula>$A191&lt;&gt;""</formula>
    </cfRule>
  </conditionalFormatting>
  <conditionalFormatting sqref="F198:H199">
    <cfRule type="expression" dxfId="38" priority="210" stopIfTrue="1">
      <formula>$A198&lt;&gt;""</formula>
    </cfRule>
  </conditionalFormatting>
  <conditionalFormatting sqref="F472:H473">
    <cfRule type="expression" dxfId="37" priority="231" stopIfTrue="1">
      <formula>$A472&lt;&gt;""</formula>
    </cfRule>
  </conditionalFormatting>
  <conditionalFormatting sqref="F476:H477">
    <cfRule type="expression" dxfId="36" priority="321" stopIfTrue="1">
      <formula>$A476&lt;&gt;""</formula>
    </cfRule>
  </conditionalFormatting>
  <conditionalFormatting sqref="F484:H486 H487:H489">
    <cfRule type="expression" dxfId="35" priority="263" stopIfTrue="1">
      <formula>$A484&lt;&gt;""</formula>
    </cfRule>
  </conditionalFormatting>
  <conditionalFormatting sqref="F1131:H1131">
    <cfRule type="expression" dxfId="34" priority="372" stopIfTrue="1">
      <formula>$A1131&lt;&gt;""</formula>
    </cfRule>
  </conditionalFormatting>
  <conditionalFormatting sqref="F1255:H1260">
    <cfRule type="expression" dxfId="33" priority="214" stopIfTrue="1">
      <formula>$A1255&lt;&gt;""</formula>
    </cfRule>
  </conditionalFormatting>
  <conditionalFormatting sqref="F247:I247">
    <cfRule type="expression" dxfId="32" priority="242" stopIfTrue="1">
      <formula>$A247&lt;&gt;""</formula>
    </cfRule>
  </conditionalFormatting>
  <conditionalFormatting sqref="H190">
    <cfRule type="expression" dxfId="31" priority="222" stopIfTrue="1">
      <formula>$A190&lt;&gt;""</formula>
    </cfRule>
  </conditionalFormatting>
  <conditionalFormatting sqref="H196:H197">
    <cfRule type="expression" dxfId="30" priority="211" stopIfTrue="1">
      <formula>$A196&lt;&gt;""</formula>
    </cfRule>
  </conditionalFormatting>
  <conditionalFormatting sqref="H200:H228">
    <cfRule type="expression" dxfId="29" priority="101" stopIfTrue="1">
      <formula>$A200&lt;&gt;""</formula>
    </cfRule>
  </conditionalFormatting>
  <conditionalFormatting sqref="H474:H475">
    <cfRule type="expression" dxfId="28" priority="235" stopIfTrue="1">
      <formula>$A474&lt;&gt;""</formula>
    </cfRule>
  </conditionalFormatting>
  <conditionalFormatting sqref="H1132:H1136">
    <cfRule type="expression" dxfId="27" priority="273" stopIfTrue="1">
      <formula>$A1132&lt;&gt;""</formula>
    </cfRule>
  </conditionalFormatting>
  <conditionalFormatting sqref="H1254">
    <cfRule type="expression" dxfId="26" priority="284" stopIfTrue="1">
      <formula>$A1254&lt;&gt;""</formula>
    </cfRule>
  </conditionalFormatting>
  <conditionalFormatting sqref="H1293:H1301">
    <cfRule type="expression" dxfId="25" priority="252" stopIfTrue="1">
      <formula>$A1293&lt;&gt;""</formula>
    </cfRule>
  </conditionalFormatting>
  <conditionalFormatting sqref="H1303:H1326">
    <cfRule type="expression" dxfId="24" priority="131" stopIfTrue="1">
      <formula>$A1303&lt;&gt;""</formula>
    </cfRule>
  </conditionalFormatting>
  <conditionalFormatting sqref="H1365:H1367">
    <cfRule type="expression" dxfId="23" priority="350" stopIfTrue="1">
      <formula>$A1365&lt;&gt;""</formula>
    </cfRule>
  </conditionalFormatting>
  <conditionalFormatting sqref="H1369:H1379">
    <cfRule type="expression" dxfId="22" priority="111" stopIfTrue="1">
      <formula>$A1369&lt;&gt;""</formula>
    </cfRule>
  </conditionalFormatting>
  <conditionalFormatting sqref="H1412">
    <cfRule type="expression" dxfId="21" priority="247" stopIfTrue="1">
      <formula>$A1412&lt;&gt;""</formula>
    </cfRule>
  </conditionalFormatting>
  <conditionalFormatting sqref="H1453:H1458">
    <cfRule type="expression" dxfId="20" priority="317" stopIfTrue="1">
      <formula>$A1453&lt;&gt;""</formula>
    </cfRule>
  </conditionalFormatting>
  <conditionalFormatting sqref="H156:I157 B126:J126">
    <cfRule type="expression" dxfId="19" priority="401" stopIfTrue="1">
      <formula>$A129&lt;&gt;""</formula>
    </cfRule>
  </conditionalFormatting>
  <conditionalFormatting sqref="H156:I157">
    <cfRule type="expression" dxfId="18" priority="81" stopIfTrue="1">
      <formula>$A182&lt;&gt;""</formula>
    </cfRule>
  </conditionalFormatting>
  <conditionalFormatting sqref="H243:I246">
    <cfRule type="expression" dxfId="17" priority="341" stopIfTrue="1">
      <formula>$A243&lt;&gt;""</formula>
    </cfRule>
  </conditionalFormatting>
  <conditionalFormatting sqref="H248:I248">
    <cfRule type="expression" dxfId="16" priority="217" stopIfTrue="1">
      <formula>$A248&lt;&gt;""</formula>
    </cfRule>
  </conditionalFormatting>
  <conditionalFormatting sqref="H689:I689">
    <cfRule type="expression" dxfId="15" priority="158" stopIfTrue="1">
      <formula>$A689&lt;&gt;""</formula>
    </cfRule>
  </conditionalFormatting>
  <conditionalFormatting sqref="H1138:I1148">
    <cfRule type="expression" dxfId="14" priority="142" stopIfTrue="1">
      <formula>$A1138&lt;&gt;""</formula>
    </cfRule>
  </conditionalFormatting>
  <conditionalFormatting sqref="H1152:I1152">
    <cfRule type="expression" dxfId="13" priority="168" stopIfTrue="1">
      <formula>$A1152&lt;&gt;""</formula>
    </cfRule>
  </conditionalFormatting>
  <conditionalFormatting sqref="H1110:J1110">
    <cfRule type="expression" dxfId="12" priority="224" stopIfTrue="1">
      <formula>$A1110&lt;&gt;""</formula>
    </cfRule>
  </conditionalFormatting>
  <conditionalFormatting sqref="H1360:J1363">
    <cfRule type="expression" dxfId="11" priority="147" stopIfTrue="1">
      <formula>$A1360&lt;&gt;""</formula>
    </cfRule>
  </conditionalFormatting>
  <conditionalFormatting sqref="H1393:J1404">
    <cfRule type="expression" dxfId="10" priority="106" stopIfTrue="1">
      <formula>$A1393&lt;&gt;""</formula>
    </cfRule>
  </conditionalFormatting>
  <conditionalFormatting sqref="I472:I496">
    <cfRule type="expression" dxfId="9" priority="232" stopIfTrue="1">
      <formula>$A472&lt;&gt;""</formula>
    </cfRule>
  </conditionalFormatting>
  <conditionalFormatting sqref="I1369:I1385">
    <cfRule type="expression" dxfId="8" priority="174" stopIfTrue="1">
      <formula>$A1369&lt;&gt;""</formula>
    </cfRule>
  </conditionalFormatting>
  <conditionalFormatting sqref="I1290:J1359">
    <cfRule type="expression" dxfId="7" priority="254" stopIfTrue="1">
      <formula>$A1290&lt;&gt;""</formula>
    </cfRule>
  </conditionalFormatting>
  <conditionalFormatting sqref="I1410:J1447">
    <cfRule type="expression" dxfId="6" priority="249" stopIfTrue="1">
      <formula>$A1410&lt;&gt;""</formula>
    </cfRule>
  </conditionalFormatting>
  <conditionalFormatting sqref="I1451:J1458">
    <cfRule type="expression" dxfId="5" priority="347" stopIfTrue="1">
      <formula>$A1451&lt;&gt;""</formula>
    </cfRule>
  </conditionalFormatting>
  <conditionalFormatting sqref="J113">
    <cfRule type="expression" dxfId="4" priority="385" stopIfTrue="1">
      <formula>$A114&lt;&gt;""</formula>
    </cfRule>
  </conditionalFormatting>
  <conditionalFormatting sqref="J133">
    <cfRule type="expression" dxfId="3" priority="431" stopIfTrue="1">
      <formula>#REF!&lt;&gt;""</formula>
    </cfRule>
  </conditionalFormatting>
  <conditionalFormatting sqref="J134:J135 B135:I135 J147">
    <cfRule type="expression" dxfId="2" priority="403" stopIfTrue="1">
      <formula>$A126&lt;&gt;""</formula>
    </cfRule>
  </conditionalFormatting>
  <conditionalFormatting sqref="J184: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 priority="382" stopIfTrue="1">
      <formula>$A184&lt;&gt;""</formula>
    </cfRule>
  </conditionalFormatting>
  <conditionalFormatting sqref="J1137:J1157">
    <cfRule type="expression" dxfId="0" priority="374"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31:F132 F107:F129 F146:F151 F153:F5000" xr:uid="{255B499D-B3E6-47A9-A857-DBFE56F071D9}">
      <formula1>$F$96:$F$99</formula1>
    </dataValidation>
    <dataValidation allowBlank="1" sqref="G131:G132 G107:G129 G146:G151 G153:G5000" xr:uid="{B36265DD-F5DD-4F0A-AD93-4A0388363C0B}"/>
    <dataValidation type="list" allowBlank="1" showInputMessage="1" showErrorMessage="1" errorTitle="Chyba !" error="zadajte (vyberte zo zoznamu) platný analytický kód podľa nápovedy k bunke I104" sqref="J107:J132 J146:J151 J153:J10000" xr:uid="{071F420F-A599-4F3D-AF2C-7259B8CAF30B}">
      <formula1>"1,2,3,4,5,10,99"</formula1>
    </dataValidation>
    <dataValidation type="list" allowBlank="1" showInputMessage="1" showErrorMessage="1" sqref="A107:A147 A150:A151 A153:A5000" xr:uid="{540C0DA9-E9CD-4805-B659-E67C1C32B21C}">
      <formula1>OFFSET($A$1,0,0,$B$3,1)</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4"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68" t="str">
        <f>Spolu!C3&amp;", "&amp;Spolu!C6</f>
        <v>Slovenská lukostrelecká asociácia 3D, Trnovec nad Váhom 1040, Trnovec nad Váhom, 825 71</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1260</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1"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5" customHeight="1" thickBot="1" x14ac:dyDescent="0.3">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36075809</v>
      </c>
      <c r="E18" s="147" t="s">
        <v>1284</v>
      </c>
      <c r="F18" s="284">
        <v>421947749446</v>
      </c>
      <c r="N18" s="137" t="str">
        <f t="shared" si="0"/>
        <v xml:space="preserve">r - </v>
      </c>
      <c r="O18" s="137" t="s">
        <v>368</v>
      </c>
    </row>
    <row r="19" spans="1:16" x14ac:dyDescent="0.25">
      <c r="E19" s="147" t="s">
        <v>1285</v>
      </c>
      <c r="F19" s="284">
        <v>421947749756</v>
      </c>
    </row>
    <row r="20" spans="1:16" ht="16" thickBot="1" x14ac:dyDescent="0.3">
      <c r="A20" s="139" t="s">
        <v>392</v>
      </c>
      <c r="B20" s="143">
        <f>F6</f>
        <v>0</v>
      </c>
      <c r="E20" s="208"/>
      <c r="F20" s="285"/>
    </row>
    <row r="21" spans="1:16" ht="189" customHeight="1" x14ac:dyDescent="0.25">
      <c r="B21" s="211"/>
      <c r="C21" s="144"/>
    </row>
    <row r="22" spans="1:16" ht="39.75" customHeight="1" x14ac:dyDescent="0.25">
      <c r="B22" s="367" t="s">
        <v>1286</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2026-03-27T12:52:37Z</cp:lastPrinted>
  <dcterms:created xsi:type="dcterms:W3CDTF">2017-02-20T06:20:12Z</dcterms:created>
  <dcterms:modified xsi:type="dcterms:W3CDTF">2026-03-27T12:52:42Z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