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shbusk-my.sharepoint.com/personal/skultetyova_shbusk_onmicrosoft_com/Documents/Pracovná plocha/CELÝ ONDRO/VYUČTOVANIE-WEB-2016+2017/2025/ŠTATNY UCET/"/>
    </mc:Choice>
  </mc:AlternateContent>
  <xr:revisionPtr revIDLastSave="1715" documentId="8_{2A33A6FE-1ACE-4949-8A74-026DA7AC130C}" xr6:coauthVersionLast="47" xr6:coauthVersionMax="47" xr10:uidLastSave="{06922B27-B65E-46E6-BA5E-B307FE8D98F2}"/>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Spolu!$A$1:$I$77</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9" i="4" l="1"/>
  <c r="K204" i="4"/>
  <c r="K198" i="4"/>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N2" i="11" s="1"/>
  <c r="P3" i="11"/>
  <c r="P4" i="11"/>
  <c r="P5" i="11"/>
  <c r="P6" i="11"/>
  <c r="P7" i="11"/>
  <c r="P8" i="11"/>
  <c r="P9" i="11"/>
  <c r="N9" i="11" s="1"/>
  <c r="P10" i="11"/>
  <c r="N10" i="11" s="1"/>
  <c r="P11" i="11"/>
  <c r="N11" i="11" s="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60" i="9"/>
  <c r="J60" i="9"/>
  <c r="H61"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3" i="11"/>
  <c r="N4" i="11"/>
  <c r="N5" i="11"/>
  <c r="N6" i="11"/>
  <c r="N7" i="11"/>
  <c r="N8"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A12" i="4"/>
  <c r="A46" i="4"/>
  <c r="A82" i="4"/>
  <c r="F69" i="4"/>
  <c r="A37" i="4"/>
  <c r="H18" i="4"/>
  <c r="F46" i="4"/>
  <c r="F87" i="4"/>
  <c r="D67" i="4"/>
  <c r="C86" i="4"/>
  <c r="C80" i="4"/>
  <c r="D11" i="4"/>
  <c r="F76" i="4"/>
  <c r="C58" i="4"/>
  <c r="A79" i="4"/>
  <c r="I58" i="4"/>
  <c r="J82" i="4"/>
  <c r="I81" i="4"/>
  <c r="H89" i="4"/>
  <c r="H8" i="4"/>
  <c r="F61" i="4"/>
  <c r="F54" i="4"/>
  <c r="H60" i="4"/>
  <c r="F90" i="4"/>
  <c r="A11" i="4"/>
  <c r="F58" i="4"/>
  <c r="F68" i="4"/>
  <c r="F79" i="4"/>
  <c r="F5" i="4"/>
  <c r="K57" i="9" s="1"/>
  <c r="J52" i="4"/>
  <c r="H72" i="4"/>
  <c r="D33" i="4"/>
  <c r="J45" i="4"/>
  <c r="D43" i="4"/>
  <c r="C43" i="4"/>
  <c r="C83" i="4"/>
  <c r="F48" i="4"/>
  <c r="A76" i="4"/>
  <c r="I90" i="4"/>
  <c r="F60" i="4"/>
  <c r="D36" i="4"/>
  <c r="D8" i="4"/>
  <c r="I78" i="4"/>
  <c r="F49" i="4"/>
  <c r="I91" i="4"/>
  <c r="F89" i="4"/>
  <c r="D13" i="4"/>
  <c r="A25" i="4"/>
  <c r="J25" i="4" s="1"/>
  <c r="A18" i="4"/>
  <c r="M19" i="4" s="1"/>
  <c r="D66" i="4"/>
  <c r="A61" i="9" s="1"/>
  <c r="H33" i="4"/>
  <c r="A92" i="4"/>
  <c r="A6" i="4"/>
  <c r="J6" i="4" s="1"/>
  <c r="C87" i="4"/>
  <c r="C63" i="4"/>
  <c r="C70" i="4"/>
  <c r="A57" i="4"/>
  <c r="D87" i="4"/>
  <c r="F64" i="4"/>
  <c r="I47" i="4"/>
  <c r="H34" i="4"/>
  <c r="F17" i="4"/>
  <c r="C60" i="4"/>
  <c r="D51" i="4"/>
  <c r="H38" i="4"/>
  <c r="A48" i="4"/>
  <c r="M49" i="4" s="1"/>
  <c r="I85" i="4"/>
  <c r="F7" i="4"/>
  <c r="K59" i="9" s="1"/>
  <c r="A80" i="4"/>
  <c r="M81" i="4" s="1"/>
  <c r="D90" i="4"/>
  <c r="F38" i="4"/>
  <c r="D7" i="4"/>
  <c r="A59" i="9" s="1"/>
  <c r="L59" i="9" s="1"/>
  <c r="J49" i="4"/>
  <c r="H4" i="4"/>
  <c r="B56" i="9" s="1"/>
  <c r="C26" i="4"/>
  <c r="H93" i="4"/>
  <c r="D19" i="4"/>
  <c r="F55" i="4"/>
  <c r="J66" i="4"/>
  <c r="A71" i="4"/>
  <c r="H65" i="4"/>
  <c r="F23" i="4"/>
  <c r="J57" i="4"/>
  <c r="H2" i="4"/>
  <c r="B54" i="9" s="1"/>
  <c r="A87" i="4"/>
  <c r="C56" i="4"/>
  <c r="A16" i="4"/>
  <c r="J16" i="4" s="1"/>
  <c r="H21" i="4"/>
  <c r="C46" i="4"/>
  <c r="D29" i="4"/>
  <c r="I77" i="4"/>
  <c r="I82" i="4"/>
  <c r="H9" i="4"/>
  <c r="C82" i="4"/>
  <c r="C76" i="4"/>
  <c r="H75" i="4"/>
  <c r="C62" i="4"/>
  <c r="H15" i="4"/>
  <c r="F22" i="4"/>
  <c r="F84" i="4"/>
  <c r="H55" i="4"/>
  <c r="F34" i="4"/>
  <c r="F15" i="4"/>
  <c r="D16" i="4"/>
  <c r="A50" i="4"/>
  <c r="I57" i="4"/>
  <c r="I62" i="4"/>
  <c r="J53" i="4"/>
  <c r="A54" i="4"/>
  <c r="F70" i="4"/>
  <c r="D38" i="4"/>
  <c r="H42" i="4"/>
  <c r="D78" i="4"/>
  <c r="A29" i="4"/>
  <c r="C31" i="4"/>
  <c r="D42" i="4"/>
  <c r="A45" i="4"/>
  <c r="A14" i="4"/>
  <c r="I14" i="4" s="1"/>
  <c r="J47" i="4"/>
  <c r="D74" i="4"/>
  <c r="D52" i="4"/>
  <c r="J11" i="4"/>
  <c r="F36" i="4"/>
  <c r="C61" i="4"/>
  <c r="D48" i="4"/>
  <c r="H70" i="4"/>
  <c r="C66" i="4"/>
  <c r="A3" i="4"/>
  <c r="J3" i="4" s="1"/>
  <c r="A44" i="4"/>
  <c r="D4" i="4"/>
  <c r="A56" i="9" s="1"/>
  <c r="C56" i="9" s="1"/>
  <c r="J75" i="4"/>
  <c r="F72" i="4"/>
  <c r="J44" i="4"/>
  <c r="H10" i="4"/>
  <c r="F24" i="4"/>
  <c r="F25" i="4"/>
  <c r="C27" i="4"/>
  <c r="J58" i="4"/>
  <c r="F52" i="4"/>
  <c r="J80" i="4"/>
  <c r="A36" i="4"/>
  <c r="M37" i="4" s="1"/>
  <c r="F4" i="4"/>
  <c r="K56" i="9" s="1"/>
  <c r="H7" i="4"/>
  <c r="B59" i="9" s="1"/>
  <c r="F81" i="4"/>
  <c r="F92" i="4"/>
  <c r="J69" i="4"/>
  <c r="A10" i="4"/>
  <c r="J10" i="4" s="1"/>
  <c r="I46" i="4"/>
  <c r="H17" i="4"/>
  <c r="A19" i="4"/>
  <c r="I60" i="4"/>
  <c r="A56" i="4"/>
  <c r="M57" i="4" s="1"/>
  <c r="D3" i="4"/>
  <c r="A55" i="9" s="1"/>
  <c r="L55" i="9" s="1"/>
  <c r="C47" i="4"/>
  <c r="J51" i="4"/>
  <c r="F78" i="4"/>
  <c r="D86" i="4"/>
  <c r="D39" i="4"/>
  <c r="I68" i="4"/>
  <c r="D72" i="4"/>
  <c r="A43" i="4"/>
  <c r="A41" i="4"/>
  <c r="I69" i="4"/>
  <c r="A28" i="4"/>
  <c r="J28" i="4" s="1"/>
  <c r="I79" i="4"/>
  <c r="H92" i="4"/>
  <c r="F29" i="4"/>
  <c r="D64" i="4"/>
  <c r="C68" i="4"/>
  <c r="H81" i="4"/>
  <c r="C14" i="4"/>
  <c r="H82" i="4"/>
  <c r="D22" i="4"/>
  <c r="H50" i="4"/>
  <c r="C69" i="4"/>
  <c r="A62" i="4"/>
  <c r="M63" i="4" s="1"/>
  <c r="C40" i="4"/>
  <c r="H32" i="4"/>
  <c r="J74" i="4"/>
  <c r="F3" i="4"/>
  <c r="K55" i="9" s="1"/>
  <c r="F31" i="4"/>
  <c r="F56" i="4"/>
  <c r="F51" i="4"/>
  <c r="F83" i="4"/>
  <c r="F47" i="4"/>
  <c r="A27" i="4"/>
  <c r="J27" i="4" s="1"/>
  <c r="H22" i="4"/>
  <c r="C71" i="4"/>
  <c r="F35" i="4"/>
  <c r="C38" i="4"/>
  <c r="C15" i="4"/>
  <c r="D92" i="4"/>
  <c r="H85" i="4"/>
  <c r="C37" i="4"/>
  <c r="J68" i="4"/>
  <c r="H44" i="4"/>
  <c r="C13" i="4"/>
  <c r="F85" i="4"/>
  <c r="I89" i="4"/>
  <c r="F10" i="4"/>
  <c r="I92" i="4"/>
  <c r="I42" i="4"/>
  <c r="F77" i="4"/>
  <c r="K60" i="9" s="1"/>
  <c r="M60" i="9" s="1"/>
  <c r="I43" i="4"/>
  <c r="H11" i="4"/>
  <c r="H53" i="4"/>
  <c r="J70" i="4"/>
  <c r="I71" i="4"/>
  <c r="I56" i="4"/>
  <c r="I61" i="4"/>
  <c r="J91" i="4"/>
  <c r="D53" i="4"/>
  <c r="F57" i="4"/>
  <c r="D63" i="4"/>
  <c r="C49" i="4"/>
  <c r="H16" i="4"/>
  <c r="I52" i="4"/>
  <c r="I53" i="4"/>
  <c r="A31" i="4"/>
  <c r="J31" i="4" s="1"/>
  <c r="A91" i="4"/>
  <c r="H19" i="4"/>
  <c r="A59" i="4"/>
  <c r="F14" i="4"/>
  <c r="A52" i="4"/>
  <c r="M53" i="4" s="1"/>
  <c r="F6" i="4"/>
  <c r="K58" i="9" s="1"/>
  <c r="A15" i="4"/>
  <c r="J15" i="4" s="1"/>
  <c r="I75" i="4"/>
  <c r="C3" i="4"/>
  <c r="I29" i="4"/>
  <c r="D40" i="4"/>
  <c r="H29" i="4"/>
  <c r="A65" i="4"/>
  <c r="H80" i="4"/>
  <c r="C67" i="4"/>
  <c r="A63" i="4"/>
  <c r="J60" i="4"/>
  <c r="A24" i="4"/>
  <c r="J24" i="4" s="1"/>
  <c r="D69" i="4"/>
  <c r="C57" i="4"/>
  <c r="C4" i="4"/>
  <c r="F16" i="4"/>
  <c r="F9" i="4"/>
  <c r="C22" i="4"/>
  <c r="A53" i="4"/>
  <c r="J83" i="4"/>
  <c r="J42" i="4"/>
  <c r="I72" i="4"/>
  <c r="H58" i="4"/>
  <c r="D89" i="4"/>
  <c r="D24" i="4"/>
  <c r="A30" i="4"/>
  <c r="H87" i="4"/>
  <c r="F80" i="4"/>
  <c r="A94" i="4"/>
  <c r="F19" i="4"/>
  <c r="A78" i="4"/>
  <c r="M79" i="4" s="1"/>
  <c r="I65" i="4"/>
  <c r="F93" i="4"/>
  <c r="A35" i="4"/>
  <c r="J35" i="4" s="1"/>
  <c r="D88" i="4"/>
  <c r="C9" i="4"/>
  <c r="J41" i="4"/>
  <c r="D71" i="4"/>
  <c r="F12" i="4"/>
  <c r="A33" i="4"/>
  <c r="J33" i="4" s="1"/>
  <c r="F44" i="4"/>
  <c r="C24" i="4"/>
  <c r="I93" i="4"/>
  <c r="C21" i="4"/>
  <c r="A72" i="4"/>
  <c r="M73" i="4" s="1"/>
  <c r="A83" i="4"/>
  <c r="A22" i="4"/>
  <c r="M23" i="4" s="1"/>
  <c r="I25" i="4"/>
  <c r="F95" i="4"/>
  <c r="D35" i="4"/>
  <c r="I59" i="4"/>
  <c r="C50" i="4"/>
  <c r="A74" i="4"/>
  <c r="D41" i="4"/>
  <c r="H40" i="4"/>
  <c r="C36" i="4"/>
  <c r="H59" i="4"/>
  <c r="F21" i="4"/>
  <c r="I16" i="4"/>
  <c r="C7" i="4"/>
  <c r="J77" i="4"/>
  <c r="J59" i="4"/>
  <c r="F63" i="4"/>
  <c r="A40" i="4"/>
  <c r="M41" i="4" s="1"/>
  <c r="H78" i="4"/>
  <c r="C79" i="4"/>
  <c r="A77" i="4"/>
  <c r="D77" i="4"/>
  <c r="D85" i="4"/>
  <c r="C75" i="4"/>
  <c r="F13" i="4"/>
  <c r="H90" i="4"/>
  <c r="D32" i="4"/>
  <c r="F50" i="4"/>
  <c r="I67" i="4"/>
  <c r="A69" i="4"/>
  <c r="D55" i="4"/>
  <c r="H43" i="4"/>
  <c r="F65" i="4"/>
  <c r="I48" i="4"/>
  <c r="C34" i="4"/>
  <c r="C90" i="4"/>
  <c r="H86" i="4"/>
  <c r="A38" i="4"/>
  <c r="M39" i="4" s="1"/>
  <c r="D46" i="4"/>
  <c r="C10" i="4"/>
  <c r="I63" i="4"/>
  <c r="F27" i="4"/>
  <c r="A61" i="4"/>
  <c r="J63" i="4"/>
  <c r="F75" i="4"/>
  <c r="A7" i="4"/>
  <c r="J7" i="4" s="1"/>
  <c r="A39" i="4"/>
  <c r="H68" i="4"/>
  <c r="A4" i="4"/>
  <c r="I4" i="4" s="1"/>
  <c r="H77" i="4"/>
  <c r="C39" i="4"/>
  <c r="H74" i="4"/>
  <c r="D31" i="4"/>
  <c r="J61" i="4"/>
  <c r="C29" i="4"/>
  <c r="H47" i="4"/>
  <c r="D17" i="4"/>
  <c r="A32" i="4"/>
  <c r="D14" i="4"/>
  <c r="D79" i="4"/>
  <c r="H62" i="4"/>
  <c r="D37" i="4"/>
  <c r="J29" i="4"/>
  <c r="I84" i="4"/>
  <c r="H25" i="4"/>
  <c r="F94" i="4"/>
  <c r="J37" i="4"/>
  <c r="D2" i="4"/>
  <c r="A54" i="9" s="1"/>
  <c r="L54" i="9" s="1"/>
  <c r="I51" i="4"/>
  <c r="A13" i="4"/>
  <c r="J13" i="4" s="1"/>
  <c r="D54" i="4"/>
  <c r="C45" i="4"/>
  <c r="D49" i="4"/>
  <c r="I36" i="4"/>
  <c r="C64" i="4"/>
  <c r="H51" i="4"/>
  <c r="I50" i="4"/>
  <c r="H73" i="4"/>
  <c r="I73" i="4"/>
  <c r="D10" i="4"/>
  <c r="J87" i="4"/>
  <c r="A86" i="4"/>
  <c r="I66" i="4"/>
  <c r="J48" i="4"/>
  <c r="F33" i="4"/>
  <c r="I45" i="4"/>
  <c r="A68" i="4"/>
  <c r="M69" i="4" s="1"/>
  <c r="I76" i="4"/>
  <c r="J89" i="4"/>
  <c r="D26" i="4"/>
  <c r="A42" i="4"/>
  <c r="I80" i="4"/>
  <c r="C55" i="4"/>
  <c r="F43" i="4"/>
  <c r="C17" i="4"/>
  <c r="A90" i="4"/>
  <c r="H6" i="4"/>
  <c r="B58" i="9" s="1"/>
  <c r="H76" i="4"/>
  <c r="J84" i="4"/>
  <c r="I44" i="4"/>
  <c r="J67" i="4"/>
  <c r="I41" i="4"/>
  <c r="C72" i="4"/>
  <c r="D82" i="4"/>
  <c r="C8" i="4"/>
  <c r="H52" i="4"/>
  <c r="D44" i="4"/>
  <c r="C74" i="4"/>
  <c r="C5" i="4"/>
  <c r="J19" i="4"/>
  <c r="D65" i="4"/>
  <c r="F18" i="4"/>
  <c r="D62" i="4"/>
  <c r="A8" i="4"/>
  <c r="M9" i="4" s="1"/>
  <c r="I27" i="4"/>
  <c r="A21" i="4"/>
  <c r="J21" i="4" s="1"/>
  <c r="H63" i="4"/>
  <c r="D6" i="4"/>
  <c r="A58" i="9" s="1"/>
  <c r="L58" i="9" s="1"/>
  <c r="J73" i="4"/>
  <c r="C30" i="4"/>
  <c r="C6" i="4"/>
  <c r="I88" i="4"/>
  <c r="H79" i="4"/>
  <c r="D23" i="4"/>
  <c r="A9" i="4"/>
  <c r="J9" i="4" s="1"/>
  <c r="A1" i="4"/>
  <c r="J1" i="4" s="1"/>
  <c r="C52" i="4"/>
  <c r="A60" i="4"/>
  <c r="A85" i="4"/>
  <c r="A55" i="4"/>
  <c r="F8" i="4"/>
  <c r="C44" i="4"/>
  <c r="C73" i="4"/>
  <c r="I22" i="4"/>
  <c r="A73" i="4"/>
  <c r="H23" i="4"/>
  <c r="A88" i="4"/>
  <c r="M89" i="4" s="1"/>
  <c r="C48" i="4"/>
  <c r="I87" i="4"/>
  <c r="C18" i="4"/>
  <c r="I54" i="4"/>
  <c r="C94" i="4"/>
  <c r="C59" i="4"/>
  <c r="C42" i="4"/>
  <c r="H84" i="4"/>
  <c r="H31" i="4"/>
  <c r="A20" i="4"/>
  <c r="M21" i="4" s="1"/>
  <c r="D47" i="4"/>
  <c r="F42" i="4"/>
  <c r="J65" i="4"/>
  <c r="F26" i="4"/>
  <c r="A70" i="4"/>
  <c r="H54" i="4"/>
  <c r="D21" i="4"/>
  <c r="H45" i="4"/>
  <c r="H56" i="4"/>
  <c r="J92" i="4"/>
  <c r="C12" i="4"/>
  <c r="H39" i="4"/>
  <c r="F59" i="4"/>
  <c r="H83" i="4"/>
  <c r="H1" i="4"/>
  <c r="B53" i="9" s="1"/>
  <c r="D76" i="4"/>
  <c r="J64" i="4"/>
  <c r="D50" i="4"/>
  <c r="H48" i="4"/>
  <c r="F73" i="4"/>
  <c r="J30" i="4"/>
  <c r="C88" i="4"/>
  <c r="D5" i="4"/>
  <c r="A57" i="9" s="1"/>
  <c r="L57" i="9" s="1"/>
  <c r="D59" i="4"/>
  <c r="H30" i="4"/>
  <c r="A34" i="4"/>
  <c r="M35" i="4" s="1"/>
  <c r="J71" i="4"/>
  <c r="A5" i="4"/>
  <c r="J5" i="4" s="1"/>
  <c r="F71" i="4"/>
  <c r="F32" i="4"/>
  <c r="H26" i="4"/>
  <c r="C19" i="4"/>
  <c r="D58" i="4"/>
  <c r="C84" i="4"/>
  <c r="H28" i="4"/>
  <c r="C35" i="4"/>
  <c r="J90" i="4"/>
  <c r="H94" i="4"/>
  <c r="F1" i="4"/>
  <c r="K53" i="9" s="1"/>
  <c r="J93" i="4"/>
  <c r="J55" i="4"/>
  <c r="H61" i="4"/>
  <c r="D20" i="4"/>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F39" i="4"/>
  <c r="H49" i="4"/>
  <c r="H20" i="4"/>
  <c r="D34" i="4"/>
  <c r="C53" i="4"/>
  <c r="J88" i="4"/>
  <c r="J81" i="4"/>
  <c r="H91" i="4"/>
  <c r="C32" i="4"/>
  <c r="D70" i="4"/>
  <c r="I37" i="4"/>
  <c r="D57" i="4"/>
  <c r="H35" i="4"/>
  <c r="A81" i="4"/>
  <c r="I94" i="4"/>
  <c r="H14" i="4"/>
  <c r="I15" i="4"/>
  <c r="I17" i="4"/>
  <c r="J50" i="4"/>
  <c r="F11" i="4"/>
  <c r="H27" i="4"/>
  <c r="H66" i="4"/>
  <c r="D61" i="4"/>
  <c r="J85" i="4"/>
  <c r="A51" i="4"/>
  <c r="D75" i="4"/>
  <c r="I32" i="4"/>
  <c r="J46" i="4"/>
  <c r="C54" i="4"/>
  <c r="J72" i="4"/>
  <c r="A84" i="4"/>
  <c r="H57" i="4"/>
  <c r="D30" i="4"/>
  <c r="H46" i="4"/>
  <c r="C11" i="4"/>
  <c r="D15" i="4"/>
  <c r="I86" i="4"/>
  <c r="J76" i="4"/>
  <c r="J39" i="4"/>
  <c r="D12" i="4"/>
  <c r="F86" i="4"/>
  <c r="F88" i="4"/>
  <c r="H24" i="4"/>
  <c r="A64" i="4"/>
  <c r="A93" i="4"/>
  <c r="D73" i="4"/>
  <c r="A75" i="4"/>
  <c r="J56" i="4"/>
  <c r="C78" i="4"/>
  <c r="D80" i="4"/>
  <c r="H88" i="4"/>
  <c r="H37" i="4"/>
  <c r="D83" i="4"/>
  <c r="F67" i="4"/>
  <c r="C77" i="4"/>
  <c r="D18" i="4"/>
  <c r="H67" i="4"/>
  <c r="F53" i="4"/>
  <c r="I83" i="4"/>
  <c r="A49" i="4"/>
  <c r="A67" i="4"/>
  <c r="F82" i="4"/>
  <c r="A23" i="4"/>
  <c r="J23" i="4" s="1"/>
  <c r="C20" i="4"/>
  <c r="A66" i="4"/>
  <c r="J43" i="4"/>
  <c r="J86" i="4"/>
  <c r="A47" i="4"/>
  <c r="F66" i="4"/>
  <c r="D1" i="4"/>
  <c r="A53" i="9" s="1"/>
  <c r="D94" i="4"/>
  <c r="I30" i="4"/>
  <c r="F74" i="4"/>
  <c r="H13" i="4"/>
  <c r="H71" i="4"/>
  <c r="D81" i="4"/>
  <c r="C89" i="4"/>
  <c r="J94" i="4"/>
  <c r="J32" i="4"/>
  <c r="D68" i="4"/>
  <c r="F62" i="4"/>
  <c r="F20" i="4"/>
  <c r="D60" i="4"/>
  <c r="D56" i="4"/>
  <c r="C16" i="4"/>
  <c r="D28" i="4"/>
  <c r="H36" i="4"/>
  <c r="C65" i="4"/>
  <c r="F2" i="4"/>
  <c r="K54" i="9" s="1"/>
  <c r="J17" i="4"/>
  <c r="C41" i="4"/>
  <c r="D9" i="4"/>
  <c r="A2" i="4"/>
  <c r="J2" i="4" s="1"/>
  <c r="H69" i="4"/>
  <c r="I12" i="4"/>
  <c r="C51" i="4"/>
  <c r="F28" i="4"/>
  <c r="H5" i="4"/>
  <c r="B57" i="9" s="1"/>
  <c r="I55" i="4"/>
  <c r="J54" i="4"/>
  <c r="H3" i="4"/>
  <c r="B55" i="9" s="1"/>
  <c r="A89" i="4"/>
  <c r="H12" i="4"/>
  <c r="I18" i="4"/>
  <c r="F41" i="4"/>
  <c r="H64" i="4"/>
  <c r="F91" i="4"/>
  <c r="M83" i="4"/>
  <c r="C14" i="6"/>
  <c r="M47" i="4"/>
  <c r="C13" i="6"/>
  <c r="C10" i="6"/>
  <c r="K40" i="9"/>
  <c r="L41" i="9"/>
  <c r="L43" i="9"/>
  <c r="L46" i="9" s="1"/>
  <c r="K45" i="9"/>
  <c r="B43" i="9" s="1"/>
  <c r="M13" i="4"/>
  <c r="J12" i="4"/>
  <c r="C11" i="6"/>
  <c r="I24" i="4" l="1"/>
  <c r="I40" i="4"/>
  <c r="I28" i="4"/>
  <c r="I20" i="4"/>
  <c r="I19" i="4"/>
  <c r="M17" i="4"/>
  <c r="M75" i="4"/>
  <c r="J22" i="4"/>
  <c r="I3" i="4"/>
  <c r="D55" i="9" s="1"/>
  <c r="I11" i="4"/>
  <c r="M59" i="9"/>
  <c r="I35" i="4"/>
  <c r="I23" i="4"/>
  <c r="I34" i="4"/>
  <c r="I26" i="4"/>
  <c r="I39" i="4"/>
  <c r="I21" i="4"/>
  <c r="I33" i="4"/>
  <c r="I31" i="4"/>
  <c r="I38" i="4"/>
  <c r="M33" i="4"/>
  <c r="M31" i="4"/>
  <c r="F59" i="9"/>
  <c r="M15" i="4"/>
  <c r="J14" i="4"/>
  <c r="C59" i="9"/>
  <c r="F55" i="9"/>
  <c r="I7" i="4"/>
  <c r="D59" i="9" s="1"/>
  <c r="M5" i="4"/>
  <c r="C55" i="9"/>
  <c r="M51" i="4"/>
  <c r="L56" i="9"/>
  <c r="M56" i="9" s="1"/>
  <c r="I13" i="4"/>
  <c r="J36" i="4"/>
  <c r="M7" i="4"/>
  <c r="I6" i="4"/>
  <c r="D58" i="9" s="1"/>
  <c r="M45" i="4"/>
  <c r="J4" i="4"/>
  <c r="F56" i="9" s="1"/>
  <c r="J18" i="4"/>
  <c r="I9" i="4"/>
  <c r="I8" i="4"/>
  <c r="I10" i="4"/>
  <c r="J26" i="4"/>
  <c r="M58" i="9"/>
  <c r="M25" i="4"/>
  <c r="F53" i="9"/>
  <c r="M55" i="9"/>
  <c r="I5" i="4"/>
  <c r="D57" i="9" s="1"/>
  <c r="I2" i="4"/>
  <c r="D54" i="9" s="1"/>
  <c r="H40" i="9" s="1"/>
  <c r="M91" i="4"/>
  <c r="M55" i="4"/>
  <c r="M77" i="4"/>
  <c r="F54" i="9"/>
  <c r="C54" i="9"/>
  <c r="M95" i="4"/>
  <c r="J38" i="4"/>
  <c r="I1" i="4"/>
  <c r="D53" i="9" s="1"/>
  <c r="M29" i="4"/>
  <c r="J8" i="4"/>
  <c r="M11" i="4"/>
  <c r="F58" i="9"/>
  <c r="C58" i="9"/>
  <c r="M93" i="4"/>
  <c r="M87" i="4"/>
  <c r="J40" i="4"/>
  <c r="J34" i="4"/>
  <c r="M71" i="4"/>
  <c r="M57" i="9"/>
  <c r="M43" i="4"/>
  <c r="M61" i="4"/>
  <c r="F57" i="9"/>
  <c r="M3" i="4"/>
  <c r="C57" i="9"/>
  <c r="J20" i="4"/>
  <c r="M54" i="9"/>
  <c r="C53" i="9"/>
  <c r="L53" i="9"/>
  <c r="M53" i="9" s="1"/>
  <c r="M85" i="4"/>
  <c r="M67" i="4"/>
  <c r="M65" i="4"/>
  <c r="C15" i="6"/>
  <c r="B38" i="9"/>
  <c r="I39" i="9"/>
  <c r="H39" i="9"/>
  <c r="R41" i="9"/>
  <c r="T41" i="9"/>
  <c r="L42" i="9"/>
  <c r="C40" i="9" s="1"/>
  <c r="L11" i="9"/>
  <c r="P41" i="9"/>
  <c r="N41" i="9"/>
  <c r="J40" i="9"/>
  <c r="H44" i="9"/>
  <c r="H45" i="9"/>
  <c r="I44" i="9"/>
  <c r="R46" i="9"/>
  <c r="L47" i="9"/>
  <c r="C45" i="9" s="1"/>
  <c r="N46" i="9"/>
  <c r="T46" i="9"/>
  <c r="L13" i="9"/>
  <c r="P46" i="9"/>
  <c r="E59" i="9" l="1"/>
  <c r="F44" i="9"/>
  <c r="E44" i="9"/>
  <c r="D44" i="9"/>
  <c r="C44" i="9"/>
  <c r="C46" i="9" s="1"/>
  <c r="F39" i="9"/>
  <c r="E39" i="9"/>
  <c r="D39" i="9"/>
  <c r="C39" i="9"/>
  <c r="C41" i="9" s="1"/>
  <c r="J55" i="9"/>
  <c r="E55" i="9"/>
  <c r="E58" i="9"/>
  <c r="D56" i="9"/>
  <c r="E56" i="9" s="1"/>
  <c r="J59" i="9"/>
  <c r="E57" i="9"/>
  <c r="J54" i="9"/>
  <c r="E54" i="9"/>
  <c r="J58" i="9"/>
  <c r="J57" i="9"/>
  <c r="F61"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J56" i="9" l="1"/>
  <c r="D61" i="9"/>
  <c r="C61" i="9"/>
  <c r="G44" i="9"/>
  <c r="G47" i="9" s="1"/>
  <c r="I47" i="9" s="1"/>
  <c r="D41" i="9"/>
  <c r="G39" i="9"/>
  <c r="F47" i="9"/>
  <c r="F46" i="9"/>
  <c r="E41" i="9"/>
  <c r="D46" i="9"/>
  <c r="I45" i="9"/>
  <c r="I40" i="9"/>
  <c r="F41" i="9"/>
  <c r="F42" i="9"/>
  <c r="E46" i="9"/>
  <c r="E61" i="9" l="1"/>
  <c r="J61" i="9"/>
  <c r="G46" i="9"/>
  <c r="K47" i="9"/>
  <c r="J42" i="9" s="1"/>
  <c r="I46" i="9"/>
  <c r="K46" i="9" s="1"/>
  <c r="J41" i="9" s="1"/>
  <c r="G42" i="9"/>
  <c r="I42" i="9" s="1"/>
  <c r="G41" i="9"/>
  <c r="G54" i="9" l="1"/>
  <c r="I54" i="9" s="1"/>
  <c r="K42" i="9"/>
  <c r="E11" i="9"/>
  <c r="D11" i="9" s="1"/>
  <c r="I41" i="9"/>
  <c r="K41" i="9" s="1"/>
  <c r="G53" i="9" l="1"/>
  <c r="I53" i="9" s="1"/>
  <c r="G59" i="9"/>
  <c r="I59" i="9" s="1"/>
  <c r="G57" i="9"/>
  <c r="I57" i="9" s="1"/>
  <c r="G58" i="9"/>
  <c r="I58" i="9" s="1"/>
  <c r="G55" i="9"/>
  <c r="I55" i="9" s="1"/>
  <c r="G56" i="9"/>
  <c r="I56" i="9" s="1"/>
  <c r="E13" i="9"/>
  <c r="D13" i="9" s="1"/>
  <c r="E14" i="9"/>
  <c r="D14" i="9" s="1"/>
  <c r="E10" i="9"/>
  <c r="D10" i="9" s="1"/>
  <c r="E12" i="9" l="1"/>
  <c r="D12" i="9" s="1"/>
  <c r="I61" i="9"/>
  <c r="G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<sst xmlns="http://schemas.openxmlformats.org/spreadsheetml/2006/main" count="9910" uniqueCount="4565">
  <si>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</si>
  <si>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</si>
  <si>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</si>
  <si>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</si>
  <si>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</si>
  <si>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</si>
  <si>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</si>
  <si>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</si>
  <si>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</si>
  <si>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</si>
  <si>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</si>
  <si>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</si>
  <si>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</si>
  <si>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</si>
  <si>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</si>
  <si>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</si>
  <si>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</si>
  <si>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</si>
  <si>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</si>
  <si>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</si>
  <si>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</si>
  <si>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</si>
  <si>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</si>
  <si>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</si>
  <si>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</si>
  <si>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</si>
  <si>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</si>
  <si>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</si>
  <si>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</si>
  <si>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</si>
  <si>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</si>
  <si>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</si>
  <si>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</si>
  <si>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</si>
  <si>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</si>
  <si>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</si>
  <si>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</si>
  <si>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</si>
  <si>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</si>
  <si>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</si>
  <si>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</si>
  <si>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</si>
  <si>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</si>
  <si>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</si>
  <si>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</si>
  <si>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</si>
  <si>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</si>
  <si>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</si>
  <si>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</si>
  <si>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</si>
  <si>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</si>
  <si>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</si>
  <si>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</si>
  <si>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</si>
  <si>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</si>
  <si>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</si>
  <si>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</si>
  <si>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</si>
  <si>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</si>
  <si>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</si>
  <si>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</si>
  <si>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</si>
  <si>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</si>
  <si>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</si>
  <si>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</si>
  <si>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</si>
  <si>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</si>
  <si>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</si>
  <si>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</si>
  <si>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</si>
  <si>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</si>
  <si>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</si>
  <si>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</si>
  <si>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</si>
  <si>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</si>
  <si>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</si>
  <si>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</si>
  <si>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</si>
  <si>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</si>
  <si>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</si>
  <si>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</si>
  <si>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</si>
  <si>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</si>
  <si>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</si>
  <si>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</si>
  <si>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</si>
  <si>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</si>
  <si>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</si>
  <si>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</si>
  <si>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</si>
  <si>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</si>
  <si>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</si>
  <si>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</si>
  <si>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</si>
  <si>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</si>
  <si>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</si>
  <si>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</si>
  <si>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</si>
  <si>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</si>
  <si>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</si>
  <si>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</si>
  <si>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</si>
  <si>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</si>
  <si>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</si>
  <si>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</si>
  <si>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</si>
  <si>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</si>
  <si>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</si>
  <si>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</si>
  <si>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</si>
  <si>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</si>
  <si>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</si>
  <si>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</si>
  <si>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</si>
  <si>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</si>
  <si>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</si>
  <si>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</si>
  <si>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</si>
  <si>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</si>
  <si>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</si>
  <si>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</si>
  <si>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</si>
  <si>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</si>
  <si>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</si>
  <si>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</si>
  <si>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</si>
  <si>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</si>
  <si>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</si>
  <si>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</si>
  <si>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</si>
  <si>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</si>
  <si>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</si>
  <si>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</si>
  <si>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</si>
  <si>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</si>
  <si>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</si>
  <si>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</si>
  <si>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</si>
  <si>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</si>
  <si>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</si>
  <si>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</si>
  <si>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</si>
  <si>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</si>
  <si>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</si>
  <si>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</si>
  <si>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</si>
  <si>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</si>
  <si>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</si>
  <si>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</si>
  <si>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</si>
  <si>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</si>
  <si>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</si>
  <si>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</si>
  <si>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</si>
  <si>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</si>
  <si>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</si>
  <si>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</si>
  <si>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</si>
  <si>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</si>
  <si>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</si>
  <si>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</si>
  <si>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</si>
  <si>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</si>
  <si>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</si>
  <si>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</si>
  <si>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</si>
  <si>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</si>
  <si>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</si>
  <si>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</si>
  <si>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</si>
  <si>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</si>
  <si>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</si>
  <si>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</si>
  <si>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</si>
  <si>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</si>
  <si>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</si>
  <si>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</si>
  <si>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</si>
  <si>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</si>
  <si>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</si>
  <si>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</si>
  <si>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</si>
  <si>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</si>
  <si>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</si>
  <si>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</si>
  <si>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</si>
  <si>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</si>
  <si>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</si>
  <si>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</si>
  <si>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</si>
  <si>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</si>
  <si>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</si>
  <si>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</si>
  <si>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</si>
  <si>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</si>
  <si>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</si>
  <si>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</si>
  <si>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</si>
  <si>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</si>
  <si>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</si>
  <si>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</si>
  <si>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</si>
  <si>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</si>
  <si>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</si>
  <si>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</si>
  <si>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</si>
  <si>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</si>
  <si>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</si>
  <si>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</si>
  <si>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</si>
  <si>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</si>
  <si>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</si>
  <si>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</si>
  <si>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</si>
  <si>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</si>
  <si>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</si>
  <si>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</si>
  <si>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</si>
  <si>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</si>
  <si>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</si>
  <si>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</si>
  <si>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</si>
  <si>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</si>
  <si>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</si>
  <si>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</si>
  <si>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</si>
  <si>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</si>
  <si>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</si>
  <si>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</si>
  <si>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</si>
  <si>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</si>
  <si>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</si>
  <si>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</si>
  <si>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</si>
  <si>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</si>
  <si>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</si>
  <si>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</si>
  <si>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</si>
  <si>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</si>
  <si>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</si>
  <si>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</si>
  <si>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</si>
  <si>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</si>
  <si>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</si>
  <si>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</si>
  <si>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</si>
  <si>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</si>
  <si>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</si>
  <si>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</si>
  <si>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</si>
  <si>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</si>
  <si>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</si>
  <si>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</si>
  <si>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</si>
  <si>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</si>
  <si>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</si>
  <si>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</si>
  <si>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</si>
  <si>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</si>
  <si>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</si>
  <si>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</si>
  <si>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</si>
  <si>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</si>
  <si>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</si>
  <si>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</si>
  <si>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</si>
  <si>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</si>
  <si>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</si>
  <si>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</si>
  <si>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</si>
  <si>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</si>
  <si>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</si>
  <si>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</si>
  <si>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</si>
  <si>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</si>
  <si>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</si>
  <si>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</si>
  <si>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</si>
  <si>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</si>
  <si>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</si>
  <si>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</si>
  <si>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</si>
  <si>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</si>
  <si>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</si>
  <si>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</si>
  <si>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</si>
  <si>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</si>
  <si>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</si>
  <si>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</si>
  <si>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</si>
  <si>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</si>
  <si>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</si>
  <si>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</si>
  <si>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</si>
  <si>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</si>
  <si>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</si>
  <si>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</si>
  <si>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</si>
  <si>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</si>
  <si>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</si>
  <si>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</si>
  <si>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</si>
  <si>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</si>
  <si>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</si>
  <si>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</si>
  <si>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</si>
  <si>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</si>
  <si>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</si>
  <si>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</si>
  <si>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</si>
  <si>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</si>
  <si>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</si>
  <si>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</si>
  <si>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</si>
  <si>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</si>
  <si>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</si>
  <si>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</si>
  <si>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</si>
  <si>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</si>
  <si>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</si>
  <si>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</si>
  <si>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</si>
  <si>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</si>
  <si>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</si>
  <si>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</si>
  <si>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</si>
  <si>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</si>
  <si>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</si>
  <si>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</si>
  <si>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</si>
  <si>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</si>
  <si>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</si>
  <si>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</si>
  <si>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</si>
  <si>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</si>
  <si>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</si>
  <si>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</si>
  <si>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</si>
  <si>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</si>
  <si>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</si>
  <si>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</si>
  <si>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</si>
  <si>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</si>
  <si>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</si>
  <si>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</si>
  <si>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</si>
  <si>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</si>
  <si>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</si>
  <si>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</si>
  <si>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</si>
  <si>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</si>
  <si>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</si>
  <si>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</si>
  <si>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</si>
  <si>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</si>
  <si>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</si>
  <si>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</si>
  <si>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</si>
  <si>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</si>
  <si>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</si>
  <si>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</si>
  <si>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</si>
  <si>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</si>
  <si>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</si>
  <si>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</si>
  <si>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</si>
  <si>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</si>
  <si>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</si>
  <si>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</si>
  <si>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</si>
  <si>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</si>
  <si>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</si>
  <si>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</si>
  <si>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</si>
  <si>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</si>
  <si>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</si>
  <si>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</si>
  <si>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</si>
  <si>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</si>
  <si>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</si>
  <si>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</si>
  <si>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</si>
  <si>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</si>
  <si>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</si>
  <si>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</si>
  <si>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</si>
  <si>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Čestne vyhlasujem, že</t>
  </si>
  <si>
    <t>a) všetky uvedené údaje sú pravdivé,</t>
  </si>
  <si>
    <t>b) dolu podpísaná osoba/osoby je oprávnená/sú oprávnené v súlade so stanovami/zriaďovacou listinou na podpis vyúčtovania finančných prostriedkov poskytnutých v roku 2025.</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</si>
  <si>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</si>
  <si>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</si>
  <si>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</si>
  <si>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</si>
  <si>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</si>
  <si>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</si>
  <si>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</si>
  <si>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</si>
  <si>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</si>
  <si>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</si>
  <si>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</si>
  <si>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</si>
  <si>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</si>
  <si>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</si>
  <si>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</si>
  <si>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</si>
  <si>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</si>
  <si>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</si>
  <si>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</si>
  <si>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</si>
  <si>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</si>
  <si>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</si>
  <si>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</si>
  <si>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</si>
  <si>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</si>
  <si>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</si>
  <si>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</si>
  <si>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</si>
  <si>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</si>
  <si>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</si>
  <si>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</si>
  <si>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</si>
  <si>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</si>
  <si>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</si>
  <si>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</si>
  <si>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</si>
  <si>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</si>
  <si>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</si>
  <si>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</si>
  <si>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</si>
  <si>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</si>
  <si>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</si>
  <si>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</si>
  <si>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</si>
  <si>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</si>
  <si>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</si>
  <si>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</si>
  <si>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</si>
  <si>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</si>
  <si>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</si>
  <si>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</si>
  <si>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</si>
  <si>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</si>
  <si>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</si>
  <si>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</si>
  <si>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</si>
  <si>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</si>
  <si>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</si>
  <si>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</si>
  <si>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</si>
  <si>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</si>
  <si>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</si>
  <si>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</si>
  <si>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</si>
  <si>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</si>
  <si>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</si>
  <si>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</si>
  <si>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</si>
  <si>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</si>
  <si>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</si>
  <si>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</si>
  <si>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</si>
  <si>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</si>
  <si>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</si>
  <si>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</si>
  <si>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</si>
  <si>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</si>
  <si>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</si>
  <si>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</si>
  <si>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</si>
  <si>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</si>
  <si>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</si>
  <si>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</si>
  <si>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</si>
  <si>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</si>
  <si>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</si>
  <si>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</si>
  <si>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</si>
  <si>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</si>
  <si>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</si>
  <si>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</si>
  <si>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</si>
  <si>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</si>
  <si>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</si>
  <si>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</si>
  <si>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</si>
  <si>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</si>
  <si>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</si>
  <si>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</si>
  <si>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</si>
  <si>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</si>
  <si>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</si>
  <si>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</si>
  <si>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</si>
  <si>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</si>
  <si>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</si>
  <si>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</si>
  <si>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</si>
  <si>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</si>
  <si>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</si>
  <si>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</si>
  <si>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</si>
  <si>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</si>
  <si>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</si>
  <si>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</si>
  <si>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</si>
  <si>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</si>
  <si>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</si>
  <si>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</si>
  <si>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</si>
  <si>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</si>
  <si>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</si>
  <si>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</si>
  <si>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</si>
  <si>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</si>
  <si>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</si>
  <si>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</si>
  <si>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</si>
  <si>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</si>
  <si>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</si>
  <si>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</si>
  <si>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</si>
  <si>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</si>
  <si>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</si>
  <si>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</si>
  <si>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</si>
  <si>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</si>
  <si>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</si>
  <si>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</si>
  <si>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</si>
  <si>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</si>
  <si>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</si>
  <si>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</si>
  <si>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</si>
  <si>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</si>
  <si>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</si>
  <si>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</si>
  <si>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</si>
  <si>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</si>
  <si>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</si>
  <si>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</si>
  <si>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</si>
  <si>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</si>
  <si>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</si>
  <si>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</si>
  <si>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</si>
  <si>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</si>
  <si>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</si>
  <si>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</si>
  <si>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</si>
  <si>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</si>
  <si>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</si>
  <si>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</si>
  <si>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</si>
  <si>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</si>
  <si>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</si>
  <si>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</si>
  <si>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</si>
  <si>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</si>
  <si>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</si>
  <si>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</si>
  <si>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</si>
  <si>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</si>
  <si>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</si>
  <si>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</si>
  <si>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</si>
  <si>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</si>
  <si>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</si>
  <si>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</si>
  <si>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</si>
  <si>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</si>
  <si>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</si>
  <si>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</si>
  <si>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</si>
  <si>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</si>
  <si>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</si>
  <si>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</si>
  <si>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</si>
  <si>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</si>
  <si>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</si>
  <si>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</si>
  <si>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</si>
  <si>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</si>
  <si>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</si>
  <si>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</si>
  <si>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</si>
  <si>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</si>
  <si>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</si>
  <si>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</si>
  <si>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</si>
  <si>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</si>
  <si>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</si>
  <si>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</si>
  <si>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</si>
  <si>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</si>
  <si>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</si>
  <si>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</si>
  <si>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</si>
  <si>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</si>
  <si>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</si>
  <si>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</si>
  <si>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</si>
  <si>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</si>
  <si>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</si>
  <si>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</si>
  <si>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</si>
  <si>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</si>
  <si>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</si>
  <si>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</si>
  <si>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</si>
  <si>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</si>
  <si>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</si>
  <si>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</si>
  <si>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</si>
  <si>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</si>
  <si>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</si>
  <si>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</si>
  <si>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</si>
  <si>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</si>
  <si>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</si>
  <si>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</si>
  <si>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</si>
  <si>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</si>
  <si>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</si>
  <si>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</si>
  <si>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</si>
  <si>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</si>
  <si>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</si>
  <si>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</si>
  <si>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</si>
  <si>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</si>
  <si>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</si>
  <si>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</si>
  <si>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</si>
  <si>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</si>
  <si>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</si>
  <si>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</si>
  <si>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</si>
  <si>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</si>
  <si>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</si>
  <si>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</si>
  <si>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</si>
  <si>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</si>
  <si>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</si>
  <si>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</si>
  <si>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</si>
  <si>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</si>
  <si>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</si>
  <si>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</si>
  <si>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</si>
  <si>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</si>
  <si>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</si>
  <si>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</si>
  <si>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</si>
  <si>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</si>
  <si>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</si>
  <si>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</si>
  <si>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</si>
  <si>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</si>
  <si>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</si>
  <si>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</si>
  <si>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</si>
  <si>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</si>
  <si>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</si>
  <si>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</si>
  <si>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</si>
  <si>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</si>
  <si>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</si>
  <si>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</si>
  <si>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</si>
  <si>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</si>
  <si>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</si>
  <si>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</si>
  <si>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</si>
  <si>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</si>
  <si>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</si>
  <si>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</si>
  <si>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</si>
  <si>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</si>
  <si>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</si>
  <si>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</si>
  <si>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</si>
  <si>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</si>
  <si>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</si>
  <si>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</si>
  <si>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</si>
  <si>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</si>
  <si>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</si>
  <si>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</si>
  <si>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</si>
  <si>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</si>
  <si>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</si>
  <si>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</si>
  <si>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</si>
  <si>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</si>
  <si>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</si>
  <si>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</si>
  <si>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</si>
  <si>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</si>
  <si>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</si>
  <si>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</si>
  <si>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</si>
  <si>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</si>
  <si>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</si>
  <si>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</si>
  <si>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</si>
  <si>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</si>
  <si>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</si>
  <si>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</si>
  <si>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</si>
  <si>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</si>
  <si>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</si>
  <si>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</si>
  <si>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</si>
  <si>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</si>
  <si>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</si>
  <si>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</si>
  <si>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</si>
  <si>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</si>
  <si>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</si>
  <si>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</si>
  <si>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</si>
  <si>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</si>
  <si>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</si>
  <si>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</si>
  <si>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</si>
  <si>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</si>
  <si>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</si>
  <si>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</si>
  <si>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</si>
  <si>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</si>
  <si>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</si>
  <si>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</si>
  <si>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</si>
  <si>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</si>
  <si>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</si>
  <si>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</si>
  <si>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</si>
  <si>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</si>
  <si>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</si>
  <si>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</si>
  <si>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</si>
  <si>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</si>
  <si>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</si>
  <si>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</si>
  <si>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</si>
  <si>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</si>
  <si>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</si>
  <si>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</si>
  <si>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</si>
  <si>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</si>
  <si>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</si>
  <si>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</si>
  <si>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</si>
  <si>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</si>
  <si>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</si>
  <si>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</si>
  <si>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</si>
  <si>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</si>
  <si>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</si>
  <si>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</si>
  <si>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</si>
  <si>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</si>
  <si>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</si>
  <si>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</si>
  <si>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</si>
  <si>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</si>
  <si>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</si>
  <si>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</si>
  <si>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</si>
  <si>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</si>
  <si>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</si>
  <si>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</si>
  <si>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</si>
  <si>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</si>
  <si>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</si>
  <si>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</si>
  <si>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</si>
  <si>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</si>
  <si>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</si>
  <si>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</si>
  <si>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</si>
  <si>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</si>
  <si>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</si>
  <si>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</si>
  <si>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</si>
  <si>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</si>
  <si>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</si>
  <si>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</si>
  <si>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</si>
  <si>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</si>
  <si>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</si>
  <si>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</si>
  <si>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</si>
  <si>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</si>
  <si>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</si>
  <si>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</si>
  <si>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</si>
  <si>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</si>
  <si>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</si>
  <si>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</si>
  <si>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</si>
  <si>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</si>
  <si>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</si>
  <si>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</si>
  <si>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</si>
  <si>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</si>
  <si>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</si>
  <si>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</si>
  <si>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</si>
  <si>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</si>
  <si>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</si>
  <si>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</si>
  <si>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</si>
  <si>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</si>
  <si>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</si>
  <si>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</si>
  <si>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</si>
  <si>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</si>
  <si>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</si>
  <si>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</si>
  <si>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</si>
  <si>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</si>
  <si>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</si>
  <si>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</si>
  <si>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</si>
  <si>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</si>
  <si>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</si>
  <si>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</si>
  <si>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</si>
  <si>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</si>
  <si>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</si>
  <si>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</si>
  <si>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</si>
  <si>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</si>
  <si>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</si>
  <si>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</si>
  <si>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</si>
  <si>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</si>
  <si>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</si>
  <si>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</si>
  <si>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</si>
  <si>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</si>
  <si>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</si>
  <si>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</si>
  <si>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</si>
  <si>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</si>
  <si>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</si>
  <si>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</si>
  <si>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</si>
  <si>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</si>
  <si>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</si>
  <si>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</si>
  <si>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</si>
  <si>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</si>
  <si>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</si>
  <si>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</si>
  <si>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</si>
  <si>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</si>
  <si>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</si>
  <si>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</si>
  <si>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</si>
  <si>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</si>
  <si>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</si>
  <si>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</si>
  <si>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</si>
  <si>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</si>
  <si>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</si>
  <si>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</si>
  <si>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</si>
  <si>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</si>
  <si>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</si>
  <si>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</si>
  <si>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</si>
  <si>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</si>
  <si>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</si>
  <si>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</si>
  <si>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</si>
  <si>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</si>
  <si>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</si>
  <si>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</si>
  <si>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</si>
  <si>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</si>
  <si>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</si>
  <si>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</si>
  <si>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</si>
  <si>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</si>
  <si>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</si>
  <si>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</si>
  <si>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</si>
  <si>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</si>
  <si>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</si>
  <si>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</si>
  <si>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</si>
  <si>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</si>
  <si>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</si>
  <si>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</si>
  <si>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</si>
  <si>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</si>
  <si>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</si>
  <si>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</si>
  <si>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</si>
  <si>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</si>
  <si>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</si>
  <si>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</si>
  <si>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</si>
  <si>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</si>
  <si>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</si>
  <si>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</si>
  <si>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</si>
  <si>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</si>
  <si>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</si>
  <si>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</si>
  <si>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</si>
  <si>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</si>
  <si>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</si>
  <si>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</si>
  <si>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</si>
  <si>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</si>
  <si>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</si>
  <si>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</si>
  <si>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</si>
  <si>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</si>
  <si>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</si>
  <si>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</si>
  <si>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</si>
  <si>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</si>
  <si>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</si>
  <si>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</si>
  <si>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</si>
  <si>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</si>
  <si>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</si>
  <si>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</si>
  <si>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</si>
  <si>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</si>
  <si>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</si>
  <si>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</si>
  <si>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</si>
  <si>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</si>
  <si>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</si>
  <si>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</si>
  <si>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</si>
  <si>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</si>
  <si>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</si>
  <si>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</si>
  <si>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</si>
  <si>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</si>
  <si>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</si>
  <si>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</si>
  <si>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</si>
  <si>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</si>
  <si>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</si>
  <si>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</si>
  <si>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</si>
  <si>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</si>
  <si>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</si>
  <si>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</si>
  <si>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</si>
  <si>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</si>
  <si>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</si>
  <si>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</si>
  <si>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</si>
  <si>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</si>
  <si>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</si>
  <si>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</si>
  <si>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</si>
  <si>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</si>
  <si>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</si>
  <si>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</si>
  <si>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</si>
  <si>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</si>
  <si>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</si>
  <si>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</si>
  <si>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</si>
  <si>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</si>
  <si>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</si>
  <si>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</si>
  <si>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</si>
  <si>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</si>
  <si>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</si>
  <si>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</si>
  <si>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</si>
  <si>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</si>
  <si>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</si>
  <si>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</si>
  <si>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</si>
  <si>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</si>
  <si>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</si>
  <si>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</si>
  <si>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</si>
  <si>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</si>
  <si>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</si>
  <si>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</si>
  <si>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</si>
  <si>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</si>
  <si>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</si>
  <si>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</si>
  <si>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</si>
  <si>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</si>
  <si>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</si>
  <si>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</si>
  <si>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</si>
  <si>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</si>
  <si>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</si>
  <si>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</si>
  <si>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</si>
  <si>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</si>
  <si>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</si>
  <si>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</si>
  <si>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</si>
  <si>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</si>
  <si>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</si>
  <si>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</si>
  <si>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</si>
  <si>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</si>
  <si>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</si>
  <si>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</si>
  <si>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</si>
  <si>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</si>
  <si>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</si>
  <si>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</si>
  <si>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</si>
  <si>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</si>
  <si>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</si>
  <si>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</si>
  <si>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</si>
  <si>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</si>
  <si>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</si>
  <si>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</si>
  <si>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</si>
  <si>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</si>
  <si>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</si>
  <si>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</si>
  <si>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</si>
  <si>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</si>
  <si>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</si>
  <si>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</si>
  <si>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</si>
  <si>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</si>
  <si>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</si>
  <si>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</si>
  <si>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</si>
  <si>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</si>
  <si>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</si>
  <si>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</si>
  <si>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</si>
  <si>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</si>
  <si>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</si>
  <si>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</si>
  <si>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</si>
  <si>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</si>
  <si>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</si>
  <si>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</si>
  <si>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</si>
  <si>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</si>
  <si>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</si>
  <si>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</si>
  <si>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</si>
  <si>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</si>
  <si>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</si>
  <si>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</si>
  <si>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</si>
  <si>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</si>
  <si>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</si>
  <si>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</si>
  <si>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</si>
  <si>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</si>
  <si>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</si>
  <si>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</si>
  <si>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</si>
  <si>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</si>
  <si>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</si>
  <si>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</si>
  <si>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</si>
  <si>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</si>
  <si>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</si>
  <si>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</si>
  <si>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</si>
  <si>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</si>
  <si>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</si>
  <si>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</si>
  <si>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</si>
  <si>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</si>
  <si>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</si>
  <si>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</si>
  <si>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</si>
  <si>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</si>
  <si>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</si>
  <si>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</si>
  <si>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</si>
  <si>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</si>
  <si>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</si>
  <si>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</si>
  <si>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</si>
  <si>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</si>
  <si>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</si>
  <si>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</si>
  <si>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</si>
  <si>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</si>
  <si>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</si>
  <si>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</si>
  <si>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</si>
  <si>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</si>
  <si>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</si>
  <si>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</si>
  <si>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</si>
  <si>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</si>
  <si>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</si>
  <si>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</si>
  <si>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</si>
  <si>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</si>
  <si>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</si>
  <si>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</si>
  <si>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</si>
  <si>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</si>
  <si>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</si>
  <si>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</si>
  <si>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</si>
  <si>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</si>
  <si>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</si>
  <si>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</si>
  <si>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</si>
  <si>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</si>
  <si>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</si>
  <si>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</si>
  <si>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</si>
  <si>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</si>
  <si>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</si>
  <si>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</si>
  <si>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</si>
  <si>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</si>
  <si>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</si>
  <si>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</si>
  <si>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</si>
  <si>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</si>
  <si>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</si>
  <si>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</si>
  <si>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</si>
  <si>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</si>
  <si>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</si>
  <si>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</si>
  <si>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</si>
  <si>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</si>
  <si>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</si>
  <si>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</si>
  <si>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</si>
  <si>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</si>
  <si>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</si>
  <si>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</si>
  <si>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</si>
  <si>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</si>
  <si>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</si>
  <si>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</si>
  <si>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</si>
  <si>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</si>
  <si>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</si>
  <si>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</si>
  <si>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</si>
  <si>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</si>
  <si>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</si>
  <si>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</si>
  <si>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</si>
  <si>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</si>
  <si>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</si>
  <si>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</si>
  <si>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</si>
  <si>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</si>
  <si>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</si>
  <si>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</si>
  <si>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</si>
  <si>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</si>
  <si>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</si>
  <si>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</si>
  <si>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</si>
  <si>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</si>
  <si>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</si>
  <si>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</si>
  <si>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</si>
  <si>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</si>
  <si>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</si>
  <si>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</si>
  <si>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</si>
  <si>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</si>
  <si>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</si>
  <si>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</si>
  <si>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</si>
  <si>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</si>
  <si>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</si>
  <si>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</si>
  <si>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</si>
  <si>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</si>
  <si>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</si>
  <si>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</si>
  <si>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</si>
  <si>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</si>
  <si>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</si>
  <si>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</si>
  <si>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</si>
  <si>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</si>
  <si>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</si>
  <si>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</si>
  <si>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</si>
  <si>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</si>
  <si>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</si>
  <si>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</si>
  <si>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</si>
  <si>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</si>
  <si>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</si>
  <si>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</si>
  <si>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</si>
  <si>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</si>
  <si>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</si>
  <si>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</si>
  <si>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</si>
  <si>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</si>
  <si>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</si>
  <si>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</si>
  <si>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</si>
  <si>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</si>
  <si>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</si>
  <si>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</si>
  <si>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</si>
  <si>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</si>
  <si>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</si>
  <si>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</si>
  <si>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</si>
  <si>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</si>
  <si>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</si>
  <si>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</si>
  <si>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</si>
  <si>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</si>
  <si>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</si>
  <si>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</si>
  <si>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</si>
  <si>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</si>
  <si>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</si>
  <si>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</si>
  <si>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</si>
  <si>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</si>
  <si>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</si>
  <si>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</si>
  <si>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</si>
  <si>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</si>
  <si>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</si>
  <si>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</si>
  <si>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</si>
  <si>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</si>
  <si>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</si>
  <si>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</si>
  <si>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</si>
  <si>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</si>
  <si>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</si>
  <si>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</si>
  <si>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</si>
  <si>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</si>
  <si>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</si>
  <si>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</si>
  <si>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</si>
  <si>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</si>
  <si>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</si>
  <si>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</si>
  <si>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</si>
  <si>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</si>
  <si>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</si>
  <si>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</si>
  <si>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</si>
  <si>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</si>
  <si>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</si>
  <si>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</si>
  <si>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</si>
  <si>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</si>
  <si>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</si>
  <si>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</si>
  <si>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</si>
  <si>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</si>
  <si>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</si>
  <si>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</si>
  <si>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</si>
  <si>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</si>
  <si>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</si>
  <si>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</si>
  <si>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</si>
  <si>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</si>
  <si>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</si>
  <si>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</si>
  <si>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</si>
  <si>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</si>
  <si>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</si>
  <si>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</si>
  <si>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</si>
  <si>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</si>
  <si>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</si>
  <si>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</si>
  <si>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</si>
  <si>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</si>
  <si>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</si>
  <si>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</si>
  <si>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</si>
  <si>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</si>
  <si>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</si>
  <si>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</si>
  <si>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</si>
  <si>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</si>
  <si>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</si>
  <si>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</si>
  <si>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</si>
  <si>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</si>
  <si>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</si>
  <si>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</si>
  <si>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</si>
  <si>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</si>
  <si>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</si>
  <si>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</si>
  <si>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</si>
  <si>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</si>
  <si>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</si>
  <si>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</si>
  <si>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</si>
  <si>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</si>
  <si>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</si>
  <si>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</si>
  <si>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</si>
  <si>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</si>
  <si>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</si>
  <si>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</si>
  <si>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</si>
  <si>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</si>
  <si>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</si>
  <si>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</si>
  <si>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</si>
  <si>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</si>
  <si>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</si>
  <si>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</si>
  <si>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</si>
  <si>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</si>
  <si>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</si>
  <si>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</si>
  <si>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</si>
  <si>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</si>
  <si>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</si>
  <si>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</si>
  <si>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</si>
  <si>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</si>
  <si>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</si>
  <si>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</si>
  <si>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</si>
  <si>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</si>
  <si>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</si>
  <si>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</si>
  <si>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</si>
  <si>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</si>
  <si>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</si>
  <si>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</si>
  <si>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</si>
  <si>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</si>
  <si>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</si>
  <si>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</si>
  <si>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</si>
  <si>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</si>
  <si>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</si>
  <si>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</si>
  <si>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</si>
  <si>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</si>
  <si>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</si>
  <si>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</si>
  <si>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</si>
  <si>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</si>
  <si>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</si>
  <si>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</si>
  <si>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</si>
  <si>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</si>
  <si>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</si>
  <si>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</si>
  <si>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</si>
  <si>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</si>
  <si>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</si>
  <si>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</si>
  <si>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</si>
  <si>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</si>
  <si>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</si>
  <si>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</si>
  <si>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</si>
  <si>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</si>
  <si>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</si>
  <si>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</si>
  <si>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</si>
  <si>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</si>
  <si>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</si>
  <si>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</si>
  <si>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</si>
  <si>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</si>
  <si>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</si>
  <si>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</si>
  <si>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</si>
  <si>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</si>
  <si>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</si>
  <si>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</si>
  <si>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</si>
  <si>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</si>
  <si>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</si>
  <si>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</si>
  <si>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</si>
  <si>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</si>
  <si>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</si>
  <si>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</si>
  <si>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</si>
  <si>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</si>
  <si>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</si>
  <si>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</si>
  <si>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</si>
  <si>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</si>
  <si>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</si>
  <si>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</si>
  <si>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</si>
  <si>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</si>
  <si>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</si>
  <si>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</si>
  <si>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</si>
  <si>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</si>
  <si>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</si>
  <si>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</si>
  <si>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</si>
  <si>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</si>
  <si>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</si>
  <si>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</si>
  <si>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</si>
  <si>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</si>
  <si>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</si>
  <si>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</si>
  <si>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</si>
  <si>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</si>
  <si>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</si>
  <si>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</si>
  <si>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</si>
  <si>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</si>
  <si>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</si>
  <si>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</si>
  <si>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</si>
  <si>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</si>
  <si>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</si>
  <si>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</si>
  <si>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</si>
  <si>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</si>
  <si>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</si>
  <si>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</si>
  <si>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</si>
  <si>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</si>
  <si>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</si>
  <si>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</si>
  <si>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</si>
  <si>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</si>
  <si>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</si>
  <si>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</si>
  <si>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</si>
  <si>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</si>
  <si>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</si>
  <si>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</si>
  <si>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</si>
  <si>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</si>
  <si>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</si>
  <si>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</si>
  <si>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</si>
  <si>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</si>
  <si>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</si>
  <si>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</si>
  <si>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</si>
  <si>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</si>
  <si>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</si>
  <si>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</si>
  <si>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</si>
  <si>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</si>
  <si>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</si>
  <si>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</si>
  <si>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</si>
  <si>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</si>
  <si>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</si>
  <si>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</si>
  <si>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</si>
  <si>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</si>
  <si>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</si>
  <si>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</si>
  <si>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</si>
  <si>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</si>
  <si>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</si>
  <si>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</si>
  <si>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</si>
  <si>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</si>
  <si>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</si>
  <si>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</si>
  <si>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</si>
  <si>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</si>
  <si>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</si>
  <si>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</si>
  <si>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</si>
  <si>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</si>
  <si>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</si>
  <si>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</si>
  <si>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</si>
  <si>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</si>
  <si>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</si>
  <si>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</si>
  <si>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</si>
  <si>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</si>
  <si>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</si>
  <si>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</si>
  <si>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</si>
  <si>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</si>
  <si>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</si>
  <si>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</si>
  <si>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</si>
  <si>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</si>
  <si>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</si>
  <si>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</si>
  <si>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</si>
  <si>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</si>
  <si>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</si>
  <si>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</si>
  <si>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</si>
  <si>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</si>
  <si>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</si>
  <si>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</si>
  <si>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</si>
  <si>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</si>
  <si>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</si>
  <si>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</si>
  <si>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</si>
  <si>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</si>
  <si>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</si>
  <si>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</si>
  <si>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</si>
  <si>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</si>
  <si>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</si>
  <si>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</si>
  <si>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</si>
  <si>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</si>
  <si>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</si>
  <si>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</si>
  <si>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</si>
  <si>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</si>
  <si>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</si>
  <si>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</si>
  <si>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</si>
  <si>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</si>
  <si>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</si>
  <si>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</si>
  <si>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</si>
  <si>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</si>
  <si>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</si>
  <si>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</si>
  <si>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</si>
  <si>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</si>
  <si>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</si>
  <si>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</si>
  <si>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</si>
  <si>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</si>
  <si>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</si>
  <si>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</si>
  <si>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</si>
  <si>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</si>
  <si>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</si>
  <si>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</si>
  <si>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</si>
  <si>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</si>
  <si>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</si>
  <si>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</si>
  <si>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</si>
  <si>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</si>
  <si>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</si>
  <si>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</si>
  <si>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</si>
  <si>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</si>
  <si>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</si>
  <si>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</si>
  <si>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</si>
  <si>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</si>
  <si>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</si>
  <si>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</si>
  <si>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</si>
  <si>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</si>
  <si>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</si>
  <si>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</si>
  <si>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</si>
  <si>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</si>
  <si>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</si>
  <si>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</si>
  <si>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</si>
  <si>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</si>
  <si>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</si>
  <si>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</si>
  <si>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</si>
  <si>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</si>
  <si>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</si>
  <si>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</si>
  <si>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</si>
  <si>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</si>
  <si>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</si>
  <si>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</si>
  <si>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</si>
  <si>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</si>
  <si>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</si>
  <si>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</si>
  <si>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</si>
  <si>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</si>
  <si>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</si>
  <si>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</si>
  <si>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</si>
  <si>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</si>
  <si>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</si>
  <si>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</si>
  <si>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</si>
  <si>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</si>
  <si>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</si>
  <si>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</si>
  <si>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</si>
  <si>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</si>
  <si>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</si>
  <si>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</si>
  <si>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</si>
  <si>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</si>
  <si>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</si>
  <si>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</si>
  <si>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</si>
  <si>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</si>
  <si>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</si>
  <si>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</si>
  <si>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</si>
  <si>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</si>
  <si>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</si>
  <si>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</si>
  <si>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</si>
  <si>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</si>
  <si>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</si>
  <si>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</si>
  <si>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</si>
  <si>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</si>
  <si>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</si>
  <si>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</si>
  <si>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</si>
  <si>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</si>
  <si>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</si>
  <si>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</si>
  <si>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</si>
  <si>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</si>
  <si>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</si>
  <si>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</si>
  <si>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</si>
  <si>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</si>
  <si>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</si>
  <si>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</si>
  <si>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</si>
  <si>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</si>
  <si>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</si>
  <si>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</si>
  <si>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</si>
  <si>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</si>
  <si>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</si>
  <si>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</si>
  <si>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</si>
  <si>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</si>
  <si>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</si>
  <si>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</si>
  <si>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</si>
  <si>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</si>
  <si>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</si>
  <si>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</si>
  <si>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</si>
  <si>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</si>
  <si>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</si>
  <si>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</si>
  <si>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</si>
  <si>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</si>
  <si>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</si>
  <si>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</si>
  <si>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</si>
  <si>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</si>
  <si>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</si>
  <si>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</si>
  <si>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</si>
  <si>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</si>
  <si>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</si>
  <si>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</si>
  <si>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</si>
  <si>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</si>
  <si>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</si>
  <si>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</si>
  <si>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</si>
  <si>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</si>
  <si>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</si>
  <si>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</si>
  <si>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</si>
  <si>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</si>
  <si>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</si>
  <si>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</si>
  <si>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</si>
  <si>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</si>
  <si>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</si>
  <si>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</si>
  <si>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</si>
  <si>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</si>
  <si>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</si>
  <si>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</si>
  <si>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</si>
  <si>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</si>
  <si>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</si>
  <si>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</si>
  <si>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</si>
  <si>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</si>
  <si>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</si>
  <si>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</si>
  <si>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</si>
  <si>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</si>
  <si>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</si>
  <si>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</si>
  <si>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</si>
  <si>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</si>
  <si>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</si>
  <si>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</si>
  <si>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</si>
  <si>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</si>
  <si>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</si>
  <si>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</si>
  <si>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</si>
  <si>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</si>
  <si>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</si>
  <si>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</si>
  <si>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</si>
  <si>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</si>
  <si>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</si>
  <si>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</si>
  <si>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</si>
  <si>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</si>
  <si>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</si>
  <si>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</si>
  <si>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</si>
  <si>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</si>
  <si>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</si>
  <si>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</si>
  <si>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</si>
  <si>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</si>
  <si>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</si>
  <si>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</si>
  <si>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</si>
  <si>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</si>
  <si>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</si>
  <si>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</si>
  <si>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</si>
  <si>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</si>
  <si>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</si>
  <si>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</si>
  <si>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</si>
  <si>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</si>
  <si>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</si>
  <si>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</si>
  <si>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</si>
  <si>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</si>
  <si>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</si>
  <si>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</si>
  <si>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</si>
  <si>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</si>
  <si>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</si>
  <si>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</si>
  <si>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</si>
  <si>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</si>
  <si>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</si>
  <si>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</si>
  <si>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</si>
  <si>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</si>
  <si>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</si>
  <si>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</si>
  <si>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</si>
  <si>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</si>
  <si>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</si>
  <si>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</si>
  <si>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</si>
  <si>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</si>
  <si>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</si>
  <si>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</si>
  <si>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</si>
  <si>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</si>
  <si>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</si>
  <si>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</si>
  <si>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</si>
  <si>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</si>
  <si>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</si>
  <si>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</si>
  <si>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</si>
  <si>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</si>
  <si>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</si>
  <si>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</si>
  <si>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</si>
  <si>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</si>
  <si>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</si>
  <si>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</si>
  <si>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</si>
  <si>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</si>
  <si>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</si>
  <si>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</si>
  <si>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</si>
  <si>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</si>
  <si>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</si>
  <si>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</si>
  <si>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</si>
  <si>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</si>
  <si>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</si>
  <si>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</si>
  <si>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</si>
  <si>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</si>
  <si>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</si>
  <si>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</si>
  <si>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</si>
  <si>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</si>
  <si>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</si>
  <si>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</si>
  <si>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</si>
  <si>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</si>
  <si>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</si>
  <si>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</si>
  <si>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</si>
  <si>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</si>
  <si>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</si>
  <si>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</si>
  <si>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</si>
  <si>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</si>
  <si>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</si>
  <si>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</si>
  <si>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</si>
  <si>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</si>
  <si>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</si>
  <si>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</si>
  <si>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</si>
  <si>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</si>
  <si>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</si>
  <si>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</si>
  <si>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</si>
  <si>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</si>
  <si>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</si>
  <si>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</si>
  <si>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</si>
  <si>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</si>
  <si>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</si>
  <si>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</si>
  <si>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</si>
  <si>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</si>
  <si>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</si>
  <si>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</si>
  <si>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</si>
  <si>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</si>
  <si>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</si>
  <si>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</si>
  <si>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</si>
  <si>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</si>
  <si>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</si>
  <si>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</si>
  <si>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</si>
  <si>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</si>
  <si>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</si>
  <si>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</si>
  <si>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</si>
  <si>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</si>
  <si>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</si>
  <si>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</si>
  <si>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</si>
  <si>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</si>
  <si>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</si>
  <si>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</si>
  <si>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</si>
  <si>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</si>
  <si>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</si>
  <si>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</si>
  <si>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</si>
  <si>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</si>
  <si>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</si>
  <si>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</si>
  <si>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</si>
  <si>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</si>
  <si>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</si>
  <si>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</si>
  <si>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</si>
  <si>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</si>
  <si>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</si>
  <si>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</si>
  <si>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</si>
  <si>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</si>
  <si>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</si>
  <si>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</si>
  <si>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</si>
  <si>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</si>
  <si>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</si>
  <si>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</si>
  <si>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</si>
  <si>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</si>
  <si>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</si>
  <si>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</si>
  <si>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</si>
  <si>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</si>
  <si>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</si>
  <si>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</si>
  <si>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</si>
  <si>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</si>
  <si>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</si>
  <si>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</si>
  <si>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</si>
  <si>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</si>
  <si>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</si>
  <si>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</si>
  <si>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</si>
  <si>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</si>
  <si>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</si>
  <si>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</si>
  <si>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</si>
  <si>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</si>
  <si>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</si>
  <si>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</si>
  <si>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</si>
  <si>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</si>
  <si>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</si>
  <si>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</si>
  <si>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</si>
  <si>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</si>
  <si>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</si>
  <si>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</si>
  <si>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</si>
  <si>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</si>
  <si>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</si>
  <si>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</si>
  <si>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</si>
  <si>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</si>
  <si>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</si>
  <si>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</si>
  <si>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</si>
  <si>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</si>
  <si>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</si>
  <si>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</si>
  <si>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</si>
  <si>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</si>
  <si>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</si>
  <si>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</si>
  <si>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</si>
  <si>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</si>
  <si>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</si>
  <si>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</si>
  <si>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</si>
  <si>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</si>
  <si>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</si>
  <si>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</si>
  <si>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</si>
  <si>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</si>
  <si>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</si>
  <si>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</si>
  <si>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</si>
  <si>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</si>
  <si>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</si>
  <si>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</si>
  <si>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</si>
  <si>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</si>
  <si>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</si>
  <si>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</si>
  <si>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</si>
  <si>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</si>
  <si>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</si>
  <si>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</si>
  <si>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</si>
  <si>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</si>
  <si>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</si>
  <si>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</si>
  <si>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</si>
  <si>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</si>
  <si>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</si>
  <si>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</si>
  <si>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</si>
  <si>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</si>
  <si>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</si>
  <si>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</si>
  <si>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</si>
  <si>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</si>
  <si>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</si>
  <si>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</si>
  <si>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</si>
  <si>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</si>
  <si>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</si>
  <si>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</si>
  <si>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</si>
  <si>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</si>
  <si>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</si>
  <si>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</si>
  <si>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</si>
  <si>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</si>
  <si>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</si>
  <si>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</si>
  <si>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</si>
  <si>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</si>
  <si>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</si>
  <si>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</si>
  <si>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</si>
  <si>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</si>
  <si>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</si>
  <si>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</si>
  <si>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</si>
  <si>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</si>
  <si>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</si>
  <si>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</si>
  <si>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</si>
  <si>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</si>
  <si>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</si>
  <si>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</si>
  <si>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</si>
  <si>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</si>
  <si>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</si>
  <si>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</si>
  <si>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</si>
  <si>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</si>
  <si>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</si>
  <si>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</si>
  <si>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</si>
  <si>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</si>
  <si>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</si>
  <si>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</si>
  <si>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</si>
  <si>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</si>
  <si>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</si>
  <si>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</si>
  <si>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</si>
  <si>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</si>
  <si>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</si>
  <si>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</si>
  <si>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</si>
  <si>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</si>
  <si>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</si>
  <si>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</si>
  <si>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</si>
  <si>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</si>
  <si>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</si>
  <si>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</si>
  <si>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</si>
  <si>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</si>
  <si>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</si>
  <si>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</si>
  <si>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</si>
  <si>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</si>
  <si>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</si>
  <si>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</si>
  <si>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</si>
  <si>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</si>
  <si>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</si>
  <si>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</si>
  <si>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</si>
  <si>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</si>
  <si>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</si>
  <si>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</si>
  <si>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</si>
  <si>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</si>
  <si>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</si>
  <si>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</si>
  <si>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</si>
  <si>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</si>
  <si>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</si>
  <si>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</si>
  <si>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</si>
  <si>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</si>
  <si>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</si>
  <si>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</si>
  <si>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</si>
  <si>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</si>
  <si>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</si>
  <si>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</si>
  <si>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</si>
  <si>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</si>
  <si>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</si>
  <si>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</si>
  <si>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</si>
  <si>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</si>
  <si>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</si>
  <si>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</si>
  <si>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</si>
  <si>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</si>
  <si>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</si>
  <si>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</si>
  <si>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</si>
  <si>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</si>
  <si>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</si>
  <si>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</si>
  <si>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</si>
  <si>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</si>
  <si>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</si>
  <si>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</si>
  <si>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</si>
  <si>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</si>
  <si>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</si>
  <si>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</si>
  <si>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</si>
  <si>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</si>
  <si>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</si>
  <si>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</si>
  <si>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</si>
  <si>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</si>
  <si>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</si>
  <si>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</si>
  <si>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</si>
  <si>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</si>
  <si>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</si>
  <si>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</si>
  <si>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</si>
  <si>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</si>
  <si>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</si>
  <si>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</si>
  <si>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</si>
  <si>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</si>
  <si>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</si>
  <si>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</si>
  <si>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</si>
  <si>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</si>
  <si>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</si>
  <si>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</si>
  <si>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</si>
  <si>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</si>
  <si>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</si>
  <si>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</si>
  <si>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</si>
  <si>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</si>
  <si>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</si>
  <si>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</si>
  <si>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</si>
  <si>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</si>
  <si>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</si>
  <si>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</si>
  <si>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</si>
  <si>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</si>
  <si>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</si>
  <si>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</si>
  <si>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</si>
  <si>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</si>
  <si>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</si>
  <si>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</si>
  <si>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</si>
  <si>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</si>
  <si>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</si>
  <si>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</si>
  <si>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</si>
  <si>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</si>
  <si>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</si>
  <si>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</si>
  <si>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</si>
  <si>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</si>
  <si>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</si>
  <si>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</si>
  <si>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</si>
  <si>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</si>
  <si>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</si>
  <si>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</si>
  <si>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</si>
  <si>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</si>
  <si>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</si>
  <si>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</si>
  <si>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</si>
  <si>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</si>
  <si>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</si>
  <si>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</si>
  <si>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</si>
  <si>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</si>
  <si>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</si>
  <si>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</si>
  <si>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</si>
  <si>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</si>
  <si>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</si>
  <si>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</si>
  <si>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</si>
  <si>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</si>
  <si>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</si>
  <si>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</si>
  <si>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</si>
  <si>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</si>
  <si>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</si>
  <si>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</si>
  <si>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</si>
  <si>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</si>
  <si>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</si>
  <si>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</si>
  <si>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</si>
  <si>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</si>
  <si>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</si>
  <si>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</si>
  <si>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</si>
  <si>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</si>
  <si>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</si>
  <si>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</si>
  <si>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</si>
  <si>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</si>
  <si>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</si>
  <si>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</si>
  <si>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</si>
  <si>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</si>
  <si>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</si>
  <si>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</si>
  <si>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</si>
  <si>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</si>
  <si>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</si>
  <si>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</si>
  <si>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</si>
  <si>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</si>
  <si>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</si>
  <si>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</si>
  <si>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</si>
  <si>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</si>
  <si>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</si>
  <si>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</si>
  <si>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</si>
  <si>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</si>
  <si>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</si>
  <si>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</si>
  <si>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</si>
  <si>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</si>
  <si>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</si>
  <si>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</si>
  <si>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</si>
  <si>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</si>
  <si>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</si>
  <si>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</si>
  <si>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</si>
  <si>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</si>
  <si>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</si>
  <si>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</si>
  <si>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</si>
  <si>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</si>
  <si>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</si>
  <si>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</si>
  <si>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</si>
  <si>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</si>
  <si>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</si>
  <si>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</si>
  <si>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</si>
  <si>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</si>
  <si>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</si>
  <si>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</si>
  <si>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</si>
  <si>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</si>
  <si>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</si>
  <si>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</si>
  <si>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</si>
  <si>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</si>
  <si>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</si>
  <si>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</si>
  <si>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</si>
  <si>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</si>
  <si>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</si>
  <si>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</si>
  <si>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</si>
  <si>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</si>
  <si>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</si>
  <si>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</si>
  <si>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</si>
  <si>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</si>
  <si>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</si>
  <si>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</si>
  <si>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</si>
  <si>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</si>
  <si>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</si>
  <si>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</si>
  <si>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</si>
  <si>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</si>
  <si>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</si>
  <si>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</si>
  <si>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</si>
  <si>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</si>
  <si>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</si>
  <si>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</si>
  <si>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</si>
  <si>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</si>
  <si>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</si>
  <si>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</si>
  <si>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</si>
  <si>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</si>
  <si>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</si>
  <si>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</si>
  <si>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</si>
  <si>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</si>
  <si>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</si>
  <si>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</si>
  <si>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</si>
  <si>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</si>
  <si>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</si>
  <si>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</si>
  <si>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</si>
  <si>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</si>
  <si>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</si>
  <si>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</si>
  <si>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</si>
  <si>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</si>
  <si>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</si>
  <si>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</si>
  <si>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</si>
  <si>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</si>
  <si>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</si>
  <si>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</si>
  <si>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</si>
  <si>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</si>
  <si>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</si>
  <si>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</si>
  <si>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</si>
  <si>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</si>
  <si>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</si>
  <si>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</si>
  <si>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</si>
  <si>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</si>
  <si>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</si>
  <si>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</si>
  <si>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</si>
  <si>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</si>
  <si>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</si>
  <si>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</si>
  <si>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</si>
  <si>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</si>
  <si>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</si>
  <si>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</si>
  <si>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</si>
  <si>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</si>
  <si>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</si>
  <si>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</si>
  <si>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</si>
  <si>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</si>
  <si>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</si>
  <si>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</si>
  <si>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</si>
  <si>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</si>
  <si>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</si>
  <si>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</si>
  <si>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</si>
  <si>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</si>
  <si>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</si>
  <si>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</si>
  <si>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</si>
  <si>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</si>
  <si>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</si>
  <si>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</si>
  <si>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</si>
  <si>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</si>
  <si>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</si>
  <si>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</si>
  <si>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</si>
  <si>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</si>
  <si>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</si>
  <si>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</si>
  <si>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</si>
  <si>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</si>
  <si>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</si>
  <si>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</si>
  <si>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</si>
  <si>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</si>
  <si>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</si>
  <si>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</si>
  <si>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</si>
  <si>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</si>
  <si>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</si>
  <si>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</si>
  <si>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</si>
  <si>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</si>
  <si>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</si>
  <si>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</si>
  <si>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</si>
  <si>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</si>
  <si>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</si>
  <si>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</si>
  <si>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</si>
  <si>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</si>
  <si>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</si>
  <si>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</si>
  <si>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</si>
  <si>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</si>
  <si>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</si>
  <si>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</si>
  <si>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</si>
  <si>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</si>
  <si>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</si>
  <si>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</si>
  <si>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</si>
  <si>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</si>
  <si>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</si>
  <si>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</si>
  <si>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</si>
  <si>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</si>
  <si>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</si>
  <si>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</si>
  <si>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</si>
  <si>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</si>
  <si>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</si>
  <si>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</si>
  <si>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</si>
  <si>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</si>
  <si>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</si>
  <si>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</si>
  <si>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</si>
  <si>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</si>
  <si>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</si>
  <si>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</si>
  <si>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</si>
  <si>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</si>
  <si>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</si>
  <si>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</si>
  <si>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</si>
  <si>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</si>
  <si>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</si>
  <si>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</si>
  <si>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</si>
  <si>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</si>
  <si>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</si>
  <si>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</si>
  <si>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</si>
  <si>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</si>
  <si>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</si>
  <si>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</si>
  <si>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</si>
  <si>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</si>
  <si>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</si>
  <si>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</si>
  <si>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</si>
  <si>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</si>
  <si>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</si>
  <si>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</si>
  <si>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</si>
  <si>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</si>
  <si>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</si>
  <si>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</si>
  <si>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</si>
  <si>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</si>
  <si>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</si>
  <si>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</si>
  <si>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</si>
  <si>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</si>
  <si>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</si>
  <si>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</si>
  <si>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</si>
  <si>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</si>
  <si>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</si>
  <si>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</si>
  <si>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</si>
  <si>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</si>
  <si>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</si>
  <si>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</si>
  <si>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</si>
  <si>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</si>
  <si>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</si>
  <si>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</si>
  <si>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</si>
  <si>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</si>
  <si>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</si>
  <si>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</si>
  <si>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</si>
  <si>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</si>
  <si>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</si>
  <si>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</si>
  <si>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</si>
  <si>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</si>
  <si>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</si>
  <si>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</si>
  <si>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</si>
  <si>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</si>
  <si>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</si>
  <si>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</si>
  <si>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</si>
  <si>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</si>
  <si>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</si>
  <si>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</si>
  <si>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</si>
  <si>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</si>
  <si>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</si>
  <si>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</si>
  <si>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</si>
  <si>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</si>
  <si>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</si>
  <si>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</si>
  <si>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</si>
  <si>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</si>
  <si>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</si>
  <si>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</si>
  <si>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</si>
  <si>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</si>
  <si>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</si>
  <si>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</si>
  <si>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</si>
  <si>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</si>
  <si>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</si>
  <si>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</si>
  <si>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</si>
  <si>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</si>
  <si>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</si>
  <si>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</si>
  <si>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</si>
  <si>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</si>
  <si>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</si>
  <si>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</si>
  <si>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</si>
  <si>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</si>
  <si>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</si>
  <si>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</si>
  <si>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</si>
  <si>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</si>
  <si>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</si>
  <si>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</si>
  <si>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</si>
  <si>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</si>
  <si>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</si>
  <si>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</si>
  <si>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</si>
  <si>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</si>
  <si>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</si>
  <si>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</si>
  <si>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</si>
  <si>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</si>
  <si>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</si>
  <si>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</si>
  <si>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</si>
  <si>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</si>
  <si>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</si>
  <si>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</si>
  <si>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</si>
  <si>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</si>
  <si>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</si>
  <si>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</si>
  <si>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</si>
  <si>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</si>
  <si>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</si>
  <si>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</si>
  <si>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</si>
  <si>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</si>
  <si>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</si>
  <si>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</si>
  <si>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</si>
  <si>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</si>
  <si>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</si>
  <si>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</si>
  <si>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</si>
  <si>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</si>
  <si>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</si>
  <si>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</si>
  <si>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</si>
  <si>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</si>
  <si>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</si>
  <si>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</si>
  <si>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</si>
  <si>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</si>
  <si>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</si>
  <si>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</si>
  <si>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</si>
  <si>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</si>
  <si>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</si>
  <si>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</si>
  <si>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</si>
  <si>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</si>
  <si>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</si>
  <si>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</si>
  <si>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</si>
  <si>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</si>
  <si>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</si>
  <si>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</si>
  <si>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</si>
  <si>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</si>
  <si>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</si>
  <si>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</si>
  <si>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</si>
  <si>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</si>
  <si>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</si>
  <si>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</si>
  <si>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</si>
  <si>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</si>
  <si>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</si>
  <si>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</si>
  <si>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</si>
  <si>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</si>
  <si>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</si>
  <si>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</si>
  <si>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</si>
  <si>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</si>
  <si>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</si>
  <si>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</si>
  <si>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</si>
  <si>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</si>
  <si>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</si>
  <si>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</si>
  <si>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</si>
  <si>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</si>
  <si>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</si>
  <si>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</si>
  <si>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</si>
  <si>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</si>
  <si>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</si>
  <si>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</si>
  <si>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</si>
  <si>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</si>
  <si>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</si>
  <si>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</si>
  <si>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</si>
  <si>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</si>
  <si>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</si>
  <si>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</si>
  <si>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</si>
  <si>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</si>
  <si>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</si>
  <si>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</si>
  <si>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</si>
  <si>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</si>
  <si>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</si>
  <si>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</si>
  <si>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</si>
  <si>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</si>
  <si>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</si>
  <si>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</si>
  <si>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</si>
  <si>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</si>
  <si>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</si>
  <si>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</si>
  <si>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</si>
  <si>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</si>
  <si>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</si>
  <si>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</si>
  <si>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</si>
  <si>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</si>
  <si>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</si>
  <si>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</si>
  <si>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</si>
  <si>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</si>
  <si>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</si>
  <si>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</si>
  <si>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</si>
  <si>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</si>
  <si>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</si>
  <si>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</si>
  <si>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</si>
  <si>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</si>
  <si>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</si>
  <si>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</si>
  <si>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</si>
  <si>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</si>
  <si>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</si>
  <si>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</si>
  <si>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</si>
  <si>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</si>
  <si>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</si>
  <si>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</si>
  <si>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</si>
  <si>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</si>
  <si>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</si>
  <si>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</si>
  <si>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</si>
  <si>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</si>
  <si>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</si>
  <si>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</si>
  <si>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</si>
  <si>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</si>
  <si>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</si>
  <si>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</si>
  <si>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</si>
  <si>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</si>
  <si>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</si>
  <si>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</si>
  <si>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</si>
  <si>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</si>
  <si>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</si>
  <si>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</si>
  <si>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</si>
  <si>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</si>
  <si>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</si>
  <si>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</si>
  <si>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</si>
  <si>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</si>
  <si>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</si>
  <si>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</si>
  <si>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</si>
  <si>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</si>
  <si>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</si>
  <si>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</si>
  <si>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</si>
  <si>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</si>
  <si>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</si>
  <si>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</si>
  <si>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</si>
  <si>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</si>
  <si>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</si>
  <si>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</si>
  <si>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</si>
  <si>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</si>
  <si>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</si>
  <si>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</si>
  <si>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</si>
  <si>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</si>
  <si>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</si>
  <si>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</si>
  <si>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</si>
  <si>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</si>
  <si>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</si>
  <si>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</si>
  <si>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</si>
  <si>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</si>
  <si>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</si>
  <si>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</si>
  <si>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</si>
  <si>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</si>
  <si>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</si>
  <si>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</si>
  <si>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</si>
  <si>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</si>
  <si>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</si>
  <si>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</si>
  <si>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</si>
  <si>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</si>
  <si>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</si>
  <si>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</si>
  <si>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</si>
  <si>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</si>
  <si>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</si>
  <si>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</si>
  <si>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</si>
  <si>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</si>
  <si>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</si>
  <si>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</si>
  <si>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</si>
  <si>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</si>
  <si>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</si>
  <si>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</si>
  <si>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</si>
  <si>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</si>
  <si>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</si>
  <si>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</si>
  <si>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</si>
  <si>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</si>
  <si>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</si>
  <si>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</si>
  <si>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</si>
  <si>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</si>
  <si>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</si>
  <si>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</si>
  <si>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</si>
  <si>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</si>
  <si>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</si>
  <si>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</si>
  <si>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</si>
  <si>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</si>
  <si>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</si>
  <si>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</si>
  <si>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</si>
  <si>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</si>
  <si>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</si>
  <si>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</si>
  <si>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</si>
  <si>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</si>
  <si>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</si>
  <si>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</si>
  <si>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</si>
  <si>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</si>
  <si>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</si>
  <si>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</si>
  <si>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</si>
  <si>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</si>
  <si>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</si>
  <si>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</si>
  <si>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</si>
  <si>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</si>
  <si>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</si>
  <si>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</si>
  <si>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</si>
  <si>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</si>
  <si>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</si>
  <si>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</si>
  <si>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</si>
  <si>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</si>
  <si>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</si>
  <si>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</si>
  <si>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</si>
  <si>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</si>
  <si>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</si>
  <si>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</si>
  <si>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</si>
  <si>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</si>
  <si>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</si>
  <si>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</si>
  <si>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</si>
  <si>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</si>
  <si>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</si>
  <si>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</si>
  <si>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</si>
  <si>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</si>
  <si>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</si>
  <si>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</si>
  <si>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</si>
  <si>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</si>
  <si>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</si>
  <si>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</si>
  <si>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</si>
  <si>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</si>
  <si>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</si>
  <si>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</si>
  <si>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</si>
  <si>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</si>
  <si>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</si>
  <si>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</si>
  <si>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</si>
  <si>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</si>
  <si>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</si>
  <si>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</si>
  <si>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</si>
  <si>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</si>
  <si>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</si>
  <si>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</si>
  <si>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</si>
  <si>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</si>
  <si>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</si>
  <si>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</si>
  <si>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</si>
  <si>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</si>
  <si>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</si>
  <si>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</si>
  <si>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</si>
  <si>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</si>
  <si>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</si>
  <si>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</si>
  <si>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</si>
  <si>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</si>
  <si>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</si>
  <si>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</si>
  <si>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</si>
  <si>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</si>
  <si>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</si>
  <si>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</si>
  <si>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</si>
  <si>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</si>
  <si>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</si>
  <si>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</si>
  <si>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</si>
  <si>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</si>
  <si>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</si>
  <si>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</si>
  <si>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</si>
  <si>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</si>
  <si>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</si>
  <si>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</si>
  <si>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</si>
  <si>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</si>
  <si>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</si>
  <si>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</si>
  <si>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</si>
  <si>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</si>
  <si>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</si>
  <si>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</si>
  <si>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</si>
  <si>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</si>
  <si>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</si>
  <si>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</si>
  <si>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</si>
  <si>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</si>
  <si>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</si>
  <si>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</si>
  <si>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</si>
  <si>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</si>
  <si>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</si>
  <si>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</si>
  <si>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</si>
  <si>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</si>
  <si>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</si>
  <si>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</si>
  <si>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</si>
  <si>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</si>
  <si>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</si>
  <si>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</si>
  <si>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</si>
  <si>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</si>
  <si>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</si>
  <si>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</si>
  <si>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</si>
  <si>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</si>
  <si>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</si>
  <si>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</si>
  <si>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</si>
  <si>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</si>
  <si>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</si>
  <si>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</si>
  <si>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</si>
  <si>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</si>
  <si>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</si>
  <si>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</si>
  <si>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</si>
  <si>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</si>
  <si>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</si>
  <si>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</si>
  <si>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</si>
  <si>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</si>
  <si>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</si>
  <si>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</si>
  <si>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</si>
  <si>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</si>
  <si>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</si>
  <si>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</si>
  <si>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</si>
  <si>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</si>
  <si>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</si>
  <si>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</si>
  <si>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</si>
  <si>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</si>
  <si>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</si>
  <si>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</si>
  <si>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</si>
  <si>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</si>
  <si>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</si>
  <si>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</si>
  <si>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</si>
  <si>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</si>
  <si>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</si>
  <si>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</si>
  <si>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</si>
  <si>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</si>
  <si>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</si>
  <si>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</si>
  <si>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</si>
  <si>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</si>
  <si>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</si>
  <si>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</si>
  <si>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</si>
  <si>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</si>
  <si>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</si>
  <si>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</si>
  <si>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</si>
  <si>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</si>
  <si>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</si>
  <si>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</si>
  <si>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</si>
  <si>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</si>
  <si>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</si>
  <si>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</si>
  <si>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</si>
  <si>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</si>
  <si>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</si>
  <si>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</si>
  <si>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</si>
  <si>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</si>
  <si>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</si>
  <si>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</si>
  <si>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</si>
  <si>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</si>
  <si>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</si>
  <si>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</si>
  <si>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</si>
  <si>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</si>
  <si>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</si>
  <si>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</si>
  <si>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</si>
  <si>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</si>
  <si>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</si>
  <si>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</si>
  <si>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</si>
  <si>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</si>
  <si>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</si>
  <si>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</si>
  <si>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</si>
  <si>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</si>
  <si>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</si>
  <si>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</si>
  <si>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</si>
  <si>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</si>
  <si>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</si>
  <si>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</si>
  <si>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</si>
  <si>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</si>
  <si>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</si>
  <si>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</si>
  <si>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</si>
  <si>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</si>
  <si>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</si>
  <si>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</si>
  <si>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</si>
  <si>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</si>
  <si>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</si>
  <si>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</si>
  <si>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</si>
  <si>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</si>
  <si>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</si>
  <si>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</si>
  <si>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</si>
  <si>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</si>
  <si>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</si>
  <si>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</si>
  <si>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</si>
  <si>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</si>
  <si>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</si>
  <si>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</si>
  <si>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</si>
  <si>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</si>
  <si>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</si>
  <si>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</si>
  <si>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</si>
  <si>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</si>
  <si>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</si>
  <si>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</si>
  <si>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</si>
  <si>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</si>
  <si>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</si>
  <si>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</si>
  <si>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</si>
  <si>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</si>
  <si>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</si>
  <si>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ŠÚ2025 008</t>
  </si>
  <si>
    <t>ŠÚ2025 009</t>
  </si>
  <si>
    <t>ŠÚ2025 012</t>
  </si>
  <si>
    <t>ŠÚ2025 018</t>
  </si>
  <si>
    <t>ŠÚ2025 064</t>
  </si>
  <si>
    <t>ŠÚ2025 077</t>
  </si>
  <si>
    <t>ŠÚ2025 088/1</t>
  </si>
  <si>
    <t>ŠÚ2025 097</t>
  </si>
  <si>
    <t>IDŠÚ2025 260</t>
  </si>
  <si>
    <t>ŠÚ2025 010</t>
  </si>
  <si>
    <t>ŠÚ2025 019</t>
  </si>
  <si>
    <t>ŠÚ2025 062</t>
  </si>
  <si>
    <t>ŠÚ2025 078</t>
  </si>
  <si>
    <t>ŠÚ2025 087</t>
  </si>
  <si>
    <t>ŠÚ2025 098</t>
  </si>
  <si>
    <t>ŠÚ2025 066</t>
  </si>
  <si>
    <t>ŠÚ2025 011</t>
  </si>
  <si>
    <t>VÚB 001</t>
  </si>
  <si>
    <t>VÚB 002</t>
  </si>
  <si>
    <t>VÚB 003</t>
  </si>
  <si>
    <t>VÚB 004</t>
  </si>
  <si>
    <t>VÚB 005</t>
  </si>
  <si>
    <t>VÚB 006</t>
  </si>
  <si>
    <t>VÚB 007</t>
  </si>
  <si>
    <t>VÚB 008</t>
  </si>
  <si>
    <t>VÚB 009</t>
  </si>
  <si>
    <t>VÚB 010</t>
  </si>
  <si>
    <t>VÚB 011</t>
  </si>
  <si>
    <t>VÚB 012</t>
  </si>
  <si>
    <t>IDŠÚ2025 006</t>
  </si>
  <si>
    <t>P 001</t>
  </si>
  <si>
    <t>P 002</t>
  </si>
  <si>
    <t>P 003</t>
  </si>
  <si>
    <t>P 004</t>
  </si>
  <si>
    <t>P 005</t>
  </si>
  <si>
    <t>P 006</t>
  </si>
  <si>
    <t>P 007</t>
  </si>
  <si>
    <t>P 008</t>
  </si>
  <si>
    <t>P 009</t>
  </si>
  <si>
    <t>P 010</t>
  </si>
  <si>
    <t>P 011</t>
  </si>
  <si>
    <t>P 012</t>
  </si>
  <si>
    <t>P 013</t>
  </si>
  <si>
    <t>P 014</t>
  </si>
  <si>
    <t>P 015</t>
  </si>
  <si>
    <t>P 016</t>
  </si>
  <si>
    <t>P 017</t>
  </si>
  <si>
    <t>P 018</t>
  </si>
  <si>
    <t>P 019</t>
  </si>
  <si>
    <t>P 020</t>
  </si>
  <si>
    <t>P 021</t>
  </si>
  <si>
    <t>P 022</t>
  </si>
  <si>
    <t>P 023</t>
  </si>
  <si>
    <t>P 024</t>
  </si>
  <si>
    <t>P 025</t>
  </si>
  <si>
    <t>P 026</t>
  </si>
  <si>
    <t>P 027</t>
  </si>
  <si>
    <t>P 028</t>
  </si>
  <si>
    <t>P 029</t>
  </si>
  <si>
    <t>P 030</t>
  </si>
  <si>
    <t>P 031</t>
  </si>
  <si>
    <t>P 032</t>
  </si>
  <si>
    <t>P 033</t>
  </si>
  <si>
    <t>P 034</t>
  </si>
  <si>
    <t>P 035</t>
  </si>
  <si>
    <t>P 036</t>
  </si>
  <si>
    <t>P 037</t>
  </si>
  <si>
    <t>P 038</t>
  </si>
  <si>
    <t>P 039</t>
  </si>
  <si>
    <t>P 040</t>
  </si>
  <si>
    <t>IDŠÚ2025 051</t>
  </si>
  <si>
    <t>P 041</t>
  </si>
  <si>
    <t>P 042</t>
  </si>
  <si>
    <t>P 043</t>
  </si>
  <si>
    <t>IDŠÚ2025 052</t>
  </si>
  <si>
    <t>P 044</t>
  </si>
  <si>
    <t>P 045</t>
  </si>
  <si>
    <t>ŠÚ2025 128</t>
  </si>
  <si>
    <t>ŠÚ2025 129</t>
  </si>
  <si>
    <t>ŠÚ2025 130</t>
  </si>
  <si>
    <t>ŠÚ2025 007</t>
  </si>
  <si>
    <t>ŠÚ2025 013</t>
  </si>
  <si>
    <t>ŠÚ2025 014</t>
  </si>
  <si>
    <t>ŠÚ2025 015</t>
  </si>
  <si>
    <t>ŠÚ2025 016</t>
  </si>
  <si>
    <t>ŠÚ2025 021</t>
  </si>
  <si>
    <t>ŠÚ2025 022</t>
  </si>
  <si>
    <t>ŠÚ2025 023</t>
  </si>
  <si>
    <t>ŠÚ2025 024</t>
  </si>
  <si>
    <t>ŠÚ2025 025</t>
  </si>
  <si>
    <t>ŠÚ2025 033</t>
  </si>
  <si>
    <t>ŠÚ2025 035</t>
  </si>
  <si>
    <t>ŠÚ2025 056</t>
  </si>
  <si>
    <t>ŠÚ2025 057</t>
  </si>
  <si>
    <t>ŠÚ2025 058</t>
  </si>
  <si>
    <t>ŠÚ2025 059</t>
  </si>
  <si>
    <t>ŠÚ2025 068</t>
  </si>
  <si>
    <t>ŠÚ2025 069</t>
  </si>
  <si>
    <t>ŠÚ2025 070</t>
  </si>
  <si>
    <t>ŠÚ2025 072</t>
  </si>
  <si>
    <t>ŠÚ2025 085</t>
  </si>
  <si>
    <t>ŠÚ2025 086</t>
  </si>
  <si>
    <t>ŠÚ2025 088</t>
  </si>
  <si>
    <t>ŠÚ2025 093</t>
  </si>
  <si>
    <t>ŠÚ2025 094</t>
  </si>
  <si>
    <t>ŠÚ2025 095</t>
  </si>
  <si>
    <t>ŠÚ2025 096</t>
  </si>
  <si>
    <t>ŠÚ2025 131</t>
  </si>
  <si>
    <t>ŠÚ2025 132</t>
  </si>
  <si>
    <t>ŠÚ2025 133</t>
  </si>
  <si>
    <t>ŠÚ2025 134</t>
  </si>
  <si>
    <t>ŠÚ2025 136</t>
  </si>
  <si>
    <t>ŠÚ2025 137</t>
  </si>
  <si>
    <t>ŠÚ2025 138</t>
  </si>
  <si>
    <t>ŠÚ2025 139</t>
  </si>
  <si>
    <t>ŠÚ2025 157</t>
  </si>
  <si>
    <t>ŠÚ2025 158</t>
  </si>
  <si>
    <t>ŠÚ2025 159</t>
  </si>
  <si>
    <t>ŠÚ2025 140</t>
  </si>
  <si>
    <t>IDŠÚ2025 001</t>
  </si>
  <si>
    <t>IDŠÚ2025 002</t>
  </si>
  <si>
    <t>IDŠÚ2025 029</t>
  </si>
  <si>
    <t>IDŠÚ2025 030</t>
  </si>
  <si>
    <t>IDŠÚ2025 033</t>
  </si>
  <si>
    <t>IDŠÚ2025 034</t>
  </si>
  <si>
    <t>IDŠÚ2025 036</t>
  </si>
  <si>
    <t>IDŠÚ2025 037</t>
  </si>
  <si>
    <t>IDŠÚ2025 038</t>
  </si>
  <si>
    <t>IDŠÚ2025 039</t>
  </si>
  <si>
    <t>IDŠÚ2025 040</t>
  </si>
  <si>
    <t>IDŠÚ2025 041</t>
  </si>
  <si>
    <t>IDŠÚ2025 096</t>
  </si>
  <si>
    <t>IDŠÚ2025 098</t>
  </si>
  <si>
    <t>IDŠÚ2025 103</t>
  </si>
  <si>
    <t>IDŠÚ2025 121</t>
  </si>
  <si>
    <t>IDŠÚ2025 122</t>
  </si>
  <si>
    <t>IDŠÚ2025 135</t>
  </si>
  <si>
    <t>IDŠÚ2025 141</t>
  </si>
  <si>
    <t>IDŠÚ2025 142</t>
  </si>
  <si>
    <t>IDŠÚ2025 143</t>
  </si>
  <si>
    <t>IDŠÚ2025 144</t>
  </si>
  <si>
    <t>IDŠÚ2025 145</t>
  </si>
  <si>
    <t>IDŠÚ2025 146</t>
  </si>
  <si>
    <t>IDŠÚ2025 147</t>
  </si>
  <si>
    <t>IDŠÚ2025 148</t>
  </si>
  <si>
    <t>IDŠÚ2025 149</t>
  </si>
  <si>
    <t>IDŠÚ2025 150</t>
  </si>
  <si>
    <t>IDŠÚ2025 151</t>
  </si>
  <si>
    <t>IDŠÚ2025 152</t>
  </si>
  <si>
    <t>IDŠÚ2025 153</t>
  </si>
  <si>
    <t>IDŠÚ2025 155</t>
  </si>
  <si>
    <t>IDŠÚ2025 156</t>
  </si>
  <si>
    <t>IDŠÚ2025 160</t>
  </si>
  <si>
    <t>IDŠÚ2025 161</t>
  </si>
  <si>
    <t>IDŠÚ2025 162</t>
  </si>
  <si>
    <t>IDŠÚ2025 168</t>
  </si>
  <si>
    <t>IDŠÚ2025 169</t>
  </si>
  <si>
    <t>IDŠÚ2025 170</t>
  </si>
  <si>
    <t>IDŠÚ2025 232</t>
  </si>
  <si>
    <t>IDŠÚ2025 233</t>
  </si>
  <si>
    <t>IDŠÚ2025 234</t>
  </si>
  <si>
    <t>IDŠÚ2025 235</t>
  </si>
  <si>
    <t>IDŠÚ2025 236</t>
  </si>
  <si>
    <t>IDŠÚ2025 237</t>
  </si>
  <si>
    <t>IDŠÚ2025 255</t>
  </si>
  <si>
    <t>IDŠÚ2025 256</t>
  </si>
  <si>
    <t>IDŠÚ2025 044</t>
  </si>
  <si>
    <t>IDŠÚ2025  223</t>
  </si>
  <si>
    <t>IDŠÚ2025 225</t>
  </si>
  <si>
    <t>IDŠÚ2025  226</t>
  </si>
  <si>
    <t>IDŠÚ2025  227</t>
  </si>
  <si>
    <t>IDŠÚ2025  229</t>
  </si>
  <si>
    <t>IDŠÚ2025  230</t>
  </si>
  <si>
    <t>IDŠÚ2025  231</t>
  </si>
  <si>
    <t>ŠÚ2025 006</t>
  </si>
  <si>
    <t>IDŠÚ025 042</t>
  </si>
  <si>
    <t>IDŠÚ025 043</t>
  </si>
  <si>
    <t>IDŠÚ025 045</t>
  </si>
  <si>
    <t>IDŠÚ025 047</t>
  </si>
  <si>
    <t>IDŠÚ025 048</t>
  </si>
  <si>
    <t>ISŠÚ2025 172</t>
  </si>
  <si>
    <t>ISŠÚ2025 177</t>
  </si>
  <si>
    <t>ISŠÚ2025 178</t>
  </si>
  <si>
    <t>ISŠÚ2025 179</t>
  </si>
  <si>
    <t>ISŠÚ2025 180</t>
  </si>
  <si>
    <t>ISŠÚ2025 181</t>
  </si>
  <si>
    <t>ISŠÚ2025 182</t>
  </si>
  <si>
    <t>ISŠÚ2025 184</t>
  </si>
  <si>
    <t>ŠU2025 071</t>
  </si>
  <si>
    <t>ŠU2025 122</t>
  </si>
  <si>
    <t>10250194</t>
  </si>
  <si>
    <t>50250266</t>
  </si>
  <si>
    <t>10250205</t>
  </si>
  <si>
    <t>50250323</t>
  </si>
  <si>
    <t>50250379</t>
  </si>
  <si>
    <t>50250435</t>
  </si>
  <si>
    <t>50250491</t>
  </si>
  <si>
    <t>50250547</t>
  </si>
  <si>
    <t>50250267</t>
  </si>
  <si>
    <t>50250324</t>
  </si>
  <si>
    <t>50250380</t>
  </si>
  <si>
    <t>50250436</t>
  </si>
  <si>
    <t>50250492</t>
  </si>
  <si>
    <t>50250548</t>
  </si>
  <si>
    <t>25VF015</t>
  </si>
  <si>
    <t>72250098</t>
  </si>
  <si>
    <t>VÚ2025 001</t>
  </si>
  <si>
    <t>IDVU2025 002</t>
  </si>
  <si>
    <t>VU2025 006</t>
  </si>
  <si>
    <t>VU2025 007</t>
  </si>
  <si>
    <t>VU2025 008</t>
  </si>
  <si>
    <t>VU2025 009</t>
  </si>
  <si>
    <t>VU2025 010</t>
  </si>
  <si>
    <t>VU2025 011</t>
  </si>
  <si>
    <t>VU2025 012</t>
  </si>
  <si>
    <t>VU2025 013</t>
  </si>
  <si>
    <t>VU2025 016</t>
  </si>
  <si>
    <t>IDVU2025 004</t>
  </si>
  <si>
    <t>IDVU2025 005</t>
  </si>
  <si>
    <t>IDVU2025 006</t>
  </si>
  <si>
    <t>IDVU2025 007</t>
  </si>
  <si>
    <t>VU2025 019</t>
  </si>
  <si>
    <t>VU2025 020</t>
  </si>
  <si>
    <t>VU2025 026</t>
  </si>
  <si>
    <t>VU2025 027</t>
  </si>
  <si>
    <t>VU2025 028</t>
  </si>
  <si>
    <t>VU2025 029</t>
  </si>
  <si>
    <t>VU2025 032</t>
  </si>
  <si>
    <t>VU2025 039</t>
  </si>
  <si>
    <t>VU2025 038</t>
  </si>
  <si>
    <t>VU2025 045</t>
  </si>
  <si>
    <t>VU2025 046</t>
  </si>
  <si>
    <t>VU2025 047</t>
  </si>
  <si>
    <t>VU2025 048 1</t>
  </si>
  <si>
    <t>IDVÚ2025 016</t>
  </si>
  <si>
    <t>VÚ2025 061</t>
  </si>
  <si>
    <t>VÚ2025 063</t>
  </si>
  <si>
    <t>VÚ2025 067</t>
  </si>
  <si>
    <t>VÚ2025 068</t>
  </si>
  <si>
    <t>VÚ2025 069</t>
  </si>
  <si>
    <t>VÚ2025 070</t>
  </si>
  <si>
    <t>VÚ2025 071</t>
  </si>
  <si>
    <t>VÚ2025 072</t>
  </si>
  <si>
    <t>VÚ2025 086</t>
  </si>
  <si>
    <t>VÚ2025 089</t>
  </si>
  <si>
    <t>VU2025 065</t>
  </si>
  <si>
    <t>VÚ2025 083</t>
  </si>
  <si>
    <t>VÚ2025 090</t>
  </si>
  <si>
    <t xml:space="preserve">VU2025  </t>
  </si>
  <si>
    <t>2520043</t>
  </si>
  <si>
    <t>2520042</t>
  </si>
  <si>
    <t>2520041</t>
  </si>
  <si>
    <t>01020304052025</t>
  </si>
  <si>
    <t>2/2025</t>
  </si>
  <si>
    <t>4/2025</t>
  </si>
  <si>
    <t>2025002</t>
  </si>
  <si>
    <t>2025001</t>
  </si>
  <si>
    <t>2025003</t>
  </si>
  <si>
    <t>6/2025</t>
  </si>
  <si>
    <t>2025004</t>
  </si>
  <si>
    <t>86/2025</t>
  </si>
  <si>
    <t>022025</t>
  </si>
  <si>
    <t>2025005</t>
  </si>
  <si>
    <t>10/2025</t>
  </si>
  <si>
    <t>052025</t>
  </si>
  <si>
    <t>12/2025</t>
  </si>
  <si>
    <t>042025</t>
  </si>
  <si>
    <t>2025006</t>
  </si>
  <si>
    <t>2025007</t>
  </si>
  <si>
    <t>14/2025</t>
  </si>
  <si>
    <t>7052025</t>
  </si>
  <si>
    <t>825</t>
  </si>
  <si>
    <t>16/2025</t>
  </si>
  <si>
    <t>062025</t>
  </si>
  <si>
    <t>2025008</t>
  </si>
  <si>
    <t>0925</t>
  </si>
  <si>
    <t>18/2025</t>
  </si>
  <si>
    <t>092025</t>
  </si>
  <si>
    <t>2025009</t>
  </si>
  <si>
    <t>2025010</t>
  </si>
  <si>
    <t>102025</t>
  </si>
  <si>
    <t>20/2025</t>
  </si>
  <si>
    <t>112025</t>
  </si>
  <si>
    <t>22/2025</t>
  </si>
  <si>
    <t>2025011</t>
  </si>
  <si>
    <t>122025</t>
  </si>
  <si>
    <t>24/2025</t>
  </si>
  <si>
    <t>172025</t>
  </si>
  <si>
    <t>2025012</t>
  </si>
  <si>
    <t>IDŠÚ2025 223</t>
  </si>
  <si>
    <t>IDŠÚ2025 226</t>
  </si>
  <si>
    <t>IDŠÚ2025 227</t>
  </si>
  <si>
    <t>IDŠÚ2025 229</t>
  </si>
  <si>
    <t>IDŠÚ2025 230</t>
  </si>
  <si>
    <t>IDŠÚ2025 231</t>
  </si>
  <si>
    <t>25010</t>
  </si>
  <si>
    <t>202500019</t>
  </si>
  <si>
    <t>13.6.2025</t>
  </si>
  <si>
    <t>17.6.2025</t>
  </si>
  <si>
    <t>23.6.2025</t>
  </si>
  <si>
    <t>14.7.2025</t>
  </si>
  <si>
    <t>7.8.2025</t>
  </si>
  <si>
    <t>4.9.2025</t>
  </si>
  <si>
    <t>8.10.2025</t>
  </si>
  <si>
    <t>5.11.2025</t>
  </si>
  <si>
    <t>3.12.2025</t>
  </si>
  <si>
    <t>30.12.2025</t>
  </si>
  <si>
    <t>317.2025</t>
  </si>
  <si>
    <t>24.11.2025</t>
  </si>
  <si>
    <t>BEŽNÉ VÝDAVKY ROK 2025 SHbÚ</t>
  </si>
  <si>
    <r>
      <rPr>
        <b/>
        <sz val="10"/>
        <rFont val="Arial"/>
        <family val="2"/>
        <charset val="238"/>
      </rPr>
      <t>01</t>
    </r>
    <r>
      <rPr>
        <sz val="10"/>
        <rFont val="Arial"/>
        <family val="2"/>
        <charset val="238"/>
      </rPr>
      <t xml:space="preserve"> </t>
    </r>
    <r>
      <rPr>
        <b/>
        <sz val="10"/>
        <color indexed="10"/>
        <rFont val="Arial"/>
        <family val="2"/>
        <charset val="238"/>
      </rPr>
      <t>VÝDAVKY: SPRÁVA, PREVÁDZKA, ČINNOSŤ SHBÚ</t>
    </r>
  </si>
  <si>
    <r>
      <rPr>
        <b/>
        <sz val="8"/>
        <color indexed="10"/>
        <rFont val="Arial"/>
        <family val="2"/>
        <charset val="238"/>
      </rPr>
      <t>9 = I)</t>
    </r>
    <r>
      <rPr>
        <b/>
        <sz val="8"/>
        <color indexed="8"/>
        <rFont val="Arial"/>
        <family val="2"/>
      </rPr>
      <t xml:space="preserve"> Nájomné, prevádzka, opravy a údržbu športovej infraštruktúry, kancelárskych a skladových priestorov</t>
    </r>
  </si>
  <si>
    <t>prenájom zasadačky 4/2025</t>
  </si>
  <si>
    <t>prenájom nebytových priestorov za 6/2025</t>
  </si>
  <si>
    <t>prenájom zasadačky 5/2025</t>
  </si>
  <si>
    <t>prenájom nebytových priestorov za 7/2025</t>
  </si>
  <si>
    <t>prenájom nebytových priestorov za 8/2025</t>
  </si>
  <si>
    <t>prenájom nebytových priestorov za 9/2025</t>
  </si>
  <si>
    <t>prenájom nebytových priestorov za 10/2025</t>
  </si>
  <si>
    <t>prenájom nebytových priestorov za 11/2025</t>
  </si>
  <si>
    <t>zábezpeka + prenájom na 12/2025a 11/2025</t>
  </si>
  <si>
    <r>
      <rPr>
        <b/>
        <sz val="8"/>
        <color indexed="10"/>
        <rFont val="Arial"/>
        <family val="2"/>
        <charset val="238"/>
      </rPr>
      <t xml:space="preserve">10 = J)  </t>
    </r>
    <r>
      <rPr>
        <b/>
        <sz val="8"/>
        <rFont val="Arial"/>
        <family val="2"/>
        <charset val="238"/>
      </rPr>
      <t>Energie (vody, plyn, elektrická a tepelná energia apod.)J)  Energie (vody, plyn, elektrická a tepelná energia apod.)</t>
    </r>
  </si>
  <si>
    <t>predavky za služby: energie a prevádzkové náklady spojené s užívaním priestorov za 6/2025</t>
  </si>
  <si>
    <t>predavky za služby: energie a prevádzkové náklady spojené s užívaním priestorov za 7/2025</t>
  </si>
  <si>
    <t>predavky za služby: energie a prevádzkové náklady spojené s užívaním priestorov za 8/2025</t>
  </si>
  <si>
    <t>predavky za služby: energie a prevádzkové náklady spojené s užívaním priestorov za 9/2025</t>
  </si>
  <si>
    <t>predavky za služby: energie a prevádzkové náklady spojené s užívaním priestorov za 10/2025</t>
  </si>
  <si>
    <t>predavky za služby: energie a prevádzkové náklady spojené s užívaním priestorov za 11/2025</t>
  </si>
  <si>
    <r>
      <t>12=L)</t>
    </r>
    <r>
      <rPr>
        <b/>
        <sz val="8"/>
        <color indexed="8"/>
        <rFont val="Arial"/>
        <family val="2"/>
      </rPr>
      <t xml:space="preserve"> Nákup, prevádzku a údržbu softvéru (vrátane licencií) a informačných a komunikačných technológií</t>
    </r>
  </si>
  <si>
    <t>servisný poplatok za prevádzku elektronockých zápisov a štatistiky v 2025</t>
  </si>
  <si>
    <r>
      <rPr>
        <b/>
        <sz val="8"/>
        <color indexed="10"/>
        <rFont val="Arial"/>
        <family val="2"/>
        <charset val="238"/>
      </rPr>
      <t>15 = O)</t>
    </r>
    <r>
      <rPr>
        <sz val="8"/>
        <rFont val="Arial"/>
        <family val="2"/>
        <charset val="238"/>
      </rPr>
      <t xml:space="preserve"> </t>
    </r>
    <r>
      <rPr>
        <b/>
        <sz val="8"/>
        <color indexed="8"/>
        <rFont val="Arial"/>
        <family val="2"/>
      </rPr>
      <t>Poštové a telekomunikačné služby</t>
    </r>
  </si>
  <si>
    <t>doručovateľský servis 4 2025 - manipulačný pioplatok + poštovné</t>
  </si>
  <si>
    <r>
      <rPr>
        <b/>
        <sz val="8"/>
        <color indexed="10"/>
        <rFont val="Arial"/>
        <family val="2"/>
        <charset val="238"/>
      </rPr>
      <t>17 =Q)</t>
    </r>
    <r>
      <rPr>
        <b/>
        <sz val="8"/>
        <color indexed="8"/>
        <rFont val="Arial"/>
        <family val="2"/>
      </rPr>
      <t xml:space="preserve"> Bankové poplatky</t>
    </r>
  </si>
  <si>
    <t>1x zaslanie výpisu z účtu</t>
  </si>
  <si>
    <t>vedenie transparentného účtu</t>
  </si>
  <si>
    <t>poplatky  nad rámec konta</t>
  </si>
  <si>
    <t>Prevod finančných prostriedkov zo štátneho účtu na účet vlastný</t>
  </si>
  <si>
    <t>Nasledujú všetky doklady: faktúry + interné doklady, ktoré boli pôvodne uhradené z vlastného účtu, pretože na štátnom účte sme nemali finančné prostriedky</t>
  </si>
  <si>
    <t xml:space="preserve"> - ocenenia-Winter Classic U14, U16</t>
  </si>
  <si>
    <t>cesťák:11.1.2025: Poprad-Žilina a späť, Winter U14</t>
  </si>
  <si>
    <t>zabezpečenie organizácie extraligy U20 v dňoch 18. a 19.1.2025 v Poprade</t>
  </si>
  <si>
    <t>štartovné U20 na turnaj, Plzeň</t>
  </si>
  <si>
    <t xml:space="preserve">prenájom haly a doplnkové služby  - Winterlassic, Poprad U18 </t>
  </si>
  <si>
    <t xml:space="preserve">pranie dresov -ŠŠR U23 </t>
  </si>
  <si>
    <t>ocenenie - President Cup - U9  U11: 6X pohár, 6x plastový štítok, 2xcelá sada medailí  = 360 ks, stuha 360</t>
  </si>
  <si>
    <t>strava - zraz ŠŠR U16, muži, 39 osôb</t>
  </si>
  <si>
    <t>prenájom nebytových priestorov za 3/2025</t>
  </si>
  <si>
    <t>predavky za služby: energie a prevádzkové náklady spojené s užívaním priestorov za 3/2025</t>
  </si>
  <si>
    <t>ubytovanie počas turnaja v Plzni, ŠŠR U23</t>
  </si>
  <si>
    <t>cesťák:7.2. až 9.2.2025:  NR-BA a späť - príchod a odchod pred a po turnaji v Plzni</t>
  </si>
  <si>
    <t>cesťák: 9.2.-Prešov - Žilina a späť, ŠŠR U16</t>
  </si>
  <si>
    <t>cesťák: 9.2.-Bratislava - Žilina a späť, ŠŠR U16</t>
  </si>
  <si>
    <t>strava - sústredenie ŠŠR U16, muži, 39 osôb</t>
  </si>
  <si>
    <t>stravovanie počas turnaja Plzeň, U23</t>
  </si>
  <si>
    <t>prenájom nebytových priestorov za 4/2025</t>
  </si>
  <si>
    <t>predavky za služby: energie a prevádzkové náklady spojené s užívaním priestorov za 4/2025</t>
  </si>
  <si>
    <t>pranie dresov                                                           ŠŠR U23 - 7.-9.2.2025                                                  ŠŠR U20   - 15.-16.2.2025                                          ŠŠR U16 - 23.2.2025</t>
  </si>
  <si>
    <t>celé sústredenie: prenájom haly, ubytovanie, strava + doplnkové služby, ŠŠR U20</t>
  </si>
  <si>
    <t>zabezpečenie cateringu na konferenciu</t>
  </si>
  <si>
    <t>prenájom salónika na konefarenciu</t>
  </si>
  <si>
    <t>organizácia a doplnkové služby 9.2. U9</t>
  </si>
  <si>
    <t>organizácia a doplnkové služby 9.2. U11</t>
  </si>
  <si>
    <t xml:space="preserve">pranie dresov , ŠŠR U16                                                        </t>
  </si>
  <si>
    <t>prenájom nebytových priestorov za 5/2025</t>
  </si>
  <si>
    <t>predavky za služby: energie a prevádzkové náklady spojené s užívaním priestorov za 5/2025</t>
  </si>
  <si>
    <t>ocenenia-Martinský fonendoskop 2025: 3 ks pohár, 3 kS plastový štítok, 30 KS medailí, 30 KS kompletizácia, 30 KS stuha</t>
  </si>
  <si>
    <t>obedy počas zrazu - ŠŠR ženy 16</t>
  </si>
  <si>
    <t>nákup šport.materiálu: hokejbalové loptičky - 100 ks + balné + doprava</t>
  </si>
  <si>
    <t>preprava ŠŠR U23 BA-Plzeň a späť, fa.celkom 1975,00 € - 1. splátka: 975,00 €</t>
  </si>
  <si>
    <t>vecné ocenenie - všetky ligy  U12, U14, U16, U18, U23</t>
  </si>
  <si>
    <t>vecné ocenenie - liga muži</t>
  </si>
  <si>
    <t xml:space="preserve">strava - zraz ŠŠR U20,  </t>
  </si>
  <si>
    <t>organizácia turnaja, 26.4.20225, Varga Cup, ZO</t>
  </si>
  <si>
    <t>strava + ubytovanie  - sústredenie ŠŠR U16,</t>
  </si>
  <si>
    <t>štartovné MSJ HRADEC (U23, U16 a Poprad 2X U20) - 1.splátka z celkovej sumy 6000,00 €</t>
  </si>
  <si>
    <t xml:space="preserve">príprava, materiálno-technické zabezpečenie a organizácia Mamut CUP, U9 a U12 </t>
  </si>
  <si>
    <t>organizácia Orzságh Cup</t>
  </si>
  <si>
    <t>vecné ocenenie ORSZÁGH &amp;Cup</t>
  </si>
  <si>
    <t>zabezpečenie časomiery - ORSZÁGH Cup</t>
  </si>
  <si>
    <r>
      <rPr>
        <b/>
        <sz val="8"/>
        <color indexed="10"/>
        <rFont val="Arial"/>
        <family val="2"/>
        <charset val="238"/>
      </rPr>
      <t xml:space="preserve">18 = R) </t>
    </r>
    <r>
      <rPr>
        <b/>
        <sz val="8"/>
        <rFont val="Arial"/>
        <family val="2"/>
        <charset val="238"/>
      </rPr>
      <t>ekonomické platby</t>
    </r>
  </si>
  <si>
    <t>spracovanie účtovníctva 3.Q.2025</t>
  </si>
  <si>
    <t>spracovanie účtovníctva 2.Q.2025</t>
  </si>
  <si>
    <t>spracovanie účtovníctva 1.Q.2025</t>
  </si>
  <si>
    <r>
      <rPr>
        <b/>
        <sz val="8"/>
        <color indexed="10"/>
        <rFont val="Arial"/>
        <family val="2"/>
        <charset val="238"/>
      </rPr>
      <t>19 =S)</t>
    </r>
    <r>
      <rPr>
        <sz val="8"/>
        <rFont val="Arial"/>
        <family val="2"/>
        <charset val="238"/>
      </rPr>
      <t xml:space="preserve"> </t>
    </r>
    <r>
      <rPr>
        <b/>
        <sz val="8"/>
        <color indexed="8"/>
        <rFont val="Arial"/>
        <family val="2"/>
      </rPr>
      <t>Mzdy, platy, služobné príjmy a ostatné osobné vyrovnania a odmeny vyplácané na základe dohôd o prácach vykonávaných mimo pracovného pomeru trénerov a inštruktorov športu, športových a ďalších odborníkov, členov orgánov a administratívnych zamestnancov (vrátane výdavkov na zabezpečenie zákonných nárokov vyplývajúcich z ich pracovno-právneho vzťahu)</t>
    </r>
  </si>
  <si>
    <t>odmena - 1. až 5  2025 - na základe príkaznej zmluvy č.1</t>
  </si>
  <si>
    <t>činnosť šport.odborníka pre súťaže SHBÚ a ŠŠR za obdobie1 2025 v zmysle zmluvy SHbÚ JM 001</t>
  </si>
  <si>
    <t>činnosť šport.odborníka pre súťaže SHBÚ a ŠŠR za obdobie 2 2025 v zmysle zmluvy SHbÚ JM 001</t>
  </si>
  <si>
    <t>činnosť šport.odborníka pre súťaže SHBÚ a ŠŠR za obdobie 2/2025 v zmysle zmluvy SHbÚ HS 002</t>
  </si>
  <si>
    <t>činnosť šport.odborníka pre súťaže SHBÚ a ŠŠR za obdobie 1/2025 v zmysle zmluvy SHbÚ HS 002</t>
  </si>
  <si>
    <t>činnosť šport.odborníka pre súťaže SHBÚ a ŠŠR za obdobie marec/2025 v zmysle zmluvy SHbÚ HS 002</t>
  </si>
  <si>
    <t>činnosť šport.odborníka pre súťaže SHBÚ a ŠŠR za obdobie 3 2025 v zmysle zmluvy SHbÚ JM 001</t>
  </si>
  <si>
    <t>činnosť šport.odborníka pre súťaže SHBÚ a ŠŠR za obdobie apríl/2025 v zmysle zmluvy SHbÚ HS 002</t>
  </si>
  <si>
    <t>činnosť šport.odborníka pre súťaže SHBÚ a ŠŠR za obdobie 4 2025 v zmysle zmluvy SHbÚ JM 001</t>
  </si>
  <si>
    <t>činnosť šport.odborníka SHBÚ</t>
  </si>
  <si>
    <t>činnosť šport.odborníka pre súťaže SHBÚ a ŠŠR za obdobie májl/2025 v zmysle zmluvy SHbÚ HS 002</t>
  </si>
  <si>
    <t>činnosť šport.odborníka pre súťaže SHBÚ a ŠŠR za obdobie 5 2025 v zmysle zmluvy SHbÚ JM 001</t>
  </si>
  <si>
    <t>odmena - 5 2025 - na základe príkaznej zmluvy č.2</t>
  </si>
  <si>
    <t>činnosť šport.odborníka pre súťaže SHBÚ a ŠŠR za obdobie 6 2025 v zmysle zmluvy SHbÚ JM 001</t>
  </si>
  <si>
    <t>činnosť šport.odborníka SHBÚ, jún 2025</t>
  </si>
  <si>
    <t>činnosť šport.odborníka pre súťaže SHBÚ a ŠŠR za obdobie jún/2025 v zmysle zmluvy SHbÚ HS 002 1.časť platby</t>
  </si>
  <si>
    <t>činnosť šport.odborníka pre súťaže SHBÚ a ŠŠR za obdobie júl/2025 v zmysle zmluvy SHbÚ HS 002</t>
  </si>
  <si>
    <t>činnosť šport.odborníka pre súťaže SHBÚ a ŠŠR za obdobie 7/2025 v zmysle zmluvy SHbÚ JM 001</t>
  </si>
  <si>
    <t>činnosť šport.odborníka SHBÚ, júl 2025</t>
  </si>
  <si>
    <t>odmena - 7 2025 - na základe príkaznej zmluvy č.2</t>
  </si>
  <si>
    <t>odmena - 8 2025 - na základe príkaznej zmluvy č.2</t>
  </si>
  <si>
    <t>činnosť šport.odborníka pre súťaže SHBÚ a ŠŠR za obdobie 8/2025 v zmysle zmluvy SHbÚ JM 001</t>
  </si>
  <si>
    <t>činnosť šport.odborníka SHBÚ, augustl 2025</t>
  </si>
  <si>
    <t>činnosť šport.odborníka pre súťaže SHBÚ a ŠŠR za obdobie august/2025 v zmysle zmluvy SHbÚ HS 002</t>
  </si>
  <si>
    <t>odmena - 9 2025 - na základe príkaznej zmluvy č.2</t>
  </si>
  <si>
    <t>činnosť šport.odborníka pre súťaže SHBÚ a ŠŠR za obdobie 9/2025 v zmysle zmluvy SHbÚ JM 001</t>
  </si>
  <si>
    <t>činnosť šport.odborníka SHBÚ, september 2025</t>
  </si>
  <si>
    <t>činnosť šport.odborníka pre súťaže SHBÚ a ŠŠR za obdobie september/2025 v zmysle zmluvy SHbÚ HS 002</t>
  </si>
  <si>
    <t>činnosť šport.odborníka pre súťaže SHBÚ a ŠŠR za obdobie október/2025 v zmysle zmluvy SHbÚ HS 002</t>
  </si>
  <si>
    <t>činnosť šport.odborníka SHBÚ, október 2025</t>
  </si>
  <si>
    <t>činnosť šport.odborníka pre súťaže SHBÚ a ŠŠR za obdobie 10/2025 v zmysle zmluvy SHbÚ JM 001</t>
  </si>
  <si>
    <t>odmena - 10 2025 - na základe príkaznej zmluvy č.2</t>
  </si>
  <si>
    <t>odmena - 11 2025 - na základe príkaznej zmluvy č.2</t>
  </si>
  <si>
    <t>činnosť šport.odborníka SHBÚ, november 2025</t>
  </si>
  <si>
    <t>činnosť šport.odborníka pre súťaže SHBÚ a ŠŠR za obdobie 11/2025 v zmysle zmluvy SHbÚ JM 001</t>
  </si>
  <si>
    <t>činnosť šport.odborníka pre súťaže SHBÚ a ŠŠR za obdobie november/2025 v zmysle zmluvy SHbÚ HS 002</t>
  </si>
  <si>
    <t>odmena - 12 2025 - na základe príkaznej zmluvy č.2</t>
  </si>
  <si>
    <t>činnosť šport.odborníka pre súťaže SHBÚ a ŠŠR za obdobie 12/2025 v zmysle zmluvy SHbÚ JM 001</t>
  </si>
  <si>
    <t>činnosť šport.odborníka SHBÚ, december 2025</t>
  </si>
  <si>
    <t>činnosť šport.odborníka pre súťaže SHBÚ a ŠŠR za obdobie december/2025 v zmysle zmluvy SHbÚ HS 002</t>
  </si>
  <si>
    <r>
      <rPr>
        <b/>
        <sz val="8"/>
        <color indexed="10"/>
        <rFont val="Arial"/>
        <family val="2"/>
        <charset val="238"/>
      </rPr>
      <t>20 = T)</t>
    </r>
    <r>
      <rPr>
        <b/>
        <sz val="8"/>
        <color indexed="8"/>
        <rFont val="Arial"/>
        <family val="2"/>
      </rPr>
      <t xml:space="preserve"> Náhradu za stratu času dobrovoľníkov zapísaných v informačnom systéme športu za každú hodinu vykonávania dobrovoľníckej činnosti v športe najviac vo výške hodinovej minimálnej mzdy</t>
    </r>
  </si>
  <si>
    <t>DZ 2ŠO 001 - činnosť športového odborníka január/2025</t>
  </si>
  <si>
    <t>DZ 2ŠO 001 - činnosť športového odborníka február/2025</t>
  </si>
  <si>
    <t>DZ 1R17 003 - činnosť športového odborníka január 2025</t>
  </si>
  <si>
    <t>DZ 1R17 003 - činnosť športového odborníka február 2025</t>
  </si>
  <si>
    <t>DZ 2ŠO 090 - činnosť športového odborníka január/2025</t>
  </si>
  <si>
    <t>DZ 2ŠO 090 - činnosť športového odborníka február/2025</t>
  </si>
  <si>
    <t>DZ 1R17 003 - činnosť športového odborníka marec  2025</t>
  </si>
  <si>
    <t>DZ 2ŠO 090 - činnosť športového odborníka  marec/2025</t>
  </si>
  <si>
    <t>DZ 2ŠO 001 - činnosť športového odborníka marec/2025</t>
  </si>
  <si>
    <t>DZ 2ŠO 001 - činnosť športového odborníka apríl/2025</t>
  </si>
  <si>
    <t>DZ 1R17 003 - činnosť športového odborníka apríl  2025</t>
  </si>
  <si>
    <t>DZ 2ŠO 090 - činnosť športového odborníka  apríl/2025</t>
  </si>
  <si>
    <t>DZ 2ŠO 001 - činnosť športového odborníka máj/2025</t>
  </si>
  <si>
    <t>DZ 1R17 003 - činnosť športového odborníka máj  2025</t>
  </si>
  <si>
    <t>DZ 2ŠO 090 - činnosť športového odborníka  máj/2025</t>
  </si>
  <si>
    <t>DZ 1R17 003 - činnosť športového odborníka jún 2025</t>
  </si>
  <si>
    <t>DZ 2ŠO 090 - činnosť športového odborníka  jún/2025</t>
  </si>
  <si>
    <t>DZ 2ŠO 092 - činnosť športového odborníka  január až jún/2025</t>
  </si>
  <si>
    <t xml:space="preserve">DZ 2ŠO 001 - činnosť športového odborníka január až jún/2025 - príprava, organizácia MSJ 2025 </t>
  </si>
  <si>
    <t xml:space="preserve">DZ 2ŠO 002 - činnosť športového odborníka január až jún/2025 - príprava, organizácia MSJ 2025 </t>
  </si>
  <si>
    <t xml:space="preserve">DZ 2ŠO 003 - činnosť športového odborníka január až jún/2025 - príprava, organizácia MSJ 2025 </t>
  </si>
  <si>
    <t xml:space="preserve">DZ 2ŠO 098 - činnosť športového odborníka január až jún/2025 - príprava, organizácia MSJ 2025 </t>
  </si>
  <si>
    <t xml:space="preserve">DZ 2ŠO 056 - činnosť športového odborníka január až jún/2025 - príprava, organizácia MSJ 2025 </t>
  </si>
  <si>
    <t xml:space="preserve">DZ 2ŠO 009- činnosť športového odborníka január až jún/2025 - príprava, organizácia MSJ 2025 </t>
  </si>
  <si>
    <t xml:space="preserve">DZ 2ŠO 030- činnosť športového odborníka január až jún/2025 - príprava, organizácia MSJ 2025 </t>
  </si>
  <si>
    <t>DZ 2ŠO 119- činnosť športového odborníka január až jún/2025 - príprava, organizácia MSJ 2025, Hradec Králove, U16</t>
  </si>
  <si>
    <t>DZ 2ŠO 118- činnosť športového odborníka január až jún/2025 - príprava, organizácia MSJ 2025, Hradec Králove, U16</t>
  </si>
  <si>
    <t>DZ 2ŠO 120- činnosť športového odborníka január až jún/2025 - príprava, organizácia MSJ 2025, Hradec Králove, U16</t>
  </si>
  <si>
    <t>DZ 2ŠO 060 - činnosť športového odborníka január až jún/2025 - príprava, organizácia MSJ 2025, Hradec Králove, U16</t>
  </si>
  <si>
    <t>DZ 2ŠO 039 - činnosť športového odborníka január až jún/2025 - príprava, organizácia MSJ 2025, Hradec Králove, U16</t>
  </si>
  <si>
    <t>DZ 2ŠO 001 - činnosť športového odborníka júl/2025</t>
  </si>
  <si>
    <t>DZ 1R17 003 - činnosť športového odborníka júl 2025</t>
  </si>
  <si>
    <t>DZ 2ŠO 090 - činnosť športového odborníka  júl/2025</t>
  </si>
  <si>
    <t>DZ 2ŠO 001 - činnosť športového odborníka august/2025</t>
  </si>
  <si>
    <t>DZ 1R17 003 - činnosť športového odborníka august 2025</t>
  </si>
  <si>
    <t>DZ 2ŠO 090 - činnosť športového odborníka  august/2025</t>
  </si>
  <si>
    <t>DZ 2ŠO 001 - činnosť športového odborníka september/2025</t>
  </si>
  <si>
    <t>DZ 1R17 003 - činnosť športového odborníka september 2025</t>
  </si>
  <si>
    <t>DZ 2ŠO 090 - činnosť športového odborníka september/2025</t>
  </si>
  <si>
    <t>DZ 2ŠO 001 - činnosť športového odborníka október/2025</t>
  </si>
  <si>
    <t>DZ 1R17 003 - činnosť športového odborníka október 2025</t>
  </si>
  <si>
    <t>DZ 2ŠO 090 - činnosť športového odborníka október/2025</t>
  </si>
  <si>
    <t>DZ 1R17 003 - činnosť športového odborníka november 2025</t>
  </si>
  <si>
    <t>DZ 2ŠO 090 - činnosť športového odborníka november/2025</t>
  </si>
  <si>
    <t>DZ 2ŠO 001 - činnosť športového odborníka november/2025</t>
  </si>
  <si>
    <t>DZ 2ŠO 001 - činnosť športového odborníka december/2025</t>
  </si>
  <si>
    <t>DZ 1R17 003 - činnosť športového odborníka december 2025</t>
  </si>
  <si>
    <t>DZ 2ŠO 090 - činnosť športového odborníka december/2025</t>
  </si>
  <si>
    <r>
      <rPr>
        <b/>
        <sz val="8"/>
        <color indexed="10"/>
        <rFont val="Arial"/>
        <family val="2"/>
        <charset val="238"/>
      </rPr>
      <t>T)</t>
    </r>
    <r>
      <rPr>
        <b/>
        <sz val="8"/>
        <rFont val="Arial"/>
        <family val="2"/>
        <charset val="238"/>
      </rPr>
      <t xml:space="preserve"> = 21-1 </t>
    </r>
    <r>
      <rPr>
        <b/>
        <sz val="8"/>
        <color indexed="8"/>
        <rFont val="Arial"/>
        <family val="2"/>
        <charset val="238"/>
      </rPr>
      <t>Cestovné náhrady osôb vyslaných na pracovnú cestu - v rámci činnosti únie</t>
    </r>
  </si>
  <si>
    <t>cesťák 5.3.: BA-PP - pracovné stretnutie so zástupcami mesta Poprad - príprava MSJ v Hokejbale juniorov - Poprad, júl 2025</t>
  </si>
  <si>
    <t>cesťák 5.3.: Pruské-PP - pracovné stretnutie so zástupcami mesta Poprad - príprava MSJ v Hokejbale juniorov - Poprad, júl 2025</t>
  </si>
  <si>
    <t>cesťák15.4.: Pruské-PP - pracovné stretnutie príprava MSJ v Hokejbale juniorov - Poprad, júl 2025</t>
  </si>
  <si>
    <t>cesťák: 20.5.: Pruské-PP - pracovné stretnutie s príprava MSJ v Hokejbale juniorov - Poprad, júl 2025</t>
  </si>
  <si>
    <t>30.6-7.7.2025 - Majstrovstvá sveta U20 muži aj U20 žemy</t>
  </si>
  <si>
    <t>cesťák: 4.8.: Pruské-Banská Bystrica - pracovné stretnutie so zástupcami mesta Banská Bystrica- príprava MSJ v Hokejbale juniorov U16 a U18 -  júl 2026</t>
  </si>
  <si>
    <t>cesťák: 25.9.: Pruské-Bratislava-Banská Bystrica - sekreteriát SHbÚ, pracovné stretnutie s- príprava MSJ v Hokejbale juniorov U16 a U18 -  júl 2026</t>
  </si>
  <si>
    <r>
      <rPr>
        <b/>
        <sz val="8"/>
        <color indexed="10"/>
        <rFont val="Arial"/>
        <family val="2"/>
        <charset val="238"/>
      </rPr>
      <t xml:space="preserve">23 W) </t>
    </r>
    <r>
      <rPr>
        <b/>
        <sz val="8"/>
        <color indexed="8"/>
        <rFont val="Arial"/>
        <family val="2"/>
      </rPr>
      <t>Audítorské služby a právne služby</t>
    </r>
  </si>
  <si>
    <t>overenie účtovnej závierky za rok 2024</t>
  </si>
  <si>
    <r>
      <rPr>
        <b/>
        <sz val="8"/>
        <color indexed="10"/>
        <rFont val="Arial"/>
        <family val="2"/>
        <charset val="238"/>
      </rPr>
      <t xml:space="preserve">26=Z) </t>
    </r>
    <r>
      <rPr>
        <b/>
        <sz val="8"/>
        <color indexed="8"/>
        <rFont val="Arial"/>
        <family val="2"/>
      </rPr>
      <t>Účasť na kongresoch, konferenciách, seminároch a zasadnutiach orgánov a komisií</t>
    </r>
    <r>
      <rPr>
        <b/>
        <sz val="8"/>
        <rFont val="Arial"/>
        <family val="2"/>
        <charset val="238"/>
      </rPr>
      <t>, školenia - príprava a tleč materiálov</t>
    </r>
  </si>
  <si>
    <t>KONFERENCIA SHbÚ, ŽILINA, 1.3.2025</t>
  </si>
  <si>
    <t>cesťák 1.3.: BA-ŽI - účasť nas konferencii</t>
  </si>
  <si>
    <t>cesťák 1.3.: Michalovce-ŽI - účasť na konferencii</t>
  </si>
  <si>
    <t xml:space="preserve">Školenie rozhodcov, </t>
  </si>
  <si>
    <t>cesťák:6.9.:Prešov - ŽILINA a späť</t>
  </si>
  <si>
    <t>cesťák:6.9.:SKALICA - ŽILINA a späť</t>
  </si>
  <si>
    <t>cesťák:6.9.:Chorvat.Grob- ŽILINA a späť</t>
  </si>
  <si>
    <t>cesťák:6.9.:NITRA- ŽILINA a späť</t>
  </si>
  <si>
    <t>cesťák:6.9.:Dubnica n/Váhom- ŽILINA a späť</t>
  </si>
  <si>
    <t>cesťák:6.9.:Milosslavov-Trnava (do  ŽILINY s Kralovičom) a späť</t>
  </si>
  <si>
    <t>cesťák:6.9.:Poprad - ŽILINA a späť</t>
  </si>
  <si>
    <t>cesťák:6.9.:BA/DNV -Pruské- ŽILINA a späť</t>
  </si>
  <si>
    <r>
      <t xml:space="preserve">27 = AA) </t>
    </r>
    <r>
      <rPr>
        <b/>
        <sz val="8"/>
        <rFont val="Arial"/>
        <family val="2"/>
        <charset val="238"/>
      </rPr>
      <t>Poplatky vyplývajúce z povinného členstva v športových organizáciách</t>
    </r>
  </si>
  <si>
    <t>ročné členstvo v ISBHF, celkom 4400 - 1.splátka 2200</t>
  </si>
  <si>
    <t>ročné členstvo v ISBHF, celkom 4400 - 2.splátka 2200</t>
  </si>
  <si>
    <t>35862289</t>
  </si>
  <si>
    <t>vlastník</t>
  </si>
  <si>
    <t>50816187</t>
  </si>
  <si>
    <t>1R17 093</t>
  </si>
  <si>
    <t>37943669</t>
  </si>
  <si>
    <t>45333998</t>
  </si>
  <si>
    <t>52439534</t>
  </si>
  <si>
    <t>2ŠO 105</t>
  </si>
  <si>
    <t>2ŠO 095</t>
  </si>
  <si>
    <t>2ŠO 082</t>
  </si>
  <si>
    <t>2ŠO 033</t>
  </si>
  <si>
    <t>50644270</t>
  </si>
  <si>
    <t>31577318</t>
  </si>
  <si>
    <t>platba kartou</t>
  </si>
  <si>
    <t>63832992</t>
  </si>
  <si>
    <t>50611984</t>
  </si>
  <si>
    <t>2ŠO 056</t>
  </si>
  <si>
    <t>41113969</t>
  </si>
  <si>
    <t>50816322</t>
  </si>
  <si>
    <t>43482082</t>
  </si>
  <si>
    <t>2ŠO 001</t>
  </si>
  <si>
    <t>1R17 003</t>
  </si>
  <si>
    <t>2ŠO 090</t>
  </si>
  <si>
    <t>2ŠO 092</t>
  </si>
  <si>
    <t>2ŠO 002</t>
  </si>
  <si>
    <t>2ŠO 098</t>
  </si>
  <si>
    <t>2ŠO 009</t>
  </si>
  <si>
    <t>2ŠO 030</t>
  </si>
  <si>
    <t>2ŠO 119</t>
  </si>
  <si>
    <t>2ŠO 118</t>
  </si>
  <si>
    <t>2ŠO 120</t>
  </si>
  <si>
    <t>2ŠO 060</t>
  </si>
  <si>
    <t>2ŠO 039</t>
  </si>
  <si>
    <t>11923571</t>
  </si>
  <si>
    <t>2ŠO 062</t>
  </si>
  <si>
    <t>2ŠO 027</t>
  </si>
  <si>
    <t>2ŠO 003</t>
  </si>
  <si>
    <t>1R17 028</t>
  </si>
  <si>
    <t>1R17 016</t>
  </si>
  <si>
    <t>1R17 030</t>
  </si>
  <si>
    <t>1R17 042</t>
  </si>
  <si>
    <t>1R17 007</t>
  </si>
  <si>
    <t>1R17 034</t>
  </si>
  <si>
    <t>1R17 048</t>
  </si>
  <si>
    <t>Dom športu, s.o.r.</t>
  </si>
  <si>
    <t>JUDR. Tomáš Korček</t>
  </si>
  <si>
    <t>Alena Richtáriková, Nitra</t>
  </si>
  <si>
    <t>VÚB</t>
  </si>
  <si>
    <t>SHbÚ</t>
  </si>
  <si>
    <t>Victory aposrt, spol. s r.o.</t>
  </si>
  <si>
    <t>Daniel Barilla</t>
  </si>
  <si>
    <t>ŠHbK Poprad</t>
  </si>
  <si>
    <t>HBC Plzeň</t>
  </si>
  <si>
    <t>Stredná športová škola, Poprad</t>
  </si>
  <si>
    <t>Flóra</t>
  </si>
  <si>
    <t>Bizmark, s.r.o.</t>
  </si>
  <si>
    <t>Západočeská univerzita v Plzni</t>
  </si>
  <si>
    <t>Stanislav Kubuš</t>
  </si>
  <si>
    <t>Maroš Hric</t>
  </si>
  <si>
    <t>Róbert Alföldy</t>
  </si>
  <si>
    <t>Peter Fedor</t>
  </si>
  <si>
    <t>ORIX, s.r.o.</t>
  </si>
  <si>
    <t>Unoversal Activity</t>
  </si>
  <si>
    <t>Laundromat, s.r.o.</t>
  </si>
  <si>
    <t>Stredaná športová škola, Poprad</t>
  </si>
  <si>
    <t>SIRS-Akvicície, a.s. Žilina</t>
  </si>
  <si>
    <t>Dom odborov, s.r.o., Žilina</t>
  </si>
  <si>
    <t>Reštarácia MÁJ, Žilina</t>
  </si>
  <si>
    <t>Hejduk Sport, s.r.o., Četerka, ČR</t>
  </si>
  <si>
    <t>sVAMIBUS, s.r.o. BA</t>
  </si>
  <si>
    <t>Bizmark</t>
  </si>
  <si>
    <t>ŠK Rebels 91 Topoľčany</t>
  </si>
  <si>
    <t>ProViva</t>
  </si>
  <si>
    <t>ISBHF</t>
  </si>
  <si>
    <t>HBC Iepurii DNV</t>
  </si>
  <si>
    <t>Martin Caban - ONE TAXI</t>
  </si>
  <si>
    <t>Victroy aport</t>
  </si>
  <si>
    <t>UPKZ, s.ro., Senec</t>
  </si>
  <si>
    <t>Jaroslav Mihal</t>
  </si>
  <si>
    <t>Helena Škultétyová</t>
  </si>
  <si>
    <t>Ing. Ondrej Buday</t>
  </si>
  <si>
    <t>Michal Runák</t>
  </si>
  <si>
    <t>Marek Kralovič</t>
  </si>
  <si>
    <t>Jakub Slivka</t>
  </si>
  <si>
    <t>Patrik Kováč</t>
  </si>
  <si>
    <t>Ľubomír Líška</t>
  </si>
  <si>
    <t>Jaroslav Šalka</t>
  </si>
  <si>
    <t>Marián Hambálek</t>
  </si>
  <si>
    <t>Ing.Ondrej Buday</t>
  </si>
  <si>
    <t>Miroslav Šembera</t>
  </si>
  <si>
    <t>Peter Mrva</t>
  </si>
  <si>
    <t>Juraj Alföldy</t>
  </si>
  <si>
    <t>Ondrej Buday</t>
  </si>
  <si>
    <t>Ing. Jozef Pohlod</t>
  </si>
  <si>
    <t>Branislav Štefan</t>
  </si>
  <si>
    <t>Momír Hojer, Ružinov</t>
  </si>
  <si>
    <t>Martin Makatura , HBC Košice</t>
  </si>
  <si>
    <t>Miroslav Sála</t>
  </si>
  <si>
    <t>Marián Valachovič</t>
  </si>
  <si>
    <t>Peter Meravý</t>
  </si>
  <si>
    <t>Filip Adam</t>
  </si>
  <si>
    <t>Gabriel Hatala</t>
  </si>
  <si>
    <t>Štefan Hozák</t>
  </si>
  <si>
    <t>Tomáš Uličný</t>
  </si>
  <si>
    <r>
      <rPr>
        <b/>
        <sz val="10"/>
        <rFont val="Arial"/>
        <family val="2"/>
        <charset val="238"/>
      </rPr>
      <t xml:space="preserve">03 </t>
    </r>
    <r>
      <rPr>
        <b/>
        <sz val="10"/>
        <color indexed="10"/>
        <rFont val="Arial"/>
        <family val="2"/>
        <charset val="238"/>
      </rPr>
      <t>DOMÁCE PODUJATIA, ŠPORTOVÁ PRÍPFRAVA</t>
    </r>
  </si>
  <si>
    <r>
      <rPr>
        <b/>
        <sz val="8"/>
        <color indexed="10"/>
        <rFont val="Arial"/>
        <family val="2"/>
        <charset val="238"/>
      </rPr>
      <t xml:space="preserve">1 = A) </t>
    </r>
    <r>
      <rPr>
        <b/>
        <sz val="8"/>
        <color indexed="8"/>
        <rFont val="Arial"/>
        <family val="2"/>
      </rPr>
      <t>Organizovanie súťaží a zabezpečenie účasti na súťažiach</t>
    </r>
  </si>
  <si>
    <r>
      <rPr>
        <b/>
        <sz val="8"/>
        <color indexed="10"/>
        <rFont val="Arial"/>
        <family val="2"/>
        <charset val="238"/>
      </rPr>
      <t xml:space="preserve">1 = A) </t>
    </r>
    <r>
      <rPr>
        <b/>
        <sz val="8"/>
        <color indexed="8"/>
        <rFont val="Arial"/>
        <family val="2"/>
      </rPr>
      <t>Nákup občerstvenia - pitný režim....</t>
    </r>
  </si>
  <si>
    <t>ŠÚ2025 020</t>
  </si>
  <si>
    <t>250339</t>
  </si>
  <si>
    <t>pitný reži: ŠŠR muži, mládež</t>
  </si>
  <si>
    <t>36361009</t>
  </si>
  <si>
    <t>VIN, s.r.o., Martin</t>
  </si>
  <si>
    <t>2 = B  Športová príprava, sústredenia, tréningové tábory a prípravné podujatia</t>
  </si>
  <si>
    <t>PRESIDENT CUP</t>
  </si>
  <si>
    <t>President Cup, 8.2.2025 9.2.2025, POPRAD, kategória U9 a U11</t>
  </si>
  <si>
    <t>IDŠU2025 201</t>
  </si>
  <si>
    <t>strata: 8.+9.2.2025 (hlavný usporiadateľ turnaja) 2x65 €</t>
  </si>
  <si>
    <t>2ŠO 096</t>
  </si>
  <si>
    <t>Daniel Lipár</t>
  </si>
  <si>
    <t>IDŠU2025 202</t>
  </si>
  <si>
    <t>strata: 8.+9.2.2025  (zapisovateľ , oba turnaje) 2x65</t>
  </si>
  <si>
    <t>2ŠO 116</t>
  </si>
  <si>
    <t>Štefan Rybár</t>
  </si>
  <si>
    <t>IDŠU2025 203</t>
  </si>
  <si>
    <t>strata: 30.4.2023 (organizátor turnaja, časomiera + zdrav.služba,príprava)</t>
  </si>
  <si>
    <t>2ŠO 117</t>
  </si>
  <si>
    <t>Marek Remža</t>
  </si>
  <si>
    <t xml:space="preserve">President Cup, 11.10.2025, ŽILINA, kategória U9  </t>
  </si>
  <si>
    <t>ŠÚ2025 092</t>
  </si>
  <si>
    <t>0001FV001199/25</t>
  </si>
  <si>
    <t>vecné ocenie - pre obe kategórie = U9 aj U11: 6X pohár, 436 meddailí + stuhy, kompletizácia medalí, plastový štítok 6 ks</t>
  </si>
  <si>
    <t>Victory sport, spol s r.o.</t>
  </si>
  <si>
    <t>President Cup, 12.10.2025, ŽILINA, kategória  U11</t>
  </si>
  <si>
    <t>ŠÚ2025 127</t>
  </si>
  <si>
    <t>vecné ocenie - President 11/2025 - pre obe kategórie = U9 aj U11: 6X pohár, 130 meddailí + stuhy, kompletizácia medalí, plastový štítok 6 ks</t>
  </si>
  <si>
    <t>NITRAWA Cup U12,U14, U16, 6. až 8.6.2025, Nitra</t>
  </si>
  <si>
    <t>ŠÚ2025 051</t>
  </si>
  <si>
    <t>8/2025</t>
  </si>
  <si>
    <t>náklady spojené s organizáciou mládežnického turnaja, U12,U14 a U16</t>
  </si>
  <si>
    <t>Nitrawa, o.z.</t>
  </si>
  <si>
    <t>NITRAWA Cup U118, U20, 13. až 15.6.2025, Nitra</t>
  </si>
  <si>
    <t>ŠÚ2025 052</t>
  </si>
  <si>
    <t>9/2025</t>
  </si>
  <si>
    <t>náklady spojené s organizáciou mládežnického turnaja, U18 a U20</t>
  </si>
  <si>
    <t>NITRAWA Cup U10 a turnaj mužova , 20. až 22..6.2025, Nitra</t>
  </si>
  <si>
    <t>ŠÚ2025 053</t>
  </si>
  <si>
    <t>náklady spojené s organizáciou mládežnického turnaja, U10 a turnaj mužov</t>
  </si>
  <si>
    <t>ORSZÁG CAP - 9.a10.5.2025, 3 vs 3, činnosť ŠO</t>
  </si>
  <si>
    <t>0C ŠÚ2025 004</t>
  </si>
  <si>
    <t>5/2025</t>
  </si>
  <si>
    <t>činnosť športového odboríka za mesiac  máj/2025</t>
  </si>
  <si>
    <t>56049811</t>
  </si>
  <si>
    <t>Peter Hriško</t>
  </si>
  <si>
    <t>0C ŠÚ2025 005</t>
  </si>
  <si>
    <t>48040843</t>
  </si>
  <si>
    <t>Roman Jančík</t>
  </si>
  <si>
    <t>0C ŠÚ2025 006</t>
  </si>
  <si>
    <t>202550012</t>
  </si>
  <si>
    <t>55594891</t>
  </si>
  <si>
    <t>0C ŠÚ2025 007</t>
  </si>
  <si>
    <t>3/2025</t>
  </si>
  <si>
    <t>53037723</t>
  </si>
  <si>
    <t>Roman Ševčík</t>
  </si>
  <si>
    <t>0C ŠÚ2025 008</t>
  </si>
  <si>
    <t>5-2/2025</t>
  </si>
  <si>
    <t>56101961</t>
  </si>
  <si>
    <t>0C ŠÚ2025 010</t>
  </si>
  <si>
    <t>1025007</t>
  </si>
  <si>
    <t>56121776</t>
  </si>
  <si>
    <t>Martin Bogáň</t>
  </si>
  <si>
    <t>OC IDŠÚ2025 004</t>
  </si>
  <si>
    <t>strata času: Turnaj ORSZÁGH CUP , 10. a 11.5.</t>
  </si>
  <si>
    <t>1R17 002</t>
  </si>
  <si>
    <t>Ľubomír Pavela</t>
  </si>
  <si>
    <t>OC IDŠÚ2025 011</t>
  </si>
  <si>
    <t>CESŤÁKY ORSZÁGH CUP:  za máj 2025</t>
  </si>
  <si>
    <t>OC IDŠÚ2025 003</t>
  </si>
  <si>
    <t>cesťák: 9.až 11.5.25: Prešov-B.Bystrica a späť</t>
  </si>
  <si>
    <t>1R27 022</t>
  </si>
  <si>
    <t>OC IDŠÚ2025 005</t>
  </si>
  <si>
    <t>cesťák: 10.až 11.5.25:Kežmarok-B.Bystrica a späť</t>
  </si>
  <si>
    <t>OC IDŠÚ2025 008</t>
  </si>
  <si>
    <t>cesťák: 10.a11.5.25: Skalica-B.Bystrica a späť</t>
  </si>
  <si>
    <t>1R17 011</t>
  </si>
  <si>
    <t>OC IDŠÚ2025 009</t>
  </si>
  <si>
    <t>cesťák: 10.a11.5.25: Poprad-B.Bystrica a späť</t>
  </si>
  <si>
    <t>OC ID2ŠÚ2025 010</t>
  </si>
  <si>
    <t>cesťák: 10.a11.5.25: Veľký Kýr-B.Bystrica a späť</t>
  </si>
  <si>
    <t>1R17 045</t>
  </si>
  <si>
    <t>Roman Šefčík</t>
  </si>
  <si>
    <t>OC IDŠÚ2025 012</t>
  </si>
  <si>
    <t>OC ID2025 012</t>
  </si>
  <si>
    <t>cesťák: 9.až 11.25: Miloslavov-B.Bystrica a späť</t>
  </si>
  <si>
    <t>OC IDŠU2025 0113</t>
  </si>
  <si>
    <t>cesťák: 9.až 11.25: BA/DNV-B.Bystrica a späť</t>
  </si>
  <si>
    <t>ORSZÁG CAP - 7.a 8.6.20255 vs 5</t>
  </si>
  <si>
    <t>0C ŠÚ2025 001</t>
  </si>
  <si>
    <t>činnosť športového odboríka za mesiac  jún/2025</t>
  </si>
  <si>
    <t>0C ŠÚ2025 002</t>
  </si>
  <si>
    <t>202550010</t>
  </si>
  <si>
    <t>0C ŠÚ2025 003</t>
  </si>
  <si>
    <t>1025008</t>
  </si>
  <si>
    <t>OC IDŠÚ2025 006</t>
  </si>
  <si>
    <t>strata času: Turnaj ORSZÁGH CUP , 7. a 8.6.</t>
  </si>
  <si>
    <t>CESŤÁKY ORSZÁG CAP za jún 2025</t>
  </si>
  <si>
    <t>OC IDŠÚ2025 001</t>
  </si>
  <si>
    <t>cesťák: 7.a8.6.25: Skalica-B.Bystrica a späť</t>
  </si>
  <si>
    <t>OC IDŠÚ2025 002</t>
  </si>
  <si>
    <t>cesťák: 7.a8.6.25: Miloslavov-B.Bystrica a späť</t>
  </si>
  <si>
    <t>OC IDŠÚ2025 007</t>
  </si>
  <si>
    <t>cesťák: 7.a 8.6.25:Kežmarok-B.Bystrica a späť</t>
  </si>
  <si>
    <t>4=Nákup ocenenie ORSZÁGH CUP</t>
  </si>
  <si>
    <t>OC ŠÚ2025 009</t>
  </si>
  <si>
    <t>1000075025</t>
  </si>
  <si>
    <t>vecné ocenenie - ORSZÁGH Cap - Pohár - 3 ks, Pohár zlato - 3 ks, Pohár striebro - 3 ks, Plastový štítok 9 ks , minikomplet 6 ks</t>
  </si>
  <si>
    <t>35774282</t>
  </si>
  <si>
    <t>Príprava, technicko-organizačné zabezpečenie Országh Cup - cesťáky + mediálny podpora + administratívne zabezpečenie oboch turnajov</t>
  </si>
  <si>
    <t>IDŠÚ2025  224</t>
  </si>
  <si>
    <t>IDŠÚ2025 224</t>
  </si>
  <si>
    <t xml:space="preserve">cesťák: 24.3.: Pruské-BB ORSZÁGH CUP,  pracovné stretnutie s príprava organizácie Országh Cup </t>
  </si>
  <si>
    <t>IDŠÚ2025  228</t>
  </si>
  <si>
    <t>IDŠÚ2025 228</t>
  </si>
  <si>
    <t>cesťák: 10.5.: Pruské-BB ORSZÁGH CUP, potom Prešov - pracovné stretnutie s príprava organizácie Országh Cup a odovzdanie cien v Prešove</t>
  </si>
  <si>
    <t>OC IDŠÚ2025 120</t>
  </si>
  <si>
    <t>IDŠÚ2025 120</t>
  </si>
  <si>
    <t>DZ 2ŠO 001 - činnosť športového odborníka jún/2025</t>
  </si>
  <si>
    <t>OC ŠÚ2025 059</t>
  </si>
  <si>
    <t>činnosť šport.odborníka pre súťaže SHBÚ a ŠŠR za obdobie jún/2025 v zmysle zmluvy SHbÚ HS 002 - 2.časť platby</t>
  </si>
  <si>
    <t>BENCO CUP 31.5.-1.6.2025</t>
  </si>
  <si>
    <t>ŠÚ2025 073</t>
  </si>
  <si>
    <t xml:space="preserve">zebezpečenie turnaja Benco Cup </t>
  </si>
  <si>
    <t>18049249</t>
  </si>
  <si>
    <t>ŠK REBELS 91 Topoľčany</t>
  </si>
  <si>
    <t>Super pohár NibO Junior 2025</t>
  </si>
  <si>
    <t>ŠÚ2025 074</t>
  </si>
  <si>
    <t>250701</t>
  </si>
  <si>
    <t xml:space="preserve">materiálne zebezpečenie turnaja Super pohár NibO Junior </t>
  </si>
  <si>
    <t>51063832</t>
  </si>
  <si>
    <t>Nitrianska hokejbalová organizácia</t>
  </si>
  <si>
    <t>Starosta Cup DNV - 5.7.2025</t>
  </si>
  <si>
    <t>ŠÚ2025 075</t>
  </si>
  <si>
    <t>3-2025</t>
  </si>
  <si>
    <t>organizácia turnaja Starosta Cup DNV</t>
  </si>
  <si>
    <t>42131910</t>
  </si>
  <si>
    <t>SLOVAKIA street CUP</t>
  </si>
  <si>
    <t>ŠÚ2025 076</t>
  </si>
  <si>
    <t>4-2025</t>
  </si>
  <si>
    <t>organizácia turnaja SLOVAKIA street CUP DNV</t>
  </si>
  <si>
    <t>RETRO CUP, muži, 29.-30.8.2025</t>
  </si>
  <si>
    <t>ŠÚ2025 083</t>
  </si>
  <si>
    <t>5-2025</t>
  </si>
  <si>
    <t>organizácia turnaja RETRO CUP  DNV</t>
  </si>
  <si>
    <t>Super pohár NibO - MS_SR jlubov 3+1, 2025</t>
  </si>
  <si>
    <t>ŠÚ2025 102</t>
  </si>
  <si>
    <t>250801</t>
  </si>
  <si>
    <t>materiálne zabezpečenie turnaja - putovný pohár celkom 153,75, na úhradu 150,00</t>
  </si>
  <si>
    <t xml:space="preserve">MAMUT CUP </t>
  </si>
  <si>
    <t>MAMUT CUP U10, 14.-15.6.2025, Vranov n/Topľou</t>
  </si>
  <si>
    <t>ŠÚ2025 031</t>
  </si>
  <si>
    <t>2025001 RÚ</t>
  </si>
  <si>
    <t>príprava, materiálno-technické-zabezpečenia a organizácia MAMUT CUP U10</t>
  </si>
  <si>
    <t>Hokejbal môže hrať každy, Vranov n/Topľou</t>
  </si>
  <si>
    <t>MAMUT CUP U14, 14.-15.6.2025, Vranov n/Topľou</t>
  </si>
  <si>
    <t>ŠÚ2025 032</t>
  </si>
  <si>
    <t>2025002 RÚ</t>
  </si>
  <si>
    <t>príprava, materiálno-technické-zabezpečenia a organizácia MAMUT CUP U14</t>
  </si>
  <si>
    <r>
      <t xml:space="preserve">MAMUT CUP </t>
    </r>
    <r>
      <rPr>
        <b/>
        <sz val="8"/>
        <color rgb="FFFF0000"/>
        <rFont val="Arial"/>
        <family val="2"/>
        <charset val="238"/>
      </rPr>
      <t xml:space="preserve">U20 , </t>
    </r>
    <r>
      <rPr>
        <b/>
        <sz val="8"/>
        <rFont val="Arial"/>
        <family val="2"/>
        <charset val="238"/>
      </rPr>
      <t>31.5.2025, Bratislava</t>
    </r>
  </si>
  <si>
    <t>IDŠÚ2025 073</t>
  </si>
  <si>
    <t>cesťák:Skalica-Bratislava späť</t>
  </si>
  <si>
    <t>2ŠO 078</t>
  </si>
  <si>
    <t>Salajka Michal</t>
  </si>
  <si>
    <t>ŠÚ2025 030</t>
  </si>
  <si>
    <t>2-2025</t>
  </si>
  <si>
    <t>príprava, materiálno-technické-zabezpečenia a organizácia MAMUT CUP U20</t>
  </si>
  <si>
    <t>Turnaj U16 - organizovaný SHbÚ, Poprad 7.12.</t>
  </si>
  <si>
    <t>ŠÚ2025 155</t>
  </si>
  <si>
    <t>9/214/25</t>
  </si>
  <si>
    <t>exrealigový turnaj U16, Poprad, 7.12.2025</t>
  </si>
  <si>
    <r>
      <rPr>
        <b/>
        <sz val="8"/>
        <color rgb="FFFF0000"/>
        <rFont val="Arial"/>
        <family val="2"/>
        <charset val="238"/>
      </rPr>
      <t xml:space="preserve">2 = B </t>
    </r>
    <r>
      <rPr>
        <b/>
        <sz val="8"/>
        <rFont val="Arial"/>
        <family val="2"/>
        <charset val="238"/>
      </rPr>
      <t>SÚSTREDENIA ŠTÁTNÝCH ŠPOROVÝCH REPREUENTÁCIÍ</t>
    </r>
  </si>
  <si>
    <t>ŽENY</t>
  </si>
  <si>
    <t>sústredenie U20 ženy, 18.-19.4.2025, Žilina, 31 osôb: 24 hráči + 7 realizačný tím</t>
  </si>
  <si>
    <t>IDŠÚ2025 088</t>
  </si>
  <si>
    <t>cesťák:Bratislava-Žilinaa späť</t>
  </si>
  <si>
    <t>IDŠÚ2025 089</t>
  </si>
  <si>
    <t>cesťákPoprad-Žilinaa späť</t>
  </si>
  <si>
    <t>2ŠO 057</t>
  </si>
  <si>
    <t>IDŠÚ2025 100</t>
  </si>
  <si>
    <t>cesťák:Paskov (ČR)y-Žilina a späť</t>
  </si>
  <si>
    <t>2ŠO 011</t>
  </si>
  <si>
    <t>Andrea Rišová Pastorková</t>
  </si>
  <si>
    <t>ŠÚ2025 005</t>
  </si>
  <si>
    <t xml:space="preserve">ubytovanie + strava strava - obedy, večera, raňajky, všetko 31 ks  </t>
  </si>
  <si>
    <t>ProViva, s.r.o., hotel Galileo, Žilina</t>
  </si>
  <si>
    <t>sústredenie U20 ženy+A-tím ženy, 10.-11.5.2025, Poprad</t>
  </si>
  <si>
    <t>IDŠÚ2025 090</t>
  </si>
  <si>
    <t xml:space="preserve">cesťák:Bratislava-Poprad-Smižany-Poprad-BA </t>
  </si>
  <si>
    <t>IDŠÚ2025 091</t>
  </si>
  <si>
    <t>cesťákPoprad-Smižany a späť</t>
  </si>
  <si>
    <t>ŠÚ2025 028</t>
  </si>
  <si>
    <t>03052025</t>
  </si>
  <si>
    <t>ubytovanie + raňajky- 30 osôb</t>
  </si>
  <si>
    <t>BELS turist, s.r.o.</t>
  </si>
  <si>
    <t>IDŠÚ2025 099</t>
  </si>
  <si>
    <t>cesťák:Paskov (ČR)y-Poprad-Smižany-Poprad-Paskov</t>
  </si>
  <si>
    <t>ŠÚ2025 040</t>
  </si>
  <si>
    <t>120240502</t>
  </si>
  <si>
    <t>prenájom haly + 38 obedov + 38 večerí</t>
  </si>
  <si>
    <t>sústredenie U20 ženy+U16 ženy, 24.-25.5.2025, Poprad</t>
  </si>
  <si>
    <t>IDŠÚ2025 092</t>
  </si>
  <si>
    <t>IDŠÚ2025 093</t>
  </si>
  <si>
    <t>ŠÚ2025 029</t>
  </si>
  <si>
    <t>07052025</t>
  </si>
  <si>
    <t>ubytovanie + raňajky - 31 osôb</t>
  </si>
  <si>
    <t>IDŠÚ2025 097</t>
  </si>
  <si>
    <t>cesťák:Paskov (ČR)-Smižany-Poprad-Smižany-Poprad-Paskov</t>
  </si>
  <si>
    <t>ŠÚ2025 041</t>
  </si>
  <si>
    <t>120240507</t>
  </si>
  <si>
    <t>prenájom haly +48 obedov + 30večerí  (obed U20 + U16, večere len U20)</t>
  </si>
  <si>
    <t>sústredenie U20 ženy+U16 ženy, 7.8.6..2025, Poprad, 29 osôb</t>
  </si>
  <si>
    <t>IDŠÚ2025 094</t>
  </si>
  <si>
    <t>IDŠÚ2025 095</t>
  </si>
  <si>
    <t>IDŠÚ2025 101</t>
  </si>
  <si>
    <t>ŠÚ2025 036</t>
  </si>
  <si>
    <t>03062025</t>
  </si>
  <si>
    <t>ubytovanie + raňajky - 29 osôb</t>
  </si>
  <si>
    <t>ŠÚ2025 042</t>
  </si>
  <si>
    <t>120240603</t>
  </si>
  <si>
    <t>prenájom haly, strava:  29 obedy + 29 večere</t>
  </si>
  <si>
    <t xml:space="preserve">sústredenie U20 ženy, 21+22.6.2025, Poprad, </t>
  </si>
  <si>
    <t>IDŠÚ2025 124</t>
  </si>
  <si>
    <t>IDŠÚ2025 139</t>
  </si>
  <si>
    <t>cesťák:Poprad-Smižany-Poprad</t>
  </si>
  <si>
    <t>ŠÚ2025 063</t>
  </si>
  <si>
    <t>120240604</t>
  </si>
  <si>
    <t>strava  obedy +  večere</t>
  </si>
  <si>
    <t>ŠÚ2025 065</t>
  </si>
  <si>
    <t>02072025</t>
  </si>
  <si>
    <t>ubytovanie + raňajky - 31osôb</t>
  </si>
  <si>
    <t xml:space="preserve">sústredenie A ženy, 8.11.2025, Poprad, </t>
  </si>
  <si>
    <t>IDŠÚ2025 206</t>
  </si>
  <si>
    <t>cesťák:Bratislava-Poprad a späť</t>
  </si>
  <si>
    <t>IDŠÚ2025 207</t>
  </si>
  <si>
    <t>činnosť ŠO, DZ 009, hlavný trénera  - 1 deň</t>
  </si>
  <si>
    <t>IDŠÚ2025 208</t>
  </si>
  <si>
    <t>činnosť ŠO, DZ 057, asistent trénera  - 1 deň</t>
  </si>
  <si>
    <t>IDŠÚ2025 209</t>
  </si>
  <si>
    <t>činnosť ŠO, DZ 008, akustód  - 1 deň</t>
  </si>
  <si>
    <t>2ŠO 008</t>
  </si>
  <si>
    <t>IDŠÚ2025 210</t>
  </si>
  <si>
    <t>IDŠÚ2025 2210</t>
  </si>
  <si>
    <t>cesťák:Paskov-Poprad a späť</t>
  </si>
  <si>
    <t>ŠÚ2025 121</t>
  </si>
  <si>
    <t>9/191/25</t>
  </si>
  <si>
    <t xml:space="preserve">sústredenie - 8.11. - prenájom haly, strava - obedy + večera, služby </t>
  </si>
  <si>
    <t>MUŽI</t>
  </si>
  <si>
    <r>
      <t xml:space="preserve">sústredenie </t>
    </r>
    <r>
      <rPr>
        <b/>
        <sz val="8"/>
        <color rgb="FFFF0000"/>
        <rFont val="Arial"/>
        <family val="2"/>
        <charset val="238"/>
      </rPr>
      <t>U14 muži</t>
    </r>
    <r>
      <rPr>
        <b/>
        <sz val="8"/>
        <rFont val="Arial"/>
        <family val="2"/>
        <charset val="238"/>
      </rPr>
      <t>, 17.5.2025, Poprad</t>
    </r>
  </si>
  <si>
    <t>ŠÚ2025 043</t>
  </si>
  <si>
    <t>120240501</t>
  </si>
  <si>
    <t xml:space="preserve">prenájom haly </t>
  </si>
  <si>
    <t>IDŠÚ2025 115</t>
  </si>
  <si>
    <t>cesťák 17.5.::Prešov-Poprad a späť</t>
  </si>
  <si>
    <t>2ŠO 115</t>
  </si>
  <si>
    <t>Roaman Timočko</t>
  </si>
  <si>
    <r>
      <t xml:space="preserve">sústredenie </t>
    </r>
    <r>
      <rPr>
        <b/>
        <sz val="8"/>
        <color rgb="FFFF0000"/>
        <rFont val="Arial"/>
        <family val="2"/>
        <charset val="238"/>
      </rPr>
      <t>U14 muži</t>
    </r>
    <r>
      <rPr>
        <b/>
        <sz val="8"/>
        <rFont val="Arial"/>
        <family val="2"/>
        <charset val="238"/>
      </rPr>
      <t>, 8.6.2025,Žilina</t>
    </r>
  </si>
  <si>
    <t>IDŠÚ2025 114</t>
  </si>
  <si>
    <r>
      <t xml:space="preserve">sústredenie </t>
    </r>
    <r>
      <rPr>
        <b/>
        <sz val="8"/>
        <color rgb="FFFF0000"/>
        <rFont val="Arial"/>
        <family val="2"/>
        <charset val="238"/>
      </rPr>
      <t>U16 muži</t>
    </r>
    <r>
      <rPr>
        <b/>
        <sz val="8"/>
        <rFont val="Arial"/>
        <family val="2"/>
        <charset val="238"/>
      </rPr>
      <t>, 23.2.2025, Bratislava</t>
    </r>
  </si>
  <si>
    <t>IDŠÚ2025 076</t>
  </si>
  <si>
    <t>cesťák:Prešov-Bratislavaa späť</t>
  </si>
  <si>
    <t>SŠO 039</t>
  </si>
  <si>
    <r>
      <t xml:space="preserve">sústredenie </t>
    </r>
    <r>
      <rPr>
        <b/>
        <sz val="8"/>
        <color rgb="FFFF0000"/>
        <rFont val="Arial"/>
        <family val="2"/>
        <charset val="238"/>
      </rPr>
      <t>U16 muži</t>
    </r>
    <r>
      <rPr>
        <b/>
        <sz val="8"/>
        <rFont val="Arial"/>
        <family val="2"/>
        <charset val="238"/>
      </rPr>
      <t>, 23.3.2025, Poprad</t>
    </r>
  </si>
  <si>
    <t>IDŠÚ2025 077</t>
  </si>
  <si>
    <t>cesťák:Prešov-Poprad späť</t>
  </si>
  <si>
    <t>IDŠÚ2025 078</t>
  </si>
  <si>
    <t>cesťák:Bratislava-Poprad späť</t>
  </si>
  <si>
    <t>SŠO 060</t>
  </si>
  <si>
    <t>ŠÚ2025 039</t>
  </si>
  <si>
    <t>120241204</t>
  </si>
  <si>
    <t>prenajom haly + 39 obodev</t>
  </si>
  <si>
    <r>
      <t xml:space="preserve">sústredenie </t>
    </r>
    <r>
      <rPr>
        <b/>
        <sz val="8"/>
        <color rgb="FFFF0000"/>
        <rFont val="Arial"/>
        <family val="2"/>
        <charset val="238"/>
      </rPr>
      <t>U16 muži</t>
    </r>
    <r>
      <rPr>
        <b/>
        <sz val="8"/>
        <rFont val="Arial"/>
        <family val="2"/>
        <charset val="238"/>
      </rPr>
      <t>, 26.-27.4.2025, Žilina</t>
    </r>
  </si>
  <si>
    <t>IDŠÚ2025 079</t>
  </si>
  <si>
    <t>cesťák:Prešov-Žilina späť</t>
  </si>
  <si>
    <t>IDŠÚ2025 080</t>
  </si>
  <si>
    <t>cesťák:Bratislava-Žilina späť</t>
  </si>
  <si>
    <t>IDŠÚ2025 081</t>
  </si>
  <si>
    <r>
      <t xml:space="preserve">sústredenie </t>
    </r>
    <r>
      <rPr>
        <b/>
        <sz val="8"/>
        <color rgb="FFFF0000"/>
        <rFont val="Arial"/>
        <family val="2"/>
        <charset val="238"/>
      </rPr>
      <t>U16 muži</t>
    </r>
    <r>
      <rPr>
        <b/>
        <sz val="8"/>
        <rFont val="Arial"/>
        <family val="2"/>
        <charset val="238"/>
      </rPr>
      <t>, 17.5.2025, Žilina, 32 osôb: 27 hráči + 5 realizačný tím</t>
    </r>
  </si>
  <si>
    <t>ŠÚ2025 002</t>
  </si>
  <si>
    <t>2025039</t>
  </si>
  <si>
    <t>strava - obedy počas sústredenia</t>
  </si>
  <si>
    <t>35850957</t>
  </si>
  <si>
    <t>Bizmark, s.r.o. BA</t>
  </si>
  <si>
    <t>IDŠÚ2025 084</t>
  </si>
  <si>
    <t>IDŠÚ2025 085</t>
  </si>
  <si>
    <r>
      <t xml:space="preserve">sústredenie </t>
    </r>
    <r>
      <rPr>
        <b/>
        <sz val="8"/>
        <color rgb="FFFF0000"/>
        <rFont val="Arial"/>
        <family val="2"/>
        <charset val="238"/>
      </rPr>
      <t>U16 muži</t>
    </r>
    <r>
      <rPr>
        <b/>
        <sz val="8"/>
        <rFont val="Arial"/>
        <family val="2"/>
        <charset val="238"/>
      </rPr>
      <t>, 14.a 15.6.2025, Trnava</t>
    </r>
  </si>
  <si>
    <t>IDŠÚ2025 086</t>
  </si>
  <si>
    <t>cesťák: 11.5.-BA-TT</t>
  </si>
  <si>
    <t>IDŠÚ2025 087</t>
  </si>
  <si>
    <t>cesťák: 15.6. TO-TT a späť - prípravný zápas ŠŠR U16</t>
  </si>
  <si>
    <t>1R17 046</t>
  </si>
  <si>
    <t>Martin Benko</t>
  </si>
  <si>
    <t>ŠÚ2025 047</t>
  </si>
  <si>
    <t>2506027</t>
  </si>
  <si>
    <t>ubytovanie a strava - ŠŠR U16</t>
  </si>
  <si>
    <t>50967932</t>
  </si>
  <si>
    <t>SPECTRUM GROUP, a.s. Trnava</t>
  </si>
  <si>
    <t>ŠÚ2025 049</t>
  </si>
  <si>
    <t>111250218</t>
  </si>
  <si>
    <t>prenájom plochy</t>
  </si>
  <si>
    <t>53041984</t>
  </si>
  <si>
    <t xml:space="preserve">Správa majetku mesta Trnavy, </t>
  </si>
  <si>
    <r>
      <t xml:space="preserve">sústredenie </t>
    </r>
    <r>
      <rPr>
        <b/>
        <sz val="8"/>
        <color rgb="FFFF0000"/>
        <rFont val="Arial"/>
        <family val="2"/>
        <charset val="238"/>
      </rPr>
      <t>U20 muži</t>
    </r>
    <r>
      <rPr>
        <b/>
        <sz val="8"/>
        <rFont val="Arial"/>
        <family val="2"/>
        <charset val="238"/>
      </rPr>
      <t xml:space="preserve">, 15.+16.2.2025,Poprad, </t>
    </r>
  </si>
  <si>
    <t>IDŠÚ2025 068</t>
  </si>
  <si>
    <t>IDŠÚ2025 068C317:C320C317:C317:D336</t>
  </si>
  <si>
    <t>cesťák:Michalovce-Poprad a späť</t>
  </si>
  <si>
    <t>IDŠÚ2025 069</t>
  </si>
  <si>
    <t>cesťák:Skalica-Poprad a späť</t>
  </si>
  <si>
    <t>IDŠÚ2025 105</t>
  </si>
  <si>
    <t>cesťák:Nová Dubnica-Poprad a späť</t>
  </si>
  <si>
    <t>2ŠO 084</t>
  </si>
  <si>
    <t>Milan Vozár</t>
  </si>
  <si>
    <r>
      <t xml:space="preserve">sústredenie </t>
    </r>
    <r>
      <rPr>
        <b/>
        <sz val="8"/>
        <color rgb="FFFF0000"/>
        <rFont val="Arial"/>
        <family val="2"/>
        <charset val="238"/>
      </rPr>
      <t>U20 muži</t>
    </r>
    <r>
      <rPr>
        <b/>
        <sz val="8"/>
        <rFont val="Arial"/>
        <family val="2"/>
        <charset val="238"/>
      </rPr>
      <t xml:space="preserve">, 1.5. 2025,Žilina, </t>
    </r>
  </si>
  <si>
    <t>IDŠÚ2025 070</t>
  </si>
  <si>
    <t>cesťák:Michalovce-Žilina a späť</t>
  </si>
  <si>
    <t>IDŠÚ2025 071</t>
  </si>
  <si>
    <t>cesťák:Skalica-Žilina a späť</t>
  </si>
  <si>
    <t>IDŠÚ2025 106</t>
  </si>
  <si>
    <t>cesťák:Nová Dubnica-Žilina a späť</t>
  </si>
  <si>
    <r>
      <t xml:space="preserve">sústredenie </t>
    </r>
    <r>
      <rPr>
        <b/>
        <sz val="8"/>
        <color rgb="FFFF0000"/>
        <rFont val="Arial"/>
        <family val="2"/>
        <charset val="238"/>
      </rPr>
      <t>U20 muži</t>
    </r>
    <r>
      <rPr>
        <b/>
        <sz val="8"/>
        <rFont val="Arial"/>
        <family val="2"/>
        <charset val="238"/>
      </rPr>
      <t xml:space="preserve">, 8.5. 2025,Žilina, </t>
    </r>
  </si>
  <si>
    <t>IDŠÚ2025 072</t>
  </si>
  <si>
    <t>IDŠÚ2025 107</t>
  </si>
  <si>
    <t>7. a 8. 6.2025 - účasť na Országh Cup U20 muži</t>
  </si>
  <si>
    <t>IDŠÚ2025 074</t>
  </si>
  <si>
    <t>cesťák:Skalica-Banská Bystrica a späť</t>
  </si>
  <si>
    <t>IDŠÚ2025 075</t>
  </si>
  <si>
    <t>cesťák:Michalovce-Banská Bystrica a späť</t>
  </si>
  <si>
    <t>IDŠÚ2025 108</t>
  </si>
  <si>
    <t>cesťák:Nová Dubnica-Banská Bystric a späť</t>
  </si>
  <si>
    <t>ŠÚ2025 054</t>
  </si>
  <si>
    <t>FA-2025019</t>
  </si>
  <si>
    <t>stravovanie: sobota 30x obed, 30x večera, nedeľa: 30x obed</t>
  </si>
  <si>
    <t>54559898</t>
  </si>
  <si>
    <t>RYO services, s.ro., Banská Bystrica</t>
  </si>
  <si>
    <r>
      <t xml:space="preserve">sústredenie </t>
    </r>
    <r>
      <rPr>
        <b/>
        <sz val="8"/>
        <color rgb="FFFF0000"/>
        <rFont val="Arial"/>
        <family val="2"/>
        <charset val="238"/>
      </rPr>
      <t>U20 muži</t>
    </r>
    <r>
      <rPr>
        <b/>
        <sz val="8"/>
        <rFont val="Arial"/>
        <family val="2"/>
        <charset val="238"/>
      </rPr>
      <t>, 14. a 15.6. 2025,Skalica</t>
    </r>
  </si>
  <si>
    <t>ŠÚ2025 027</t>
  </si>
  <si>
    <t>20250717</t>
  </si>
  <si>
    <t>ubytovanie, raňajky</t>
  </si>
  <si>
    <t>11735091</t>
  </si>
  <si>
    <t>Ing.Rudolf Kaltenbach, Skalica</t>
  </si>
  <si>
    <t>IDŠÚ2025 102</t>
  </si>
  <si>
    <t>cesťák:Michalovce-Skalicaa späť</t>
  </si>
  <si>
    <t>IDŠÚ2025 109</t>
  </si>
  <si>
    <t>cesťák:Nová Dubnica-Skalica a späť</t>
  </si>
  <si>
    <t>ŠÚ2025 046</t>
  </si>
  <si>
    <t>sobota: 28x  obed, nedeľa 28x obed</t>
  </si>
  <si>
    <t>Krýdlec, s.r.o.</t>
  </si>
  <si>
    <t>IDŠÚ2025 134</t>
  </si>
  <si>
    <t>cesťák:Bratislava-Skalica a späť</t>
  </si>
  <si>
    <t>2%SO 121</t>
  </si>
  <si>
    <t>Karin Vraková</t>
  </si>
  <si>
    <r>
      <t xml:space="preserve">sústredenie </t>
    </r>
    <r>
      <rPr>
        <b/>
        <sz val="8"/>
        <color rgb="FFFF0000"/>
        <rFont val="Arial"/>
        <family val="2"/>
        <charset val="238"/>
      </rPr>
      <t>U20 muži</t>
    </r>
    <r>
      <rPr>
        <b/>
        <sz val="8"/>
        <rFont val="Arial"/>
        <family val="2"/>
        <charset val="238"/>
      </rPr>
      <t>, 21. a 22.6. 2025,VRANOV</t>
    </r>
  </si>
  <si>
    <t>IDŠÚ2025 110</t>
  </si>
  <si>
    <t>cesťák:Nová Dubnica-Vranova späť</t>
  </si>
  <si>
    <t>IDŠÚ2025 118</t>
  </si>
  <si>
    <t>cesťák:Skalica-Vranova späť</t>
  </si>
  <si>
    <t>ŠÚ2025 044</t>
  </si>
  <si>
    <t>250082</t>
  </si>
  <si>
    <t xml:space="preserve"> obed, večera, raňajky, počas sústredenia</t>
  </si>
  <si>
    <t>36477699</t>
  </si>
  <si>
    <t>Vulkani Vranov,s.r.o.</t>
  </si>
  <si>
    <t>ŠÚ2025 061</t>
  </si>
  <si>
    <t>ubytovanie, počas sústredenia</t>
  </si>
  <si>
    <t>37942492</t>
  </si>
  <si>
    <t>SOŠ Drevársk, Vranov n/Topľoi</t>
  </si>
  <si>
    <t>IDŠÚ2025 128</t>
  </si>
  <si>
    <t>cesťák:Bratislava-Vranova späť</t>
  </si>
  <si>
    <t>2ŠO  121</t>
  </si>
  <si>
    <r>
      <t xml:space="preserve">sústredenie </t>
    </r>
    <r>
      <rPr>
        <b/>
        <sz val="8"/>
        <color rgb="FFFF0000"/>
        <rFont val="Arial"/>
        <family val="2"/>
        <charset val="238"/>
      </rPr>
      <t xml:space="preserve">U23 muži, </t>
    </r>
    <r>
      <rPr>
        <b/>
        <sz val="8"/>
        <rFont val="Arial"/>
        <family val="2"/>
        <charset val="238"/>
      </rPr>
      <t>24.-25.5.2025, Nitra</t>
    </r>
  </si>
  <si>
    <t>IDŠÚ2025 065</t>
  </si>
  <si>
    <t>cesťák:Borodské-Nitra a späť</t>
  </si>
  <si>
    <t>Andrej Hiliman</t>
  </si>
  <si>
    <t>IDŠÚ2025 066</t>
  </si>
  <si>
    <t>cesťák:Košice-Nitra a späť</t>
  </si>
  <si>
    <t>IDŠÚ2025 067</t>
  </si>
  <si>
    <t>cesťák:Bratislava-Nitra a späť</t>
  </si>
  <si>
    <t>ŠÚ2025 055</t>
  </si>
  <si>
    <t>20250065</t>
  </si>
  <si>
    <t>ubytovanie počas sústredenia</t>
  </si>
  <si>
    <t>51226413</t>
  </si>
  <si>
    <t>BYVEX, s.r.o., Nitra</t>
  </si>
  <si>
    <r>
      <t xml:space="preserve">sústredenie </t>
    </r>
    <r>
      <rPr>
        <b/>
        <sz val="8"/>
        <color rgb="FFFF0000"/>
        <rFont val="Arial"/>
        <family val="2"/>
        <charset val="238"/>
      </rPr>
      <t>U23 muži,</t>
    </r>
    <r>
      <rPr>
        <b/>
        <sz val="8"/>
        <rFont val="Arial"/>
        <family val="2"/>
        <charset val="238"/>
      </rPr>
      <t>14.-15.6.2025, Skalica</t>
    </r>
  </si>
  <si>
    <t>ŠÚ2025 026</t>
  </si>
  <si>
    <t>2025/046</t>
  </si>
  <si>
    <t>37528009</t>
  </si>
  <si>
    <t>Juraj Tlach Hotel Tatran, Skalica</t>
  </si>
  <si>
    <t>IDŠÚ2025 111</t>
  </si>
  <si>
    <t>cesťák:Košice-Skalica a späť</t>
  </si>
  <si>
    <t>IDŠÚ2025 112</t>
  </si>
  <si>
    <t>cesťák:Nitra-Skalica a späť</t>
  </si>
  <si>
    <t>ŠÚ2025 045</t>
  </si>
  <si>
    <t>sobota: 30x obed, 30x večera, nedeľa raňajky 30x, obed 30x</t>
  </si>
  <si>
    <t>BAR-PENZION SVET,s.r.o.</t>
  </si>
  <si>
    <t>sústredenie muži - 8.-10.8.2025, Boskovice</t>
  </si>
  <si>
    <t>ŠÚ2025 082/1</t>
  </si>
  <si>
    <t>182025</t>
  </si>
  <si>
    <t>ubytovanie a strava - ŠŠR muži,</t>
  </si>
  <si>
    <t>Pension Lasákov mlýn, a.s. Boskovice, ČR</t>
  </si>
  <si>
    <t>IDŠÚ2025 204</t>
  </si>
  <si>
    <t xml:space="preserve">doplatok k faktúre ŠÚ2025 082/1 </t>
  </si>
  <si>
    <t>IDŠÚ2025 160/1</t>
  </si>
  <si>
    <t>cesťák: BA-Boskovice a späť</t>
  </si>
  <si>
    <t>IDŠÚ2025 161/1</t>
  </si>
  <si>
    <t>cesťák: SKALICA-Boskovice a späť</t>
  </si>
  <si>
    <t>Michal Salajka</t>
  </si>
  <si>
    <t>IDŠÚ2025 162/1</t>
  </si>
  <si>
    <t>cesťák: Radošovce-Boskovice a späť</t>
  </si>
  <si>
    <t>Marek Štepanovský</t>
  </si>
  <si>
    <t>IDŠÚ2025 163</t>
  </si>
  <si>
    <t>cesťák: Hamuliakovo-Boskovice a späť</t>
  </si>
  <si>
    <t>Filip Klema</t>
  </si>
  <si>
    <t>IDŠÚ2025 164</t>
  </si>
  <si>
    <t>cesťák: Žilina-Boskovice a späť</t>
  </si>
  <si>
    <t>Ivan Hryzák</t>
  </si>
  <si>
    <t>IDŠÚ2025 165</t>
  </si>
  <si>
    <t>cesťák: Košice-Boskovice a späť</t>
  </si>
  <si>
    <t>IDŠÚ2025 166</t>
  </si>
  <si>
    <t>Peter Kučera</t>
  </si>
  <si>
    <t>IDŠU2025 190</t>
  </si>
  <si>
    <t>činnosť ŠO, DZ 122, asistent trénera - zraz Boskovice</t>
  </si>
  <si>
    <t>2ŠO 122</t>
  </si>
  <si>
    <t>Radoslav Smetana</t>
  </si>
  <si>
    <t>IDŠU2025 191</t>
  </si>
  <si>
    <t>činnosť ŠO, DZ 033, kustód - zraz Boskovice</t>
  </si>
  <si>
    <t>IDŠU2025 193</t>
  </si>
  <si>
    <t>činnosť ŠO, DZ 034, hlavný trénerd - zraz Boskovice</t>
  </si>
  <si>
    <t>Milan Rampáček</t>
  </si>
  <si>
    <t>IDŠU2025 196</t>
  </si>
  <si>
    <t>činnosť ŠO, DZ 122, asistent trénera - zraz Boskovice, doplatený 2.deň</t>
  </si>
  <si>
    <t>sústredenie muži -11.-12.10.2025, Nitra</t>
  </si>
  <si>
    <t>ŠÚ2025 099</t>
  </si>
  <si>
    <t>2025235</t>
  </si>
  <si>
    <t>prenájom hracej  plochy</t>
  </si>
  <si>
    <t>HK NITRA, s.r.o.</t>
  </si>
  <si>
    <t>IDŠÚ2025 192</t>
  </si>
  <si>
    <t>cesťák: SKALICA-Nitraa späť</t>
  </si>
  <si>
    <t>2ŠO 034</t>
  </si>
  <si>
    <t>IDŠÚ2025 194</t>
  </si>
  <si>
    <t>cesťák: Košice-Nitraa späť</t>
  </si>
  <si>
    <t>ŠÚ2025 101</t>
  </si>
  <si>
    <t>20250226</t>
  </si>
  <si>
    <t>ubytovanie (21 osôb) počas sústredenia, ŠŠR muži a strava 11.10: obed - 29 osôb, večera 26 osôb, 12.10.: obed 29 osôb</t>
  </si>
  <si>
    <t>Špeciálka, s.r.o., Nitra</t>
  </si>
  <si>
    <t>IDŠU2025 195</t>
  </si>
  <si>
    <t>činnosť ŠO, DZ 034, hlavný trénerd - zraz Boskovice (1 deň) + 2 dni Nitra</t>
  </si>
  <si>
    <t>IDŠU2025 197</t>
  </si>
  <si>
    <t>činnosť ŠO, DZ 102, kustód - zraz NITRA, 2 dni</t>
  </si>
  <si>
    <t>2ŠO 102</t>
  </si>
  <si>
    <t>Andrej Huliman</t>
  </si>
  <si>
    <t>IDŠU2025 198</t>
  </si>
  <si>
    <t>činnosť ŠO, DZ 105, asistent trénera - zraz NITRA,2 dni</t>
  </si>
  <si>
    <t>IDŠU2025 199</t>
  </si>
  <si>
    <t>činnosť ŠO, DZ 033, kustód - zraz Boskovice - 1 deň + zraz Nitra 2 dni</t>
  </si>
  <si>
    <t>IDŠU2025 200</t>
  </si>
  <si>
    <t>IDŠU2025 009</t>
  </si>
  <si>
    <t>činnosť ŠO, DZ 083, asistent trénera - zraz NITRA, 2 dni</t>
  </si>
  <si>
    <t>2ŠO 083</t>
  </si>
  <si>
    <t>Ivan Káčer</t>
  </si>
  <si>
    <t>SLEDOVANIE HRÁČOV pre jednotlivé reprezentačné výbery</t>
  </si>
  <si>
    <t>IDŠÚ2025 082</t>
  </si>
  <si>
    <t>cesťák: 11.5.-BA-NR, sledovanie hráčov U16 na finálovom turnaji</t>
  </si>
  <si>
    <t>IDŠÚ2025 083</t>
  </si>
  <si>
    <t>cesťák: 11.5.-Prešov-NR, sledovanie hráčov U16 na finálovom turnaji</t>
  </si>
  <si>
    <t>IDŠÚ2025 104</t>
  </si>
  <si>
    <t>IDŠÚ2025104</t>
  </si>
  <si>
    <t>cesťák: 11.3.-Prešov-BA Hradec Králové a späť  - pracovná cesta - inšpekcia miesta onania MS U16 a U23</t>
  </si>
  <si>
    <t>IDŠÚ2025 117</t>
  </si>
  <si>
    <t>IDŠÚ2025117</t>
  </si>
  <si>
    <t>cesťák 3.5.: Zaborské-TO - finálový turnaj U14 - sledovanie hráčov</t>
  </si>
  <si>
    <t>2ŠO 085</t>
  </si>
  <si>
    <t>Adam Krivda</t>
  </si>
  <si>
    <t>IDŠÚ2025 186</t>
  </si>
  <si>
    <t>cesťák: 21.9.-BA-NR, sledovanie hráčov U16 na finálovom turnaji</t>
  </si>
  <si>
    <t>IDŠÚ2025 187</t>
  </si>
  <si>
    <t>cesťák: 211.-12.10.-BA-Bardejov, sledovanie hráčov U16 na finálovom turnaji</t>
  </si>
  <si>
    <r>
      <t>3 =C)</t>
    </r>
    <r>
      <rPr>
        <b/>
        <sz val="8"/>
        <color indexed="8"/>
        <rFont val="Arial"/>
        <family val="2"/>
        <charset val="238"/>
      </rPr>
      <t xml:space="preserve"> Nákup športového oblečenia</t>
    </r>
  </si>
  <si>
    <t>ŠÚ2025 084/1</t>
  </si>
  <si>
    <t>OFA20251159</t>
  </si>
  <si>
    <t>36513148</t>
  </si>
  <si>
    <t>3b,s.r.o., Prešov</t>
  </si>
  <si>
    <r>
      <t>4 = D)</t>
    </r>
    <r>
      <rPr>
        <b/>
        <sz val="8"/>
        <color indexed="8"/>
        <rFont val="Arial"/>
        <family val="2"/>
        <charset val="238"/>
      </rPr>
      <t xml:space="preserve"> Nákup športového materiálu, vecné ocenenie,prenájom, prepravu, opravu a údržbu náradia a materiálu, služby</t>
    </r>
  </si>
  <si>
    <t>ŠÚ2025 004</t>
  </si>
  <si>
    <t>0001FV000569/25</t>
  </si>
  <si>
    <t>ocenenie - školská liga: 6 ks pohár + 6 ks plastový štítok, maedaila - 180 ks, stuha 180 ks, kompletizácia 180 ks</t>
  </si>
  <si>
    <t>Victory sport spol. s r.o. BA</t>
  </si>
  <si>
    <t>ŠÚ2025 037</t>
  </si>
  <si>
    <t>1000083265</t>
  </si>
  <si>
    <t>ocenenie - všetky MAMUT CUPY: :600 ks medale (zlato-200+striebro200+bronz200); 600 ks stuha; 600 ks kompeletizácia, poháč- 15 ks pohár</t>
  </si>
  <si>
    <t>ŠÚ2025 079</t>
  </si>
  <si>
    <t>2532793</t>
  </si>
  <si>
    <t>hokejbalové loptičky - 1600 ks</t>
  </si>
  <si>
    <t>27532321</t>
  </si>
  <si>
    <t>HEJDUK SPORT,s.ro. Čeperka</t>
  </si>
  <si>
    <t>ŠÚ2025 083/1</t>
  </si>
  <si>
    <t>OFA20251162</t>
  </si>
  <si>
    <r>
      <t xml:space="preserve">nákup športového materiálu: pre spolu 6 ŠŠR, a to 4 x  U23 a U16 - MSJ v Hradci +  U14 a a U16 ženy, ktoré hrali v Hradci medzinárodné 2 zápasy a 2 ŠR U20 muži a U20 ženy - MSJ v Poprade - </t>
    </r>
    <r>
      <rPr>
        <b/>
        <sz val="8"/>
        <rFont val="Arial"/>
        <family val="2"/>
        <charset val="238"/>
      </rPr>
      <t xml:space="preserve">šortky bavlnené s potlačou 174 ks </t>
    </r>
  </si>
  <si>
    <t>ŠÚ2025 085/1</t>
  </si>
  <si>
    <t>OFA20251163</t>
  </si>
  <si>
    <r>
      <t>nákup športového materiálu: pre spolu 4 ŠŠR, a to  U23 a U16 - MSJ v Hradci a 2 ŠR U20 muži a U20 ženy - MSJ v Poprade -</t>
    </r>
    <r>
      <rPr>
        <b/>
        <sz val="8"/>
        <rFont val="Arial"/>
        <family val="2"/>
        <charset val="238"/>
      </rPr>
      <t xml:space="preserve"> štucne 100 ks + vlajočky 30 ks</t>
    </r>
  </si>
  <si>
    <t>ŠÚ2025 086/1</t>
  </si>
  <si>
    <t>OFA20251160</t>
  </si>
  <si>
    <r>
      <t xml:space="preserve">nákup športového materiálu: pre spolu 6 ŠŠR, a to 4 x  U23 a U16 - MSJ v Hradci +  U14 a a U16 ženy, ktoré hrali v Hradci medzinárodné 2 zápasy a 2 ŠR U20 muži a U20 ženy - MSJ v Poprade - </t>
    </r>
    <r>
      <rPr>
        <b/>
        <sz val="8"/>
        <rFont val="Arial"/>
        <family val="2"/>
        <charset val="238"/>
      </rPr>
      <t>tričká s potlačou veľ=XS až 2XL = 524 ks a veľ. 3XL až 5XL = 16 ks</t>
    </r>
  </si>
  <si>
    <t>ŠÚ2025 089</t>
  </si>
  <si>
    <t>OFA20251155</t>
  </si>
  <si>
    <r>
      <t xml:space="preserve">nákup športového materiálu: pre spolu  ŠŠR do Hradcia Králove a Popradu (základ tvorili dresy z LIBERCA z roku 2023 - </t>
    </r>
    <r>
      <rPr>
        <b/>
        <sz val="8"/>
        <rFont val="Arial"/>
        <family val="2"/>
        <charset val="238"/>
      </rPr>
      <t xml:space="preserve">dorábka dresov v počte 88 ks a 39 ks hráčských trenírok </t>
    </r>
  </si>
  <si>
    <t>4-1 = D) SLUŽBY- činnosť ŠO - rozhodca</t>
  </si>
  <si>
    <t>ŠÚ2025 103</t>
  </si>
  <si>
    <t>1025009</t>
  </si>
  <si>
    <t>ŠÚ2025 215</t>
  </si>
  <si>
    <t>činnosť športového odboríka za mesiac 10/2025</t>
  </si>
  <si>
    <t>ŠÚ2025 143</t>
  </si>
  <si>
    <t>1025010</t>
  </si>
  <si>
    <t>činnosť športového odboríka za mesiac 11/2025</t>
  </si>
  <si>
    <t>ŠÚ2025 145</t>
  </si>
  <si>
    <t>7/2025</t>
  </si>
  <si>
    <t>Romn Jančík</t>
  </si>
  <si>
    <t>ŠÚ2025 146</t>
  </si>
  <si>
    <t>Mariána Valachovič</t>
  </si>
  <si>
    <t>ŠÚ2025 147</t>
  </si>
  <si>
    <t>103/2025</t>
  </si>
  <si>
    <t>43987591</t>
  </si>
  <si>
    <t>ŠÚ2025 148</t>
  </si>
  <si>
    <t>11/2025</t>
  </si>
  <si>
    <t>Adam Filip</t>
  </si>
  <si>
    <t>ŠÚ2025 149</t>
  </si>
  <si>
    <t>ŠÚ2025 150</t>
  </si>
  <si>
    <t>Milan Kováčik</t>
  </si>
  <si>
    <t>ŠÚ2025 151</t>
  </si>
  <si>
    <t>činnosť športového odboríka za mesiac október/2025</t>
  </si>
  <si>
    <t>Michal Urbanec</t>
  </si>
  <si>
    <t>ŠÚ2025 152</t>
  </si>
  <si>
    <t>ŠÚ2025 153</t>
  </si>
  <si>
    <t>ŠÚ2025 154</t>
  </si>
  <si>
    <t>Ing.Miroslav Sála</t>
  </si>
  <si>
    <t>4-2 = D) SLUŽBY - pranie dresov</t>
  </si>
  <si>
    <t>ŠÚ2025 003</t>
  </si>
  <si>
    <t>2025191</t>
  </si>
  <si>
    <t>pranie dresov ŠŠR  U23</t>
  </si>
  <si>
    <t>FLÓRA + s.r.o. Košice</t>
  </si>
  <si>
    <t>ŠÚ2025 034</t>
  </si>
  <si>
    <t>250100012</t>
  </si>
  <si>
    <t>pranie dresov - ŠŠR U16 muži</t>
  </si>
  <si>
    <t>Laundromat, s.r.o. BA</t>
  </si>
  <si>
    <t>ŠÚ2025 048</t>
  </si>
  <si>
    <t>2025199</t>
  </si>
  <si>
    <t>pranie dresov ŠŠR U16</t>
  </si>
  <si>
    <t>FLÓRA+, s.r.o.</t>
  </si>
  <si>
    <t>ŠÚ2025 084</t>
  </si>
  <si>
    <t>2025278</t>
  </si>
  <si>
    <t>pranie dresov ŠŠR muži</t>
  </si>
  <si>
    <t>ŠÚ2025 100</t>
  </si>
  <si>
    <t>2025355</t>
  </si>
  <si>
    <r>
      <rPr>
        <b/>
        <sz val="8"/>
        <color indexed="10"/>
        <rFont val="Arial"/>
        <family val="2"/>
        <charset val="238"/>
      </rPr>
      <t>21-2</t>
    </r>
    <r>
      <rPr>
        <b/>
        <sz val="8"/>
        <rFont val="Arial"/>
        <family val="2"/>
        <charset val="238"/>
      </rPr>
      <t xml:space="preserve"> =T) Cestovné náhrady osôb vyslaných na pracovnú cestu - rozhodca + náhrada za stratu času</t>
    </r>
  </si>
  <si>
    <t>Ľubomír Pavela, 1R17002</t>
  </si>
  <si>
    <t>IDŠÚ2025 008</t>
  </si>
  <si>
    <r>
      <t xml:space="preserve">cesťáky apríl 2025                                 </t>
    </r>
    <r>
      <rPr>
        <sz val="8"/>
        <rFont val="Arial"/>
        <family val="2"/>
        <charset val="238"/>
      </rPr>
      <t xml:space="preserve"> 5.4.::Kežmarok-Vranov a späť = 79,11 €;         26.4.:Kežmarok-Vranov a späť = 79,11 €;      27.4.: Kežmarok-Vranov a späť = 79,11 €;  </t>
    </r>
  </si>
  <si>
    <t>IDŠÚ2025 031</t>
  </si>
  <si>
    <r>
      <t xml:space="preserve">cesťáky marec 2025                                 </t>
    </r>
    <r>
      <rPr>
        <sz val="8"/>
        <rFont val="Arial"/>
        <family val="2"/>
        <charset val="238"/>
      </rPr>
      <t xml:space="preserve"> 29.3.:Kežmarok-Košice a späť = 76,86 €;            30.3.:Kežmarok-Vranov a späť = 79,11 €;</t>
    </r>
  </si>
  <si>
    <t>IDŠÚ2025 064</t>
  </si>
  <si>
    <r>
      <t xml:space="preserve">cesťáky máj 2025                                        </t>
    </r>
    <r>
      <rPr>
        <sz val="8"/>
        <rFont val="Arial"/>
        <family val="2"/>
        <charset val="238"/>
      </rPr>
      <t>3.a 4.5.:Kežmarok-Topoľčanya späť = 298,40 €;                                                         18.5.:Kežmarok-Prešov a späť = 58,86 €;         24.5.: Kežmatok-Skalics a späť = 188,44 €;</t>
    </r>
  </si>
  <si>
    <t>Marek Kralovič, 1R17003</t>
  </si>
  <si>
    <t>IDŠÚ2025 049</t>
  </si>
  <si>
    <r>
      <t>cesťáky za apríl 2025:</t>
    </r>
    <r>
      <rPr>
        <sz val="8"/>
        <rFont val="Arial"/>
        <family val="2"/>
        <charset val="238"/>
      </rPr>
      <t xml:space="preserve">                                   5.4.:BA/DNV-Nitra a späť = 75,10 €;            12.4.:BA/DNV len diéty = 8,80 €;                13.4.:BA/DNV len diéty = 8,80 €;                   194.:BA/DNV-Nitra a späť = 75,10 €;               26.4.: BA/DNV-Skalica a späť = 62,180 €;  </t>
    </r>
  </si>
  <si>
    <t>IDŠÚ2025 050</t>
  </si>
  <si>
    <r>
      <t>cesťáky za marec 2025:</t>
    </r>
    <r>
      <rPr>
        <sz val="8"/>
        <rFont val="Arial"/>
        <family val="2"/>
        <charset val="238"/>
      </rPr>
      <t xml:space="preserve">                                   8.3.:BA/DNV-Nitra a späť = 74,60 €;            9.3.:BA/DNV-PP, a späť = 218,22 €;                16.3.:BA/DNV len diéty = 8,30 €;                   20.3.:BA/DNVVranov a späť = 288,48 €;               22.3.: BA/DNV-Nitra a späť = 78,60 €;         29.a 30.3:BA/DNV-Poprad-Nový Smokovec-Košice-BA/DNV, = 363,87 €</t>
    </r>
  </si>
  <si>
    <t>IDŠÚ2025 063</t>
  </si>
  <si>
    <r>
      <t>cesťáky za máj2025:</t>
    </r>
    <r>
      <rPr>
        <sz val="8"/>
        <rFont val="Arial"/>
        <family val="2"/>
        <charset val="238"/>
      </rPr>
      <t xml:space="preserve">                                   3.5.:BA/DNV-len diéty 8,80 €;            4.5.:BA/DNV-len diéty 8,80 €;  ;                8.5.:BA/DNV -Pruské a späť = 104,34 €;                   17.a 18.5.:BA/DNV-Prešova späť = 335,88 €;                                                                  22.3.: BA/DNV-Nitra a späť = 78,60 €;         26.5.:BA/DNV-Skalica = 63,86 €</t>
    </r>
  </si>
  <si>
    <t>IDŠÚ2025 171</t>
  </si>
  <si>
    <r>
      <t>cesťáky za 9/2025:</t>
    </r>
    <r>
      <rPr>
        <sz val="8"/>
        <rFont val="Arial"/>
        <family val="2"/>
        <charset val="238"/>
      </rPr>
      <t xml:space="preserve">                                   13.9.:BA/DNV-SKALICA a späť = 65,04 €;            20.9.:BA/DNV-BA-len diéty 8,80 €; ;                27,90.:BA/DNV -Nitra a späť = 75,60 €;                   28.9..:BA/DNV-Nitra a späť = 79,90 €;                                                               </t>
    </r>
  </si>
  <si>
    <t>IDŠÚ2025 218</t>
  </si>
  <si>
    <r>
      <t>cesťáky za 10/2025:</t>
    </r>
    <r>
      <rPr>
        <sz val="8"/>
        <rFont val="Arial"/>
        <family val="2"/>
        <charset val="238"/>
      </rPr>
      <t xml:space="preserve">                                   4.10.:BA/DNV -BA a späť - diéty 8,80 €;            5.10.:BA/DNV-BA-len diéty 8,80 €; ;               18.10.:BA/DNV -Skalica a a späť = 69,18 €;                   25.10.:BA/DNV -Skalica a a späť = 69,18 €;                  26.10.:BA/DNV-BA-Zohor-BA-BA/DNV  a späť  = 40,16 €                                                   </t>
    </r>
  </si>
  <si>
    <t>IDŠÚ2025 249</t>
  </si>
  <si>
    <r>
      <t>cesťáky za november/2025:</t>
    </r>
    <r>
      <rPr>
        <sz val="8"/>
        <rFont val="Arial"/>
        <family val="2"/>
        <charset val="238"/>
      </rPr>
      <t xml:space="preserve">                                  1.11.:BA/DNV -NR a späť= 75,60 €;            8.11.:BA/DNV-BA-len diéty 8,80 € ;               9.11.:BA/DNV-BA-len diéty 8,80 €;               15.+16.11.:BA/DNV -košice-Poprad- Košice-BA/DNV a späť = 398,53 €;                 30.11.:BA/DNV-BA-Zohor-BA-BA/DNV  a späť  = 30,16 €                                                   </t>
    </r>
  </si>
  <si>
    <t>strata času - Marek Kralovič, 1R17003</t>
  </si>
  <si>
    <t>IDŠÚ2025 250</t>
  </si>
  <si>
    <t>strata:15.11.2025</t>
  </si>
  <si>
    <t>IDŠÚ2025 251</t>
  </si>
  <si>
    <t>strata:3.,8.,9.,15.,16.,30..11.2025</t>
  </si>
  <si>
    <t>Gabriel HATALA, 1R17007</t>
  </si>
  <si>
    <t>IDŠÚ2025 004</t>
  </si>
  <si>
    <r>
      <t xml:space="preserve">cesťáky za mesiac marec 2025                       </t>
    </r>
    <r>
      <rPr>
        <sz val="8"/>
        <rFont val="Arial"/>
        <family val="2"/>
        <charset val="238"/>
      </rPr>
      <t xml:space="preserve">15.3.:Dubnica-Bratislava a späť = 84,73 €;      16.3.:Dubnica-Pov.Bstrica a späť = 27,41 €;      23.3.:Dubnica-Pov.Bstrica a späť = 27,41€;    30.3.:Dubnica-Pruské a späť = 6,18 €;  </t>
    </r>
  </si>
  <si>
    <t xml:space="preserve">Gabriel Hatala </t>
  </si>
  <si>
    <t>IDŠÚ2025 016</t>
  </si>
  <si>
    <r>
      <t>cesťáky za mesiac aprí l 2025                      5.4</t>
    </r>
    <r>
      <rPr>
        <sz val="8"/>
        <rFont val="Arial"/>
        <family val="2"/>
        <charset val="238"/>
      </rPr>
      <t xml:space="preserve">.:Dubnica-Pov.Bst. a späť, diéty =8,80 €;      6.4.:Dubnica-Pov.Bstrica a späť = 27,91 €;      12.4.Dubnica-Pov.Bst. a späť, diéty =8,80 €; 13.4.:Dubnica-Bratislava a späť = 85,23 €;      20.4.:Dubnica-Poprad a späť = 124,01 €;          25.4.:Dubnica-Pruské a späť = 6,18 €;      27.4.: Dubnica-Pov.Bstrica a späť = 27,91 €; </t>
    </r>
  </si>
  <si>
    <t xml:space="preserve">cesťáky </t>
  </si>
  <si>
    <t>Milan KOVÁČIK, 1R17010</t>
  </si>
  <si>
    <t>IDŠÚ2025 003</t>
  </si>
  <si>
    <r>
      <t xml:space="preserve">cesťáky za marec 2025                                 </t>
    </r>
    <r>
      <rPr>
        <sz val="8"/>
        <rFont val="Arial"/>
        <family val="2"/>
        <charset val="238"/>
      </rPr>
      <t xml:space="preserve">8.3.: Žilina-Vranov a späť = 162,92 €;              15.3.: Žilina-Pruské a späť = 46,52 €;               16.3.:Žilina-Pov.Bystrica a späť = 28,54 €;     23.3.:Žilina-Pruské a späť = 46,52 €;                      30.3.:Žilina-Pruské a späť = 46,52 €; </t>
    </r>
  </si>
  <si>
    <t>1R17 010</t>
  </si>
  <si>
    <t>IDŠÚ2025 018</t>
  </si>
  <si>
    <r>
      <t xml:space="preserve">cesťáky za apríl 2025                                 </t>
    </r>
    <r>
      <rPr>
        <sz val="8"/>
        <rFont val="Arial"/>
        <family val="2"/>
        <charset val="238"/>
      </rPr>
      <t xml:space="preserve">6.4.: Žilina-Pov.Bystr. a späť = 29,04 €;              13.4.: Žilina-Pov.Bystr. a späť = 29,04 €;            19.4.:Žilina-Martin a späť = 26,22 €;     26.4.:Žilina-Pruské a späť = 47,02 €;                     27.4.:Žilina-Pov.Bystr. a späť = 29,04 €;  </t>
    </r>
  </si>
  <si>
    <t>IDŠÚ2025 059</t>
  </si>
  <si>
    <r>
      <t xml:space="preserve">cesťáky za máj 2025                                 </t>
    </r>
    <r>
      <rPr>
        <sz val="8"/>
        <rFont val="Arial"/>
        <family val="2"/>
        <charset val="238"/>
      </rPr>
      <t xml:space="preserve">4.5.: Žilina-Martin a späť , diéty = 13,10 €;              10.5.: Žilina-Prešov a späť =133,94 €;            18.5.:Žilina-Pov.Bystrica a späť = 29,04 €;  </t>
    </r>
  </si>
  <si>
    <t>IDŠÚ2025 175</t>
  </si>
  <si>
    <r>
      <t>1</t>
    </r>
    <r>
      <rPr>
        <sz val="8"/>
        <rFont val="Arial"/>
        <family val="2"/>
        <charset val="238"/>
      </rPr>
      <t xml:space="preserve">4.9: Žilina-Martin a späť </t>
    </r>
  </si>
  <si>
    <t>IDŠÚ2025 222</t>
  </si>
  <si>
    <r>
      <t xml:space="preserve">cesťáky za október 2025                                 </t>
    </r>
    <r>
      <rPr>
        <sz val="8"/>
        <rFont val="Arial"/>
        <family val="2"/>
        <charset val="238"/>
      </rPr>
      <t>4.10.: :Žilina-Pruské a späť = 47,88 €;               5.10.: Žilina-Pov.Bystr. a späť , diéty = 8,80€;                                                     11.10:Žilina diéty=8,80   €;            12.10.:Žilina diéty=8,80 €;                      18.10.:Žilina-Nitratr. a späť = 109,44 €;                            19.10.:    Žilina-Poprad a späť = 98,00 €;                                                            26.10.: Žilina-Pov.Bystrica a späť = 30,12 €;</t>
    </r>
  </si>
  <si>
    <t>IDŠÚ2025 248</t>
  </si>
  <si>
    <r>
      <t>cesťáky za november 2025                                9.11</t>
    </r>
    <r>
      <rPr>
        <sz val="8"/>
        <rFont val="Arial"/>
        <family val="2"/>
        <charset val="238"/>
      </rPr>
      <t xml:space="preserve">.:Žilina-Pruské a späť = 47,88 €;               15.11.: Žilina-Pruské a späť, len déity= 8,80 €;                                               </t>
    </r>
  </si>
  <si>
    <t>Roman Jančík, 1R17011</t>
  </si>
  <si>
    <t>IDŠÚ2025 019</t>
  </si>
  <si>
    <r>
      <t xml:space="preserve">cesťáky za mesiac apríl 2025:        </t>
    </r>
    <r>
      <rPr>
        <sz val="8"/>
        <rFont val="Arial"/>
        <family val="2"/>
        <charset val="238"/>
      </rPr>
      <t xml:space="preserve"> 5.4..:Skalica-BA a späť = 62,20 €;            19.4.:Skalica-Nitra a späť = 76,20 €;            26.4.:Skalica-Pov.Byst. a späť, diéty=8,80 €;</t>
    </r>
  </si>
  <si>
    <t>IDŠÚ2025 021</t>
  </si>
  <si>
    <r>
      <t xml:space="preserve">cesťáky za mesiac marec 2025:        </t>
    </r>
    <r>
      <rPr>
        <sz val="8"/>
        <rFont val="Arial"/>
        <family val="2"/>
        <charset val="238"/>
      </rPr>
      <t xml:space="preserve"> 9.3..:Skalica-Pruské a späť = 72,90 €;            16.3.:Skalica-Pruské a späť,diéty = 8,30 €;            22.3..:Skalica-BA a spä = 61,70 €;   29.3..:Skalica-BA a späť = 61,70 €;</t>
    </r>
  </si>
  <si>
    <t>IDŠÚ2025 054</t>
  </si>
  <si>
    <t xml:space="preserve">3.5..:Skalica-Nitra a späť = 76,20 €; </t>
  </si>
  <si>
    <t>IDŠÚ2025 205</t>
  </si>
  <si>
    <t xml:space="preserve">25.10.:Skalica-Nitra a späť = 79,80 €; </t>
  </si>
  <si>
    <t>IDŠÚ2025 247</t>
  </si>
  <si>
    <t xml:space="preserve">8.11.:Skalica-Nitra a späť = 79,80 €; </t>
  </si>
  <si>
    <t>Marián Valachovič , 1R17016</t>
  </si>
  <si>
    <t>IDŠÚ2025 013</t>
  </si>
  <si>
    <r>
      <t xml:space="preserve">cesťáky za apríl 2025                                     </t>
    </r>
    <r>
      <rPr>
        <sz val="8"/>
        <rFont val="Arial"/>
        <family val="2"/>
        <charset val="238"/>
      </rPr>
      <t>5.4.:Skalica-Bratislava a späť,diéty = 8,80 €;   12.4.:Skalica-Bratislava a späť = 62,20 €;       13.4.:Skalica-Bratislava a späť = 62,20 €;        19.4.:Skalica-Nitra a späť, diéty = 8,80 €;        26.4.:Skalica-Pov.Bystrica a späť = 84,60 €</t>
    </r>
  </si>
  <si>
    <t>IDŠÚ2025 023</t>
  </si>
  <si>
    <r>
      <t xml:space="preserve">cesťáky za marec 2025                                     </t>
    </r>
    <r>
      <rPr>
        <sz val="8"/>
        <rFont val="Arial"/>
        <family val="2"/>
        <charset val="238"/>
      </rPr>
      <t>9.3.:Skalica-Pruské a späť,diéty = 8,30 €;   10.3.:Skalica-Pruské a späť = 72,90 €;       16.3.:Skalica-Pruské a späť = 72,90 €;         293.:Skalica-Vranov-Košice =  155,25 €;                                            30.3.:Košice-Skalica  = 137,26 €;</t>
    </r>
  </si>
  <si>
    <t>IDŠÚ2025 245</t>
  </si>
  <si>
    <t>cesťák:8.11.: Skalica-NR a späť, len diéty = 8,80 €;</t>
  </si>
  <si>
    <t>Michal URBANEC, 1R17020</t>
  </si>
  <si>
    <t>IDŠÚ2025 028</t>
  </si>
  <si>
    <r>
      <t xml:space="preserve">cesťáky marec 2025:                                    </t>
    </r>
    <r>
      <rPr>
        <sz val="8"/>
        <rFont val="Arial"/>
        <family val="2"/>
        <charset val="238"/>
      </rPr>
      <t xml:space="preserve">15.3.: Košice-Poprad a späť = 12,10 €;      16.3.:Košice-Poprad a späť = 13,30 €;      23.3.: Košice-Prešov a späť = 16,20 €;    29.3.:Košice-Vranov a späť = 36,96 €;     30.3.: Košice-Prešov a späť = 14,20 €;      </t>
    </r>
  </si>
  <si>
    <t>1R17 020</t>
  </si>
  <si>
    <t>IDŠÚ2025 046</t>
  </si>
  <si>
    <r>
      <t xml:space="preserve">cesťáky apríl 2025:                                    </t>
    </r>
    <r>
      <rPr>
        <sz val="8"/>
        <rFont val="Arial"/>
        <family val="2"/>
        <charset val="238"/>
      </rPr>
      <t xml:space="preserve">13.4.: Košice-Poprad a späť = 13,70 €;      19.4.:Košice-Martin-Vrútky a späť = 29,90 €;        </t>
    </r>
  </si>
  <si>
    <t>IDŠÚ2025 055</t>
  </si>
  <si>
    <t xml:space="preserve">10.5.: Košice-Prešov a späť;        </t>
  </si>
  <si>
    <t>IDŠÚ2025 238</t>
  </si>
  <si>
    <t xml:space="preserve">16.11.: Košice-Prešov a späť;        </t>
  </si>
  <si>
    <t>Peter HRIŠKO, 1R17022</t>
  </si>
  <si>
    <t>IDŠÚ2025 011</t>
  </si>
  <si>
    <r>
      <t xml:space="preserve">cesťáky apríl 2025:                                 </t>
    </r>
    <r>
      <rPr>
        <sz val="8"/>
        <rFont val="Arial"/>
        <family val="2"/>
        <charset val="238"/>
      </rPr>
      <t xml:space="preserve">12.+13.4.:Prešov-Skalica-BA/DNV-Pov. Bystrica-Prešov = 334,28 €;                     19.4.:Prešov-Poprad a späť = 56,56 €;            26.+27.4.:Prešov-Skalica-BA/DNV-Pov. Bystrica-Prešov = 355,78 €;                </t>
    </r>
    <r>
      <rPr>
        <b/>
        <sz val="8"/>
        <rFont val="Arial"/>
        <family val="2"/>
        <charset val="238"/>
      </rPr>
      <t xml:space="preserve">   </t>
    </r>
  </si>
  <si>
    <t>IDŠÚ2025 035</t>
  </si>
  <si>
    <r>
      <t xml:space="preserve">cesťáky marec 2025:                          </t>
    </r>
    <r>
      <rPr>
        <sz val="8"/>
        <rFont val="Arial"/>
        <family val="2"/>
        <charset val="238"/>
      </rPr>
      <t xml:space="preserve">     2..3:Prešov-Poprad a späť = 60,07 €;                            8.3.:Prešov-Košice a späť = 33,60 €;            9.3.:Prešov-Košice a späť = 33,60 €;         15.3.:Prešov-Skalica-BA/DNV-Nitra-Prešov a späť = 347,78 €;                                        22.3.:Prešov-Košice a späť = 33,60 €;       29.3.:Prešov-Poprad e a späť = 56,06 €;       30.3.:  Prešov-Vranov a späť,diéty=8,30 €;             </t>
    </r>
    <r>
      <rPr>
        <b/>
        <sz val="8"/>
        <rFont val="Arial"/>
        <family val="2"/>
        <charset val="238"/>
      </rPr>
      <t xml:space="preserve">   </t>
    </r>
  </si>
  <si>
    <t>IDŠÚ2025 056</t>
  </si>
  <si>
    <r>
      <t xml:space="preserve">cesťáky máj  2025:                                 </t>
    </r>
    <r>
      <rPr>
        <sz val="8"/>
        <rFont val="Arial"/>
        <family val="2"/>
        <charset val="238"/>
      </rPr>
      <t xml:space="preserve">1.5..:Prešov-Košice a späť = 35,44 €;                    3.5.:Prešov-Vrnov a späť, diéty = 8,80 €;            18.5.:Prešov-Pov.Bystrica a späť, diéty = 8,80 €;                   </t>
    </r>
  </si>
  <si>
    <t>IDŠÚ2025 183</t>
  </si>
  <si>
    <t>IDŠÚ2025183</t>
  </si>
  <si>
    <r>
      <t xml:space="preserve">cesťáky september 2025:                                 </t>
    </r>
    <r>
      <rPr>
        <sz val="8"/>
        <rFont val="Arial"/>
        <family val="2"/>
        <charset val="238"/>
      </rPr>
      <t>13.9.:Prešov-Košice a späť = 34,80 €;                  20.9.:Prešov-Poprada späťy = 59,12 €;            27.9.:Prešov-Vranova späť, diéty = 8,80 €;                   28.9.:Prešov-Vranova späť = 38,40</t>
    </r>
  </si>
  <si>
    <t>IDŠÚ2025 221</t>
  </si>
  <si>
    <r>
      <t xml:space="preserve">cesťáky október 2025:                                </t>
    </r>
    <r>
      <rPr>
        <sz val="8"/>
        <rFont val="Arial"/>
        <family val="2"/>
        <charset val="238"/>
      </rPr>
      <t xml:space="preserve">4.-5.10.:Prešov-BA a späť = 402,40 €;                  18.-19.10.:Prešov-BAa späť = 362,60 €;            </t>
    </r>
  </si>
  <si>
    <t>IDŠÚ2025 254</t>
  </si>
  <si>
    <r>
      <t xml:space="preserve">cesťáky november 2025:                                </t>
    </r>
    <r>
      <rPr>
        <sz val="8"/>
        <rFont val="Arial"/>
        <family val="2"/>
        <charset val="238"/>
      </rPr>
      <t xml:space="preserve">1.11.:Prešov-Vranov a späť, diéty = 8,30 €;                  8.11.:Prešov-PPa späť = 58,62 €;               9.11.:Prešov-PPa späť = 58,62 €;                    15.11.:Prešov-Košice a späť = 34,90;              16.11.:Prešov-Košice a späť = 34,90;             22.11.:Prešov-PPa späť = 58,62 €;                  </t>
    </r>
  </si>
  <si>
    <t>Miroslav SÁLA, 1R17028</t>
  </si>
  <si>
    <t>IDŠÚ2025 005</t>
  </si>
  <si>
    <r>
      <t xml:space="preserve">cesťáky za mesiac marec: </t>
    </r>
    <r>
      <rPr>
        <sz val="8"/>
        <rFont val="Arial"/>
        <family val="2"/>
        <charset val="238"/>
      </rPr>
      <t xml:space="preserve">               1.3.:Prešov-Poprad a späť = 58,88 €;            2.3.:Prešov-Poprad a späť, diéty = 12,30 €;    8.3.:Prešov-Vranov a späť = 39,21 €;      9.3.:Prešov-Poprad a späť = 62,18 €;       15.3.:Prešov-Poprad a späť = 58,88 €;       16.3.:Prešov-len diéty = 8,30 €;        20.3.:Prešov-Vranov a späť = 39,21 €;       22.3.:Prešov-Košice a späť, diéty = 8,30 €;       23.3.:Prešov-Spiš.Belá  a späť = 67,31 €;        29.3.:Prešov-Košice a späť, diéty = 8,30 €;        30.3.:Prešov-Humenné-Košice-Prešov = 65,13 €; </t>
    </r>
  </si>
  <si>
    <t>IDŠÚ2025 014</t>
  </si>
  <si>
    <r>
      <t xml:space="preserve">cesťáky za mesiac apríl: </t>
    </r>
    <r>
      <rPr>
        <sz val="8"/>
        <rFont val="Arial"/>
        <family val="2"/>
        <charset val="238"/>
      </rPr>
      <t xml:space="preserve">               5.4.:Prešov-Vranov a späť , diéty= 8,80 €;            13.4.:Prešov-Bardejov a späť = 34,09 €;   19.4.:Prešov-Poprad a späť , diéty = 8,80 €;      20.4.:Prešov-Poprad a späť = 59,38 €;       26.4.:Prešov-Vranov a späť, diéty = 8,80€;       27.4.:Prešov-Humenné-Vranov a späť = 53,76 €;       </t>
    </r>
  </si>
  <si>
    <t>IDŠÚ2025 062</t>
  </si>
  <si>
    <r>
      <t xml:space="preserve">cesťáky za mesiac máj: </t>
    </r>
    <r>
      <rPr>
        <sz val="8"/>
        <rFont val="Arial"/>
        <family val="2"/>
        <charset val="238"/>
      </rPr>
      <t xml:space="preserve">               1.5.:Prešov-košice a späť , diéty= 8,80 €;            3.5.:Prešov-Vranov a späť = 39,71 €;   10.5.:Prešov-Skalica a späť  =223,85 €;      17.5.:Prešov-Pov.Bystr. a späť = 152,11€;       </t>
    </r>
  </si>
  <si>
    <t>IDŠÚ2025 173</t>
  </si>
  <si>
    <r>
      <t xml:space="preserve">cesťáky za mesiac september: </t>
    </r>
    <r>
      <rPr>
        <sz val="8"/>
        <rFont val="Arial"/>
        <family val="2"/>
        <charset val="238"/>
      </rPr>
      <t xml:space="preserve">               13.9.:Prešov-Pruské-Pov.Bys. a späť , = 181,82 €;                                       20.9.:Prešov-Poprad a späť , diéty= 8,80 €;   21.9.:Prešov-Vranov a späť ,diéty =8,80 €;      27.9.:Prešov-Vranov a späť = 41,36 €;           28.9.:Prešov-Vranov a späť ,diéty =8,80 €;         </t>
    </r>
  </si>
  <si>
    <t>IDŠÚ2025 219</t>
  </si>
  <si>
    <r>
      <t xml:space="preserve">cesťáky za mesiac október: </t>
    </r>
    <r>
      <rPr>
        <sz val="8"/>
        <rFont val="Arial"/>
        <family val="2"/>
        <charset val="238"/>
      </rPr>
      <t xml:space="preserve">               5.10.:Prešov-Pov.Bys. a späť  = 159,76 €;                                     12.10.:Prešov-Vranov a späť = 41,36 €;    18.10.:Prešov-Vranov a späť = 41,36 €;      19.10.:Prešov-Vranov a späť = 41,36 €;          25.10.:Prešov-Pov.Bys. a späť  = 159,76 €;           26.10.:  Prešov-Bardejov a späť = 35,44 €</t>
    </r>
  </si>
  <si>
    <t>IDŠÚ2025 242</t>
  </si>
  <si>
    <r>
      <t xml:space="preserve">cesťáky za mesiac november: </t>
    </r>
    <r>
      <rPr>
        <sz val="8"/>
        <rFont val="Arial"/>
        <family val="2"/>
        <charset val="238"/>
      </rPr>
      <t xml:space="preserve">               1.11.:Prešov-Vranov a späť = 41,36 €;                                     12.10.:Prešov-Vranov a späť = 41,36 €;    18.10.:Prešov-Vranov a späť = 41,36 €;      19.10.:Prešov-Vranov a späť = 41,36 €;          25.10.:Prešov-Pov.Bys. a späť  = 159,76 €;           26.10.:  Prešov-Bardejov a späť = 35,44 €</t>
    </r>
  </si>
  <si>
    <t>Peter Meravý. 1R17030</t>
  </si>
  <si>
    <t>IDŠÚ2025 214</t>
  </si>
  <si>
    <r>
      <t xml:space="preserve">cesťáky október 2025 </t>
    </r>
    <r>
      <rPr>
        <sz val="8"/>
        <rFont val="Arial"/>
        <family val="2"/>
        <charset val="238"/>
      </rPr>
      <t xml:space="preserve">                         5.10.:  Chor.Grob-Skalica a späť = 75,70;                       18.+19.10.:Chor.Grob-Vranov-Domaša-Vranov-Grob = 354,44                                          26.10.: Chor.Grob-Pruské a späť = 88,72    </t>
    </r>
  </si>
  <si>
    <t>IDŠÚ2025 241</t>
  </si>
  <si>
    <t>cesťák: 9.11.: Slov.Grov-BA</t>
  </si>
  <si>
    <t>Štefan Hozák, 1R17034</t>
  </si>
  <si>
    <t>IDŠÚ2025 020</t>
  </si>
  <si>
    <r>
      <t xml:space="preserve">cesťáky mesiac apríll: </t>
    </r>
    <r>
      <rPr>
        <sz val="8"/>
        <rFont val="Arial"/>
        <family val="2"/>
        <charset val="238"/>
      </rPr>
      <t xml:space="preserve">                        5.4.:Miloslavov-Pov.Byst.a späť = 109,96 €;     6.4.:Miloslavov-Pov.Byst.a späť = 111,44 €;     12.4.:Miloslavov-BA a späť = 22,84 €;     13:4.:Miloslavov-TO a späť = 86,16 €;        26.4.:Miloslavov-Pov.Byst.a späť = 107,14 €;  27.4.:MiloslavovSkalica.a späť = 79,04 €; </t>
    </r>
  </si>
  <si>
    <t>IDŠÚ2025 032</t>
  </si>
  <si>
    <r>
      <t>cesťáky mesiac marec</t>
    </r>
    <r>
      <rPr>
        <sz val="8"/>
        <rFont val="Arial"/>
        <family val="2"/>
        <charset val="238"/>
      </rPr>
      <t xml:space="preserve">                      9.3.:Miloslavov-Zohor a späť = 46,58 €;     15.3.:Miloslavov-BA a späť = 22,34 €;     16.3.:Miloslavov-BA a späť = 22,34 €;     23.3.:Miloslavov-Pruské a späť =95,40 €; </t>
    </r>
  </si>
  <si>
    <t>IDŠÚ2025 061</t>
  </si>
  <si>
    <r>
      <t>cesťáky mesiac máj</t>
    </r>
    <r>
      <rPr>
        <sz val="8"/>
        <rFont val="Arial"/>
        <family val="2"/>
        <charset val="238"/>
      </rPr>
      <t xml:space="preserve">                     3.5.:Miloslavov-BA a späť = 22,84€;     4.5.:Miloslavov-BA a späť = 22,84 €;     8.5.:Miloslavov-TT a späť = 43,64 €;     17.5.:Miloslavov-Pov.Bystr.a späť =107,14  €;                                                        18.5.:Miloslavov-Pov.Bystr.a späť =107,14  €; </t>
    </r>
  </si>
  <si>
    <t>IDŠÚ2025 185</t>
  </si>
  <si>
    <r>
      <t>cesťáky mesiac september</t>
    </r>
    <r>
      <rPr>
        <sz val="8"/>
        <rFont val="Arial"/>
        <family val="2"/>
        <charset val="238"/>
      </rPr>
      <t xml:space="preserve">                    13.9.:Miloslavov-Pruské-POV.BYS a späť = 116,84€;                                       14.9.:Miloslavov-NR a späť = 65,64 €;     20.9.:Miloslavov-NR a späť = 65,64 €;       21.9.:Miloslavov-NR a späť = 65,64 €;                                                       27.9.:Miloslavov-NR a späť = 65,64 €;          28.9.: Miloslavov-TT a späť = 44,32 €;</t>
    </r>
  </si>
  <si>
    <t>IDŠÚ2025 220</t>
  </si>
  <si>
    <r>
      <t>cesťáky mesiac október</t>
    </r>
    <r>
      <rPr>
        <sz val="8"/>
        <rFont val="Arial"/>
        <family val="2"/>
        <charset val="238"/>
      </rPr>
      <t xml:space="preserve">                   4.10.Miloslavov-Nitra a späť = 65,04 4€;                                       5.10.:Miloslavov-BA a späť = 25,384 €;      18.-19.10.Miloslavov-TN-PP-KE a späť = 403,84 €;                                      25.10.:Miloslavov-BA a späť = 23,60 €;                                                       26.10.:Miloslavov-TO a späť = 88,86 €;          </t>
    </r>
  </si>
  <si>
    <t>IDŠÚ2025 244</t>
  </si>
  <si>
    <r>
      <t xml:space="preserve">cesťáky mesiac november </t>
    </r>
    <r>
      <rPr>
        <sz val="8"/>
        <rFont val="Arial"/>
        <family val="2"/>
        <charset val="238"/>
      </rPr>
      <t xml:space="preserve">                1.11.Miloslavov-BAa a späť = 23,60 €;                                       8.11.:Miloslavov-BA a späť =23,604 €;      9.11.:Miloslavov-BA a späť = 24,78 €;                                      15.11.:Miloslavov-Skalica a späť = 82,20 €;                                                       22.11.:Miloslavov-Skalica a späť = 82,20 €;     30.11.: Miloslavov-Zohor a späť = 43,12 €;         </t>
    </r>
  </si>
  <si>
    <t>strata času - Štefan Hozák, 1R17034</t>
  </si>
  <si>
    <t>IDŠÚ2025 2253</t>
  </si>
  <si>
    <t>strata:3.,4.,7.,8.,8.,9.,14.,15.,22.,30.11.2025</t>
  </si>
  <si>
    <t>Adam FILIP, 1R17042</t>
  </si>
  <si>
    <t>IDŠÚ2025 015</t>
  </si>
  <si>
    <r>
      <t xml:space="preserve">cesťáky za apríl 2025: </t>
    </r>
    <r>
      <rPr>
        <sz val="8"/>
        <rFont val="Arial"/>
        <family val="2"/>
        <charset val="238"/>
      </rPr>
      <t xml:space="preserve">                  5.4.:Nitra-Pruské a späť = 95,91 €;          12.4.:Nitra-Dubnica-Pov.Byst. a späť = 115,58 €;                                           13.4.:Nitra-Skalica späť = 81,86 €;                    19.4.:Nitra-TO-Košice a späť = 270,71 €;       27.4.:Nitra-Skalica a späť = 81,86 €;</t>
    </r>
  </si>
  <si>
    <t>IDŠÚ2025 024</t>
  </si>
  <si>
    <r>
      <t xml:space="preserve">cesťáky za marec 2025: </t>
    </r>
    <r>
      <rPr>
        <sz val="8"/>
        <rFont val="Arial"/>
        <family val="2"/>
        <charset val="238"/>
      </rPr>
      <t xml:space="preserve">                 1.3.:Nitra len diéty = 8,30 €;                  8.a9.3.:Nitra-Košicea späť = 325,49 €;             16.3.:Nitra len diéty = 8,30 €;                             22.3.:Nitra-BAa späť = 64,50 €;      23.3.:Nitra-Pruské a späť = 99,416 €;     29.3.:Nitra len diéty = 8,30 €;                  30.3.:Nitra len diéty = 8,30 €;    </t>
    </r>
  </si>
  <si>
    <t>IDŠÚ2025 053</t>
  </si>
  <si>
    <r>
      <t xml:space="preserve">cesťáky za máj 2025: </t>
    </r>
    <r>
      <rPr>
        <sz val="8"/>
        <rFont val="Arial"/>
        <family val="2"/>
        <charset val="238"/>
      </rPr>
      <t xml:space="preserve">                           3.5:Nitra len diéty = 8,80 €;                           10.5.:Nitra-Skalica a  späť = 81,86 €;          11.5.:Nitra len diéty = 8,80 €;                       18.5.:Nitra-Pov.Bystrica a späť =109,96 €;      </t>
    </r>
  </si>
  <si>
    <t>IDŠÚ2025 176</t>
  </si>
  <si>
    <r>
      <t xml:space="preserve">cesťáky za september 2025: </t>
    </r>
    <r>
      <rPr>
        <sz val="8"/>
        <rFont val="Arial"/>
        <family val="2"/>
        <charset val="238"/>
      </rPr>
      <t xml:space="preserve">                           13.9:Nitra len diéty = 8,80 €;                           14.9.:Nitra len diéty = 8,80 €;             20.9.:Nitra len diéty = 8,80 €;                      27.9.:Nitra len diéty = 8,80 €;     </t>
    </r>
  </si>
  <si>
    <t>IDŠÚ2025 212</t>
  </si>
  <si>
    <r>
      <t xml:space="preserve">cesťáky za október  2025: </t>
    </r>
    <r>
      <rPr>
        <sz val="8"/>
        <rFont val="Arial"/>
        <family val="2"/>
        <charset val="238"/>
      </rPr>
      <t xml:space="preserve">                           4.10.:Nitra len diéty = 8,80 €;                           5.10.:Nitra- Skalica a späť  = 85,76 €;             18.10.:Nitra len diéty = 8,80 €;                      19.10.:Nitra len diéty = 8,80 €;                              25.10.: Nitra - Bratislava a späť = 68,00;                                                                     26.10.:Nitra len diéty = 8,80 €; </t>
    </r>
  </si>
  <si>
    <t>IDŠÚ2025 246</t>
  </si>
  <si>
    <r>
      <t xml:space="preserve">cesťáky za november  2025: </t>
    </r>
    <r>
      <rPr>
        <sz val="8"/>
        <rFont val="Arial"/>
        <family val="2"/>
        <charset val="238"/>
      </rPr>
      <t xml:space="preserve">                          1.11.:Nitra - BA a späť = 68,00 €;                           8.11.:Nitra- BA a späť  = 68,00 €;             15.11.:Nitra Pov.Byst. a späť = 115,36 €;                      21.11.:Nitra - BA a späť = 68,00 €;                                  </t>
    </r>
  </si>
  <si>
    <t>Roman ŠEFČÍK, 1R17 045</t>
  </si>
  <si>
    <t>IDŠÚ2025 007</t>
  </si>
  <si>
    <r>
      <t xml:space="preserve">cesťáky za mesiac apríl  2025:                    </t>
    </r>
    <r>
      <rPr>
        <sz val="8"/>
        <rFont val="Arial"/>
        <family val="2"/>
        <charset val="238"/>
      </rPr>
      <t xml:space="preserve">13.4.:Veľký Kýr-Nitra-TO a späť = 23,34 €;    27.4.:Veľký Kýr-Nitra-TO a späť = 20,04 €; </t>
    </r>
  </si>
  <si>
    <t>IDŠÚ2025 027</t>
  </si>
  <si>
    <t>Martin BENKO, 1R17 046</t>
  </si>
  <si>
    <t>IDŠÚ2025 017</t>
  </si>
  <si>
    <t>IDŠÚ2025 022</t>
  </si>
  <si>
    <t>IDŠÚ2025 113</t>
  </si>
  <si>
    <t>cesťák: 11.5.:TO-NR - finále U16</t>
  </si>
  <si>
    <t>IDŠÚ2025 189</t>
  </si>
  <si>
    <t>IDŠÚ2025 213</t>
  </si>
  <si>
    <t>IDŠÚ2025 243</t>
  </si>
  <si>
    <t>Roman STUPÁK, 1R17 047</t>
  </si>
  <si>
    <t>IDŠÚ2025 211</t>
  </si>
  <si>
    <t xml:space="preserve">cesťák: 12.10.: Martin-Žilina, President U11 </t>
  </si>
  <si>
    <t>1R17 047</t>
  </si>
  <si>
    <t>Roman Stupák</t>
  </si>
  <si>
    <t>Tomáš ULIČNÝ, 1R17 048</t>
  </si>
  <si>
    <t>IDŠÚ2025 012</t>
  </si>
  <si>
    <r>
      <t xml:space="preserve">cesťáky apríl 2025                                   </t>
    </r>
    <r>
      <rPr>
        <sz val="8"/>
        <rFont val="Arial"/>
        <family val="2"/>
        <charset val="238"/>
      </rPr>
      <t>27.4.:Poprad - len diéty = 13,10 €</t>
    </r>
  </si>
  <si>
    <t>IDŠÚ2025 025</t>
  </si>
  <si>
    <r>
      <t xml:space="preserve">cesťáky marec 2025                                   </t>
    </r>
    <r>
      <rPr>
        <sz val="8"/>
        <rFont val="Arial"/>
        <family val="2"/>
        <charset val="238"/>
      </rPr>
      <t>9.3.:Poprad - len diéty = 8,30 €</t>
    </r>
  </si>
  <si>
    <t>IDŠÚ2025 060</t>
  </si>
  <si>
    <r>
      <t>3.a 4.5.</t>
    </r>
    <r>
      <rPr>
        <sz val="8"/>
        <rFont val="Arial"/>
        <family val="2"/>
        <charset val="238"/>
      </rPr>
      <t>.:Poprad-TO-Vrútky-Martin-Poprad a späť</t>
    </r>
  </si>
  <si>
    <t>IDŠÚ2025 174</t>
  </si>
  <si>
    <r>
      <t>14.10</t>
    </r>
    <r>
      <rPr>
        <sz val="8"/>
        <rFont val="Arial"/>
        <family val="2"/>
        <charset val="238"/>
      </rPr>
      <t>.:Poprad-Martin a späť</t>
    </r>
  </si>
  <si>
    <t>IDŠÚ2025 217</t>
  </si>
  <si>
    <r>
      <t xml:space="preserve">cesťáky október 2025                               </t>
    </r>
    <r>
      <rPr>
        <sz val="8"/>
        <rFont val="Arial"/>
        <family val="2"/>
        <charset val="238"/>
      </rPr>
      <t xml:space="preserve"> 19.10.:Poprad-Spiš.Belá a späť,diéty=8,80 €;  26.10.:Poprad-Nitra a späť = 147,92</t>
    </r>
  </si>
  <si>
    <t>IDŠÚ2025 240</t>
  </si>
  <si>
    <r>
      <t xml:space="preserve">cesťáky november 2025                               </t>
    </r>
    <r>
      <rPr>
        <sz val="8"/>
        <rFont val="Arial"/>
        <family val="2"/>
        <charset val="238"/>
      </rPr>
      <t xml:space="preserve"> 8.11.:Poprad-Vranov a späť =84,58 €;  16.11.:Poprad-len diétyť = 8,80 €,                     29.11.: Poprad len diéty U9 = 8,80;                  30.11.: Poprad len diéty U11 = 8,80;   </t>
    </r>
  </si>
  <si>
    <t>Erik ŠEBEŇ, 1R17 048</t>
  </si>
  <si>
    <t>IDŠÚ2025 009</t>
  </si>
  <si>
    <r>
      <t xml:space="preserve">cesťáky za mesiac apríl 2025                       </t>
    </r>
    <r>
      <rPr>
        <sz val="8"/>
        <rFont val="Arial"/>
        <family val="2"/>
        <charset val="238"/>
      </rPr>
      <t>13.4.:Bratislava-Skalica a späť = 62,86 €;       27.4.: Bratislava-Topoľčany a späť= 72,14 €;</t>
    </r>
  </si>
  <si>
    <t>1R17 052</t>
  </si>
  <si>
    <t>Erik Šebeň</t>
  </si>
  <si>
    <t>IDŠÚ2025 058</t>
  </si>
  <si>
    <r>
      <t>3.5</t>
    </r>
    <r>
      <rPr>
        <sz val="8"/>
        <rFont val="Arial"/>
        <family val="2"/>
        <charset val="238"/>
      </rPr>
      <t xml:space="preserve">.:Zvolen-Bratislava a späť = 114,80 €;       </t>
    </r>
  </si>
  <si>
    <t>Karol Chmela, 1R17 053</t>
  </si>
  <si>
    <t>IDŠÚ2025 215</t>
  </si>
  <si>
    <t>cesťák:26.10.: BA-Zohor a späť</t>
  </si>
  <si>
    <t>1R17 053</t>
  </si>
  <si>
    <t>Karol Chmela</t>
  </si>
  <si>
    <t>Lukáš KAŠŠAI, 1R17 054</t>
  </si>
  <si>
    <t>IDŠÚ2025 010</t>
  </si>
  <si>
    <r>
      <t xml:space="preserve">cesťák apríl 2025                                            </t>
    </r>
    <r>
      <rPr>
        <sz val="8"/>
        <rFont val="Arial"/>
        <family val="2"/>
        <charset val="238"/>
      </rPr>
      <t>27.4.:Prešov-Humenné -Vranov = 8,80 €</t>
    </r>
  </si>
  <si>
    <t>1R17 054</t>
  </si>
  <si>
    <t>Lukáš Kaššai</t>
  </si>
  <si>
    <t>IDŠÚ2025 026</t>
  </si>
  <si>
    <r>
      <t xml:space="preserve">cesťák marec 2025                                            </t>
    </r>
    <r>
      <rPr>
        <sz val="8"/>
        <rFont val="Arial"/>
        <family val="2"/>
        <charset val="238"/>
      </rPr>
      <t>2.3:Prešov-Poprad a späť, len diéty = 12,30€</t>
    </r>
  </si>
  <si>
    <t>IDŠÚ2025 188</t>
  </si>
  <si>
    <r>
      <t xml:space="preserve">cesťák september 2025                                            </t>
    </r>
    <r>
      <rPr>
        <sz val="8"/>
        <rFont val="Arial"/>
        <family val="2"/>
        <charset val="238"/>
      </rPr>
      <t>13.9.:Prešov-Košice a späť, diéty =8,80 €;    21.9.:Prešov-Vranov a späť = 37,80 €;  28.9.:Prešov-Vranov a späť = 37,80 €</t>
    </r>
  </si>
  <si>
    <t>IDŠÚ2025 216</t>
  </si>
  <si>
    <r>
      <t xml:space="preserve">cesťák OKTÓBER 2025                                            </t>
    </r>
    <r>
      <rPr>
        <sz val="8"/>
        <rFont val="Arial"/>
        <family val="2"/>
        <charset val="238"/>
      </rPr>
      <t>5.10.:Prešov len diéty =8,80 €;   12.10.:Prešov-Vranov a späť, diéty = 8,80 €;  18.10.:Prešov-Košice a späť, diéty = 8,80 €         19.10.:Prešov-Spiš.Belá a späť = 65,04</t>
    </r>
  </si>
  <si>
    <t>IDŠÚ2025 239</t>
  </si>
  <si>
    <r>
      <t xml:space="preserve">cesťák november+december 2025                                            </t>
    </r>
    <r>
      <rPr>
        <sz val="8"/>
        <rFont val="Arial"/>
        <family val="2"/>
        <charset val="238"/>
      </rPr>
      <t xml:space="preserve">2.11.:Prešov len diéty =8,80 €;   30.11.:Prešov-Humennév a späť, diéty = 8,80 €;                                                  7.12.:Prešov-Poprad a späť = 57,24 €         </t>
    </r>
  </si>
  <si>
    <t>strata - Lukáš KAŠŠAI, 1R17 054</t>
  </si>
  <si>
    <t>IDŠÚ2025 252</t>
  </si>
  <si>
    <t>strata: 2.,15.,30.11 + 7.12.2025</t>
  </si>
  <si>
    <t>Branislav Slezák, 1R17 056</t>
  </si>
  <si>
    <t>IDŠÚ2025 057</t>
  </si>
  <si>
    <t>10.5.:Stupava-Skalica a späť</t>
  </si>
  <si>
    <t>1R17 056</t>
  </si>
  <si>
    <t>Branislav Slezák</t>
  </si>
  <si>
    <t>Daniel Barilla, 1R17 093</t>
  </si>
  <si>
    <t>MLÁDEŽ</t>
  </si>
  <si>
    <t>HBK Medokýš Martin</t>
  </si>
  <si>
    <t>ŠÚ2025 104</t>
  </si>
  <si>
    <t>10250004</t>
  </si>
  <si>
    <t>prenájom a služby spojené s prenájmom - prenájom viacúčelového ihriska</t>
  </si>
  <si>
    <t>50486608</t>
  </si>
  <si>
    <t>HBK MEDOKÝŠ Martin</t>
  </si>
  <si>
    <t>ŠÚ2025 105</t>
  </si>
  <si>
    <t>10250005</t>
  </si>
  <si>
    <t>Preprava = cestovné náklady + prenájom vozidla - pre mládež:                                                            U16 - 9.3.2025 - MT-Košice a späť                              U14 - 13.4.2025 - MT-TO a späť                      U12 - 12.10.2025, MT-Bardejov a späť</t>
  </si>
  <si>
    <t>ŠÚ2025 106</t>
  </si>
  <si>
    <t>10250006</t>
  </si>
  <si>
    <t>Preprava = cestovné náklady + prenájom vozidla - pre mládež:                                                            U23 - 23.3.2025 - MT - Pruské a späť                              U18 - 30.3.2025 - MT-Humenné a späť                      U18- 2.11.2025, MT-Prešova späť</t>
  </si>
  <si>
    <t>10250007</t>
  </si>
  <si>
    <t>Preprava = cestovné náklady + prenájom vozidla - pre mládež:                                                            U14 - 9.11.2025 - MT - BA a späť                              chladivý sprej 5 ks, Magnézium 2 ks</t>
  </si>
  <si>
    <t>ŠÚ2025 141</t>
  </si>
  <si>
    <t>10250008</t>
  </si>
  <si>
    <t xml:space="preserve">Preprava = cestovné náklady + prenájom vozidla - pre mládež:                                                            U18 - 30.11.2025 - MT - Zohor a späť                              </t>
  </si>
  <si>
    <t>HOKEJBAL Prešov</t>
  </si>
  <si>
    <t>ŠÚ2025 107</t>
  </si>
  <si>
    <t>028/2025</t>
  </si>
  <si>
    <t>Preprava = cestovné náklady , mládež:                                                            U18 - 16.2.2025 - Prešov-Žilina a späť                              U18 - 2.3.2025 - Prešov-Poprad  a späť                      U18-30.3.2025, Prešov-Humenné a späť        U18 - 4.5.2025 Prešov-Martin a späť                  U18 - 14.9.2025, Prešov - Nitra a späť</t>
  </si>
  <si>
    <t>42422248</t>
  </si>
  <si>
    <t>ŠÚ2025 108</t>
  </si>
  <si>
    <t>029/2025</t>
  </si>
  <si>
    <t xml:space="preserve">Preprava = cestovné náklady , mládež:                                                            U14 - 13.4.2025 - Prešov-Bardejov a späť                              U14 - 3.5.2025 - Prešov-TO  a späť                      U14 -28.9.2025, Prešov-Vranova späť        U14 -19.10.2025 Prešov-Spiš.Belá a späť                  </t>
  </si>
  <si>
    <t>ŠÚ2025 109</t>
  </si>
  <si>
    <t>030/2025</t>
  </si>
  <si>
    <t xml:space="preserve">Preprava = cestovné náklady , mládež:                                                            U12 - 9.3.2025 - Prešov-Poprad a späť                              U12 - 23.3.2025 - Prešov-Spiš.Belá  a späť                      U12 -27.4.2025, Prešov-Humenné späť        U12 -26.10.2025 Prešov-Bardejov a späť                             2x chladivý sprej          </t>
  </si>
  <si>
    <t>Hokejba lMôže Hrať KaždýVranov nad Topľou</t>
  </si>
  <si>
    <t>ŠÚ2025 110</t>
  </si>
  <si>
    <t>2025003 RÚ</t>
  </si>
  <si>
    <t>Cestovné náklady:  Vranov -  Nitra                                    Ubytovanie v Nitre: 10. a 11.5.2025</t>
  </si>
  <si>
    <t>51162083</t>
  </si>
  <si>
    <t xml:space="preserve">Hokejbal môže hrať každý </t>
  </si>
  <si>
    <t>ŠÚ2025 111</t>
  </si>
  <si>
    <t>2025004 RÚ</t>
  </si>
  <si>
    <t>Cestovné náklady:  Vranov -  Topoľčany                  2.-3.5.2025</t>
  </si>
  <si>
    <t>ŠK RebeLS 91 Topoľčany</t>
  </si>
  <si>
    <t>ŠÚ2025 112</t>
  </si>
  <si>
    <t>032025</t>
  </si>
  <si>
    <t xml:space="preserve">Za organizáciu športových podujatí v TO za rok 2025, a to za tieto činnost vykonávané opakovane i: zdravotník = 4X, časomerač = 4X, poriadková a strážna služba 4x, </t>
  </si>
  <si>
    <t>ŠÚ2025 120</t>
  </si>
  <si>
    <t>Cestovné na President CUP U9 a U11, Poprad, 8.+9.11.2025</t>
  </si>
  <si>
    <t>ŠHBK POPRAD</t>
  </si>
  <si>
    <t>ŠÚ2025 114</t>
  </si>
  <si>
    <t>12024411002</t>
  </si>
  <si>
    <t>refakturácia prenájmu športovej haly: Sprístupnenie haly v mesiaci 10/2025 a 9/2025</t>
  </si>
  <si>
    <t>ŠHBK Poprad</t>
  </si>
  <si>
    <t xml:space="preserve">HANCOP JUNIORS </t>
  </si>
  <si>
    <t>ŠÚ2025 116</t>
  </si>
  <si>
    <t>20025 002</t>
  </si>
  <si>
    <t>refakturácia: doprava U18 - 2.11.2025 - BA-Košice</t>
  </si>
  <si>
    <t>51876531</t>
  </si>
  <si>
    <t>Mladý hokejbalista Podunajské Buskupice</t>
  </si>
  <si>
    <t>ŠÚ2025 117</t>
  </si>
  <si>
    <t>20025 001</t>
  </si>
  <si>
    <t>refakturácia: doprava U16 -12.10.2025 - BA-Vranov</t>
  </si>
  <si>
    <t>HBK LEVÍČATÁ Humenné</t>
  </si>
  <si>
    <t>ŠÚ2025 118</t>
  </si>
  <si>
    <t>250100002</t>
  </si>
  <si>
    <t>35577525</t>
  </si>
  <si>
    <t>HBK Levíčatá Humenné</t>
  </si>
  <si>
    <t>HBK Nitrianski rytieri</t>
  </si>
  <si>
    <t>ŠÚ2025 119</t>
  </si>
  <si>
    <t>251101</t>
  </si>
  <si>
    <t>refakturácia: trénerska činnosť, prenájom telocvične, prenájom ihrísk, nákup športového materiálu loptičky, ubytovanie U18 + cestovné U18 - Nitra -Kočice</t>
  </si>
  <si>
    <t>42203503</t>
  </si>
  <si>
    <t>CLUB SPORT 19</t>
  </si>
  <si>
    <t>ŠÚ2025  123</t>
  </si>
  <si>
    <t>2025 002</t>
  </si>
  <si>
    <t>refakturácia: súťažno-organizačné poplatkyU14 + U12</t>
  </si>
  <si>
    <t>561157841</t>
  </si>
  <si>
    <t>Club Sport 19, BA</t>
  </si>
  <si>
    <t>ŠÚ2025  124</t>
  </si>
  <si>
    <t>2025 001</t>
  </si>
  <si>
    <t>refakturácia: preprava tímov na turnaje:             U14: 28.9.2025 - BA-Nitra a späť;              U12: 26.10.2025 - BA-Topoľčany a späť;        U12: 16.11.2025 - BA-Poprad a späť</t>
  </si>
  <si>
    <t>PRUSKÉ</t>
  </si>
  <si>
    <t>ŠÚ2025  125</t>
  </si>
  <si>
    <t>251102</t>
  </si>
  <si>
    <t xml:space="preserve">refakturácia: preprava tímov na turnaje:             U20: 8.3.2025 - Pruské-Vranov a späť späť;              U20: 19.4.2025 - Pruské-Poprad  a späť;       </t>
  </si>
  <si>
    <t>37920961</t>
  </si>
  <si>
    <t>ŠK 98 Pruské</t>
  </si>
  <si>
    <t>HBC KNIGHTS Bardejov</t>
  </si>
  <si>
    <t>ŠÚ2025 126</t>
  </si>
  <si>
    <t>250015</t>
  </si>
  <si>
    <t>50462717</t>
  </si>
  <si>
    <t>HBK Dukla Michalovce</t>
  </si>
  <si>
    <t>ŠÚ2025 135</t>
  </si>
  <si>
    <t>250001</t>
  </si>
  <si>
    <t>refaturácia: nákup šport.materiál - hokejbalová loptička-50 ks; rukavice 11 párov; prilba 7 kKs; taktická tabuľa 1 ks; prilba brankár 1 Ks; hokejbalový vak 1 ks; holene 1 ks, hokejka 1 ks, prilba 1</t>
  </si>
  <si>
    <t>56533721</t>
  </si>
  <si>
    <t>MŠK Spišská Belá</t>
  </si>
  <si>
    <t>ŠÚ2025 142</t>
  </si>
  <si>
    <t>202511</t>
  </si>
  <si>
    <t>4208178</t>
  </si>
  <si>
    <t>MŠK Slavoj Spišská Belá</t>
  </si>
  <si>
    <t>MHbK Košice</t>
  </si>
  <si>
    <t>ŠÚ2025 156</t>
  </si>
  <si>
    <t>005/2025</t>
  </si>
  <si>
    <t xml:space="preserve">refakturácia: preprava tímov na turnaje:             U18: 14.9.2025 - Košice-Martin a späť;              U18: 30.11.2025 - Košice - Humennéa späť;        </t>
  </si>
  <si>
    <t>313600278</t>
  </si>
  <si>
    <r>
      <rPr>
        <b/>
        <sz val="10"/>
        <rFont val="Arial"/>
        <family val="2"/>
        <charset val="238"/>
      </rPr>
      <t xml:space="preserve">02 </t>
    </r>
    <r>
      <rPr>
        <b/>
        <sz val="10"/>
        <color indexed="10"/>
        <rFont val="Arial"/>
        <family val="2"/>
        <charset val="238"/>
      </rPr>
      <t>MEDZINÁRODNÉ PODUJATIA</t>
    </r>
  </si>
  <si>
    <r>
      <rPr>
        <b/>
        <sz val="8"/>
        <color indexed="10"/>
        <rFont val="Arial"/>
        <family val="2"/>
        <charset val="238"/>
      </rPr>
      <t xml:space="preserve">1 = A) </t>
    </r>
    <r>
      <rPr>
        <b/>
        <sz val="8"/>
        <color indexed="8"/>
        <rFont val="Arial"/>
        <family val="2"/>
      </rPr>
      <t>Účasť Pilsen ChLLENGE 7.-9.2.2025+</t>
    </r>
    <r>
      <rPr>
        <b/>
        <sz val="8"/>
        <rFont val="Arial"/>
        <family val="2"/>
        <charset val="238"/>
      </rPr>
      <t xml:space="preserve"> štartovné poplatky na podujatie</t>
    </r>
  </si>
  <si>
    <t>ŠÚ2025 001</t>
  </si>
  <si>
    <t>20250038</t>
  </si>
  <si>
    <t>doprava ŠŠR U23 na turnaj do Plzne a späť, úhrada  2.splátky</t>
  </si>
  <si>
    <t>53760778</t>
  </si>
  <si>
    <t>sVAMIBUS, s.r.o.</t>
  </si>
  <si>
    <r>
      <rPr>
        <b/>
        <sz val="8"/>
        <color rgb="FFFF0000"/>
        <rFont val="Arial"/>
        <family val="2"/>
        <charset val="238"/>
      </rPr>
      <t>1-1A)</t>
    </r>
    <r>
      <rPr>
        <sz val="8"/>
        <color rgb="FFFF0000"/>
        <rFont val="Arial"/>
        <family val="2"/>
        <charset val="238"/>
      </rPr>
      <t xml:space="preserve"> </t>
    </r>
    <r>
      <rPr>
        <sz val="8"/>
        <color theme="1"/>
        <rFont val="Arial"/>
        <family val="2"/>
        <charset val="238"/>
      </rPr>
      <t>štartovné na podujatie</t>
    </r>
  </si>
  <si>
    <t>ŠÚ2025 017</t>
  </si>
  <si>
    <t>20250005</t>
  </si>
  <si>
    <t>štartovné MS juniors 2.splátka</t>
  </si>
  <si>
    <r>
      <rPr>
        <b/>
        <sz val="8"/>
        <color indexed="10"/>
        <rFont val="Arial"/>
        <family val="2"/>
        <charset val="238"/>
      </rPr>
      <t>2 = B)</t>
    </r>
    <r>
      <rPr>
        <sz val="8"/>
        <rFont val="Arial"/>
        <family val="2"/>
      </rPr>
      <t xml:space="preserve"> </t>
    </r>
    <r>
      <rPr>
        <b/>
        <sz val="8"/>
        <color indexed="8"/>
        <rFont val="Arial"/>
        <family val="2"/>
      </rPr>
      <t>Športová príprava, sústredenia, tréningové tábory a prípravné podujatia</t>
    </r>
  </si>
  <si>
    <t>MSJ - HradecKrálové - U16 a U23</t>
  </si>
  <si>
    <t>IDŠÚ2025 119</t>
  </si>
  <si>
    <t>záloha na cestovné do Hradca Králové - ŠŠR U14</t>
  </si>
  <si>
    <t>Roman Timočko</t>
  </si>
  <si>
    <t>IDŠÚ2025 123</t>
  </si>
  <si>
    <t>cesťák. 25.-29.6.: BA-Hredec Králov a späť - MSJ v ČR</t>
  </si>
  <si>
    <t>IDŠÚ2025 125</t>
  </si>
  <si>
    <t>cesťák. 24.-29.6.: Prešov-Hredec Králov a späť - MSJ v ČR</t>
  </si>
  <si>
    <t>IDŠÚ2025 130</t>
  </si>
  <si>
    <t>cesťák. 28.-29.6.: Skalica -Hredec Králov a späť - MSJ v ČR</t>
  </si>
  <si>
    <t>1R17 078</t>
  </si>
  <si>
    <t>ŠÚ2025 080</t>
  </si>
  <si>
    <t>250001288</t>
  </si>
  <si>
    <t>ubytovanie a stravovanie ŠŠR U16 muži  v Hradci Králove</t>
  </si>
  <si>
    <t>49626485</t>
  </si>
  <si>
    <t>Českomoravský svaz, Praha</t>
  </si>
  <si>
    <t>ŠÚ2025 081</t>
  </si>
  <si>
    <t>250001289</t>
  </si>
  <si>
    <t>ubytovanie a stravovanie ŠŠR U16  ženy v Hradci Králove</t>
  </si>
  <si>
    <t>ŠÚ2025 082</t>
  </si>
  <si>
    <t>250001287</t>
  </si>
  <si>
    <t>ubytovanie a stravovanie ŠŠR U23 muži v Hradci Králove</t>
  </si>
  <si>
    <t>ŠÚ2025 090</t>
  </si>
  <si>
    <t>250001291</t>
  </si>
  <si>
    <t>ubytovanie a stravovanie ŠŠR U14 muži v Hradci Králove</t>
  </si>
  <si>
    <t>MSJ - POPRAD U20 muži a U20 ženy- 30.6.-6.7.2025</t>
  </si>
  <si>
    <t>ŠÚ2025 038</t>
  </si>
  <si>
    <t>19062025</t>
  </si>
  <si>
    <t>záloha za ubytovanie počes MS v Poprade 30.6.-6.7.2025</t>
  </si>
  <si>
    <t>36783650</t>
  </si>
  <si>
    <t>AQUALAND TATRY, s.r.o.</t>
  </si>
  <si>
    <t>ŠÚ2025 060</t>
  </si>
  <si>
    <t>25VF0006</t>
  </si>
  <si>
    <t>ŠŠR U20, strava počas MSJ v Poprade</t>
  </si>
  <si>
    <t>IDŠÚ2025 126</t>
  </si>
  <si>
    <t>cesťák: Skalica-Poprad - MS J</t>
  </si>
  <si>
    <t>2ŠO 041</t>
  </si>
  <si>
    <t>Michal Holaza</t>
  </si>
  <si>
    <t>IDŠÚ2025 127</t>
  </si>
  <si>
    <t>cesťák: rozvoz hráčok počas MSJ v Poprade -30.6 až 6.7.2025 - auto č. 1 NO 237 NX</t>
  </si>
  <si>
    <t>ŠHBK Poprad - Daniel Lipár</t>
  </si>
  <si>
    <t>IDŠÚ2025 129</t>
  </si>
  <si>
    <t>cesťák: rozvoz hráčok počas MSJ v Poprade -30.6 až 6.7.2025 - auto č.2 OPEL: PP 469 FJ</t>
  </si>
  <si>
    <t>IDŠÚ2025 131</t>
  </si>
  <si>
    <t>cesťák. 30.6.-6.7: Skalica -Poprad a späť - MSJ v Poprade</t>
  </si>
  <si>
    <t>2ŠO  078</t>
  </si>
  <si>
    <t>IDŠÚ2025 132</t>
  </si>
  <si>
    <t>cesťák. 30.6.-6.7: Bratislava -Poprad a späť - MSJ v Poprade</t>
  </si>
  <si>
    <t>2ŠO 121</t>
  </si>
  <si>
    <t>Karin Vravková</t>
  </si>
  <si>
    <t>IDŠÚ2025 133</t>
  </si>
  <si>
    <t>cesťák. 30.6.: Bratislav -Poprad a späť - MSJ v Poprade</t>
  </si>
  <si>
    <t>2ŠO 031</t>
  </si>
  <si>
    <t>Matej Škultéty</t>
  </si>
  <si>
    <t>IDŠÚ2025 136</t>
  </si>
  <si>
    <t>cesťák. 6.7.: Bratislava-Poprad a späť - MSJ v Poprade</t>
  </si>
  <si>
    <t>IDŠÚ2025 137</t>
  </si>
  <si>
    <t>cesťák:30.6.-6.7:: Nová Dubnica -Poprad a späť - MSJ v Poprade</t>
  </si>
  <si>
    <t>IDŠÚ2025 138</t>
  </si>
  <si>
    <t>cesťák. 30.6.-6.7: Bratislava -Poprad a späť - MSJ v Poprade + 1X Poprad-Smižany a späť</t>
  </si>
  <si>
    <t>IDŠÚ2025 140</t>
  </si>
  <si>
    <t xml:space="preserve">cesťák. 30.6.-6.7: Michalovce -Poprad a späť - MSJ v Poprade </t>
  </si>
  <si>
    <t>IDŠÚ2025 158</t>
  </si>
  <si>
    <t>cesťák: rozvoz hráčok počas MSJ v Poprade -30.6 až 6.7.2025 - auto FORD BL 940 CP</t>
  </si>
  <si>
    <t>2ŠO 093</t>
  </si>
  <si>
    <t>IDŠÚ2025 159</t>
  </si>
  <si>
    <t xml:space="preserve">cesťák. 1.7.-6.7: Miloslavov -Poprad a späť - MSJ v Poprade </t>
  </si>
  <si>
    <t>cesťák: Pruské - Poprad - Majsrovstvá sveta, 30.6.-7.7.2025</t>
  </si>
  <si>
    <t>2Š0 030</t>
  </si>
  <si>
    <t>ŠÚ2025 067</t>
  </si>
  <si>
    <t>52500524</t>
  </si>
  <si>
    <t>Pitný režim a nutričná výživa pre MS v Hradci Králé a MS Poprad</t>
  </si>
  <si>
    <t>36361909</t>
  </si>
  <si>
    <t>WIN, s.r.o., Martin</t>
  </si>
  <si>
    <r>
      <t xml:space="preserve">5 = E  </t>
    </r>
    <r>
      <rPr>
        <b/>
        <sz val="8"/>
        <rFont val="Arial"/>
        <family val="2"/>
        <charset val="238"/>
      </rPr>
      <t>Funkčné, lekárske a diagnostické vyšetrenia (vrátane testov na ochorenie COVID-19), lekárske potreby - lieky a iné pomôcky</t>
    </r>
  </si>
  <si>
    <t>ŠÚ2025 050</t>
  </si>
  <si>
    <t>25F0071</t>
  </si>
  <si>
    <t>fyzioterapeutické pomôcky - MSJ Poprad Poprad</t>
  </si>
  <si>
    <t>46347372</t>
  </si>
  <si>
    <t>PROagility, s.r.o.</t>
  </si>
  <si>
    <t>cesťák 8.6.::Prešov-Žilina späť</t>
  </si>
  <si>
    <r>
      <t xml:space="preserve">cesťáky za mesiac marec 2025:                    </t>
    </r>
    <r>
      <rPr>
        <sz val="8"/>
        <rFont val="Arial"/>
        <family val="2"/>
        <charset val="238"/>
      </rPr>
      <t xml:space="preserve">15.3.:Veľký Kýr-Nitra a späť = 19,54 €;    22.3.:Veľký Kýr-Nitra a späť = 19,54 €;          29.3.: Veľký Kýr-Nitra a späť = 19,54 €;    30.3.:Veľký Kýr-Nitra a späť = 19,54 €;  </t>
    </r>
  </si>
  <si>
    <r>
      <t xml:space="preserve">cesťáky za mesiac apríl 2025:                 </t>
    </r>
    <r>
      <rPr>
        <sz val="8"/>
        <rFont val="Arial"/>
        <family val="2"/>
        <charset val="238"/>
      </rPr>
      <t>5.4.:TO-Pruské a späť = 53,76 €;              12.4.:TO-Skalica a späť = 76,24 €;              19.4.:TO-Košice a späť, diéty = 13,10 €;</t>
    </r>
  </si>
  <si>
    <r>
      <t xml:space="preserve">cesťáky za mesiac marec 2025:                </t>
    </r>
    <r>
      <rPr>
        <sz val="8"/>
        <rFont val="Arial"/>
        <family val="2"/>
        <charset val="238"/>
      </rPr>
      <t xml:space="preserve">1.3.:TO-Nitraa späť =33,606 €;                    8.3.:TO-Žilina a späť = 33,60 €;                15.3.:TO-Pruské a späť = 53,26 €;                 22.3.: TO-Skalica a späť = 75,74 €;                     29.3.:TO-BA a späť = 75,74 €;                         30.3.:TO-BA a späť = 75,74 €;    </t>
    </r>
  </si>
  <si>
    <r>
      <t>cesťáky za mesiac september 2025:        13.9</t>
    </r>
    <r>
      <rPr>
        <sz val="8"/>
        <rFont val="Arial"/>
        <family val="2"/>
        <charset val="238"/>
      </rPr>
      <t xml:space="preserve">.:TO-Nitra a späť =35,44 €;                  14.9.:TO-Nitra a späť =35,44 €;                  20.9:TO-Bratislavaa späť = 79,84 €;               21.9.: TO-Nitra a späť =35,44 €;  </t>
    </r>
  </si>
  <si>
    <r>
      <t xml:space="preserve">cesťáky za mesiac október 2025:        </t>
    </r>
    <r>
      <rPr>
        <sz val="8"/>
        <rFont val="Arial"/>
        <family val="2"/>
        <charset val="238"/>
      </rPr>
      <t xml:space="preserve">4.10.:TO-Nitra a späť =35,44 €;                 5.10.:TO-Bratislavaa späť = 79,84 €;               18.10.:TO-TN-PP-Košice-TO= 68,12 €;            25.10: TO-Nitra a späť =35,44 €;  </t>
    </r>
  </si>
  <si>
    <r>
      <t xml:space="preserve">cesťáky za mesiac november 2025:        </t>
    </r>
    <r>
      <rPr>
        <sz val="8"/>
        <rFont val="Arial"/>
        <family val="2"/>
        <charset val="238"/>
      </rPr>
      <t>1.11.:TO-Nitra a späť =35,44 €;                 9.11.:TO-Bratislavaa späť = 79,84 €;               15.11.:TO-Pov.Bystrica a späť= 79,84 €;            22.11: TO-Bratislava a späť =79,844 €;            29.-30.11.: TO-Poprad a sopť = 269,82</t>
    </r>
  </si>
  <si>
    <t>f - podpora a rozvoj športu</t>
  </si>
  <si>
    <t>Michaela Vršková</t>
  </si>
  <si>
    <t>m - Országh cup 2025</t>
  </si>
  <si>
    <r>
      <t xml:space="preserve">nákup športového materiálu: pre spolu 6 ŠŠR, a to 4:   U23 a U16 - MSJ v Hradci +  U14 a a U16 ženy, ktoré hrali v Hradci medzinárodné 2 zápasy a 2: ŠŠR U20 muži a U20 ženy - MSJ v Poprade - </t>
    </r>
    <r>
      <rPr>
        <b/>
        <sz val="8"/>
        <rFont val="Arial"/>
        <family val="2"/>
        <charset val="238"/>
      </rPr>
      <t xml:space="preserve">mikina so zipsom a stojačikom - 176 ks , z celkovej sumy 7793,28 - uhradená 1. splátka </t>
    </r>
  </si>
  <si>
    <t>Dátum:   9.4.2026</t>
  </si>
  <si>
    <r>
      <t xml:space="preserve">Kontaktná osoba zodpovedná za vyplnený formulár
meno a priezvisko: </t>
    </r>
    <r>
      <rPr>
        <b/>
        <sz val="10"/>
        <rFont val="Arial"/>
        <family val="2"/>
        <charset val="238"/>
      </rPr>
      <t>Miroslav Dragun</t>
    </r>
    <r>
      <rPr>
        <sz val="10"/>
        <rFont val="Arial"/>
        <family val="2"/>
        <charset val="238"/>
      </rPr>
      <t xml:space="preserve">
e-mail: dragun@hokejbal.sk
tel. kontakt (mobil): +421 908 145 184</t>
    </r>
  </si>
  <si>
    <t>refakturácia: nákup šport.materiál -mantinely5 ks, mantinely oblúky 2 ks, loptička 65 ks, brankarské vybavenie, betony, nohavice, plastron po 1 ks</t>
  </si>
  <si>
    <t>nákup športové materiálu:trenírky - 30 ks, rukavice - 10 párov, cepeľ C9 - 3 ks, čepeľ W330 - 3 ks, rôzne čepele - 14 ks, prilba Bauer - 7 ks, rukavice - 7 párov,</t>
  </si>
  <si>
    <t>refakturácia:nákup športového materiálu: čepele, loptičky, rukavice, holene, hokejky, prilby</t>
  </si>
  <si>
    <t>Miroslav DRAGUN, 421908145184</t>
  </si>
  <si>
    <t>c) toto vytlačené a podpísané vyúčtovanie je zhodné s hárkom, ktorý sme zaslali na adresu ziadosti.sport@mincrs.sk dňa 9.4.2026   o  10 hod. 30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</si>
</sst>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
      <family val="2"/>
    </font>
    <font>
      <b/>
      <sz val="10"/>
      <color indexed="10"/>
      <name val="Arial"/>
      <family val="2"/>
      <charset val="238"/>
    </font>
    <font>
      <b/>
      <sz val="8"/>
      <color indexed="8"/>
      <name val="Arial"/>
      <family val="2"/>
    </font>
    <font>
      <sz val="8"/>
      <name val="Arial"/>
      <family val="2"/>
    </font>
    <font>
      <sz val="14"/>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17">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3" borderId="0" xfId="0" applyNumberFormat="1" applyFont="1" applyFill="1" applyAlignment="1" applyProtection="1">
      <alignment horizontal="right" vertical="top" wrapText="1"/>
      <protection locked="0"/>
    </xf>
    <xf numFmtId="0" fontId="91" fillId="0" borderId="0" xfId="0" applyFont="1" applyAlignment="1">
      <alignment vertical="top" wrapText="1"/>
    </xf>
    <xf numFmtId="49" fontId="11" fillId="3" borderId="0" xfId="0" applyNumberFormat="1" applyFont="1" applyFill="1" applyAlignment="1" applyProtection="1">
      <alignment vertical="top" wrapText="1"/>
      <protection locked="0"/>
    </xf>
    <xf numFmtId="49" fontId="7" fillId="3" borderId="0" xfId="0" applyNumberFormat="1" applyFont="1" applyFill="1" applyAlignment="1" applyProtection="1">
      <alignment vertical="top" wrapText="1"/>
      <protection locked="0"/>
    </xf>
    <xf numFmtId="49" fontId="8" fillId="3" borderId="0" xfId="0" applyNumberFormat="1" applyFont="1" applyFill="1" applyAlignment="1" applyProtection="1">
      <alignment vertical="top" wrapText="1"/>
      <protection locked="0"/>
    </xf>
    <xf numFmtId="0" fontId="54" fillId="0" borderId="0" xfId="0" applyFont="1" applyAlignment="1">
      <alignment vertical="top" wrapText="1"/>
    </xf>
    <xf numFmtId="49" fontId="1" fillId="3" borderId="0" xfId="0" applyNumberFormat="1" applyFont="1" applyFill="1" applyAlignment="1" applyProtection="1">
      <alignment horizontal="left" vertical="top" wrapText="1"/>
      <protection locked="0"/>
    </xf>
    <xf numFmtId="0" fontId="1" fillId="0" borderId="0" xfId="0" applyFont="1" applyAlignment="1">
      <alignment vertical="top" wrapText="1"/>
    </xf>
    <xf numFmtId="49" fontId="67" fillId="3" borderId="0" xfId="0" applyNumberFormat="1" applyFont="1" applyFill="1" applyAlignment="1" applyProtection="1">
      <alignment vertical="top" wrapText="1"/>
      <protection locked="0"/>
    </xf>
    <xf numFmtId="0" fontId="53" fillId="0" borderId="0" xfId="0" applyFont="1" applyAlignment="1">
      <alignment horizontal="left" vertical="top" wrapText="1"/>
    </xf>
    <xf numFmtId="0" fontId="53" fillId="0" borderId="0" xfId="0" applyFont="1" applyAlignment="1">
      <alignment horizontal="left" vertical="top"/>
    </xf>
    <xf numFmtId="0" fontId="53" fillId="0" borderId="0" xfId="0" applyFont="1" applyAlignment="1">
      <alignment vertical="top" wrapText="1"/>
    </xf>
    <xf numFmtId="4" fontId="94" fillId="3" borderId="0" xfId="0" applyNumberFormat="1" applyFont="1" applyFill="1" applyAlignment="1" applyProtection="1">
      <alignment vertical="top"/>
      <protection locked="0"/>
    </xf>
    <xf numFmtId="2" fontId="67" fillId="3" borderId="0" xfId="0" applyNumberFormat="1" applyFont="1" applyFill="1"/>
    <xf numFmtId="2" fontId="67" fillId="9" borderId="0" xfId="0" applyNumberFormat="1" applyFont="1" applyFill="1"/>
    <xf numFmtId="0" fontId="67" fillId="0" borderId="0" xfId="0" applyFont="1"/>
    <xf numFmtId="49" fontId="69" fillId="3" borderId="0" xfId="0" applyNumberFormat="1" applyFont="1" applyFill="1" applyAlignment="1" applyProtection="1">
      <alignment vertical="top" wrapText="1"/>
      <protection locked="0"/>
    </xf>
    <xf numFmtId="0" fontId="53" fillId="0" borderId="0" xfId="0" applyFont="1" applyAlignment="1">
      <alignment horizontal="center" vertical="top" wrapText="1"/>
    </xf>
    <xf numFmtId="0" fontId="8" fillId="0" borderId="0" xfId="0" applyFont="1" applyAlignment="1">
      <alignment vertical="top" wrapText="1"/>
    </xf>
    <xf numFmtId="0" fontId="67" fillId="0" borderId="0" xfId="0" applyFont="1" applyAlignment="1">
      <alignment vertical="top"/>
    </xf>
    <xf numFmtId="0" fontId="67" fillId="0" borderId="0" xfId="0" applyFont="1" applyAlignment="1">
      <alignment vertical="top" wrapText="1"/>
    </xf>
    <xf numFmtId="4" fontId="1" fillId="3" borderId="0" xfId="0" applyNumberFormat="1" applyFont="1" applyFill="1" applyAlignment="1" applyProtection="1">
      <alignment horizontal="right" vertical="top"/>
      <protection locked="0"/>
    </xf>
    <xf numFmtId="49" fontId="53" fillId="0" borderId="0" xfId="0" applyNumberFormat="1" applyFont="1" applyAlignment="1">
      <alignment horizontal="left" vertical="top"/>
    </xf>
    <xf numFmtId="0" fontId="67" fillId="0" borderId="0" xfId="0" applyFont="1" applyAlignment="1">
      <alignment vertical="center"/>
    </xf>
    <xf numFmtId="0" fontId="95" fillId="0" borderId="0" xfId="0" applyFont="1"/>
    <xf numFmtId="0" fontId="65" fillId="0" borderId="0" xfId="0" applyFont="1"/>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3" fontId="0" fillId="5" borderId="15" xfId="0" applyNumberFormat="1" applyFill="1" applyBorder="1" applyAlignment="1" applyProtection="1">
      <alignment horizontal="left" wrapText="1"/>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0" val="9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1971675</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85"/>
      <c r="D1" s="385"/>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1672</v>
      </c>
      <c r="C6" s="205"/>
      <c r="D6" s="205"/>
    </row>
    <row r="7" spans="1:4" s="18" customFormat="1" ht="15" customHeight="1" x14ac:dyDescent="0.2">
      <c r="A7" s="294" t="s">
        <v>4</v>
      </c>
      <c r="C7" s="205"/>
      <c r="D7" s="205"/>
    </row>
    <row r="8" spans="1:4" s="18" customFormat="1" ht="15" customHeight="1" x14ac:dyDescent="0.2">
      <c r="A8" s="269" t="s">
        <v>1327</v>
      </c>
      <c r="C8" s="205"/>
      <c r="D8" s="205"/>
    </row>
    <row r="9" spans="1:4" s="18" customFormat="1" ht="15" customHeight="1" x14ac:dyDescent="0.2">
      <c r="A9" s="269" t="s">
        <v>1328</v>
      </c>
      <c r="C9" s="205"/>
      <c r="D9" s="205"/>
    </row>
    <row r="10" spans="1:4" s="18" customFormat="1" ht="15.75" customHeight="1" x14ac:dyDescent="0.2">
      <c r="A10" s="294" t="s">
        <v>1329</v>
      </c>
      <c r="C10" s="205"/>
      <c r="D10" s="205"/>
    </row>
    <row r="11" spans="1:4" s="18" customFormat="1" ht="42.75" customHeight="1" x14ac:dyDescent="0.2">
      <c r="A11" s="294" t="s">
        <v>1330</v>
      </c>
      <c r="C11" s="205"/>
      <c r="D11" s="205"/>
    </row>
    <row r="12" spans="1:4" s="18" customFormat="1" ht="20.45" customHeight="1" x14ac:dyDescent="0.2">
      <c r="A12" s="302" t="s">
        <v>1349</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86"/>
      <c r="D21" s="386"/>
    </row>
    <row r="22" spans="1:4" x14ac:dyDescent="0.2">
      <c r="C22" s="387"/>
      <c r="D22" s="386"/>
    </row>
    <row r="23" spans="1:4" ht="63.75" x14ac:dyDescent="0.2">
      <c r="A23" s="23" t="s">
        <v>1350</v>
      </c>
      <c r="C23" s="255"/>
      <c r="D23" s="256"/>
    </row>
    <row r="24" spans="1:4" ht="12.75" customHeight="1" x14ac:dyDescent="0.2">
      <c r="C24" s="383"/>
      <c r="D24" s="384"/>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1331</v>
      </c>
    </row>
    <row r="32" spans="1:4" ht="12.6" customHeight="1" x14ac:dyDescent="0.2"/>
    <row r="33" spans="1:3" ht="15.75" customHeight="1" x14ac:dyDescent="0.2">
      <c r="A33" s="19" t="s">
        <v>1332</v>
      </c>
    </row>
    <row r="34" spans="1:3" ht="12.6" customHeight="1" x14ac:dyDescent="0.2"/>
    <row r="35" spans="1:3" ht="51" x14ac:dyDescent="0.2">
      <c r="A35" s="19" t="s">
        <v>1334</v>
      </c>
    </row>
    <row r="36" spans="1:3" ht="12" customHeight="1" x14ac:dyDescent="0.2"/>
    <row r="37" spans="1:3" ht="25.5" x14ac:dyDescent="0.2">
      <c r="A37" s="271" t="s">
        <v>1333</v>
      </c>
    </row>
    <row r="39" spans="1:3" ht="76.5" x14ac:dyDescent="0.2">
      <c r="A39" s="23" t="s">
        <v>1335</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1336</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1337</v>
      </c>
    </row>
    <row r="49" spans="1:1" ht="12" customHeight="1" x14ac:dyDescent="0.2"/>
    <row r="50" spans="1:1" ht="38.25" x14ac:dyDescent="0.2">
      <c r="A50" s="19" t="s">
        <v>1338</v>
      </c>
    </row>
    <row r="51" spans="1:1" ht="12.75" customHeight="1" x14ac:dyDescent="0.2"/>
    <row r="52" spans="1:1" ht="76.5" x14ac:dyDescent="0.2">
      <c r="A52" s="19" t="s">
        <v>1339</v>
      </c>
    </row>
    <row r="53" spans="1:1" ht="12.75" customHeight="1" x14ac:dyDescent="0.2"/>
    <row r="54" spans="1:1" ht="38.25" x14ac:dyDescent="0.2">
      <c r="A54" s="19" t="s">
        <v>1340</v>
      </c>
    </row>
    <row r="56" spans="1:1" x14ac:dyDescent="0.2">
      <c r="A56" s="19" t="s">
        <v>16</v>
      </c>
    </row>
    <row r="58" spans="1:1" x14ac:dyDescent="0.2">
      <c r="A58" s="19" t="s">
        <v>17</v>
      </c>
    </row>
    <row r="60" spans="1:1" ht="121.7" customHeight="1" x14ac:dyDescent="0.2">
      <c r="A60" s="23" t="s">
        <v>1341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1360</v>
      </c>
    </row>
    <row r="73" spans="1:1" ht="38.25" x14ac:dyDescent="0.2">
      <c r="A73" s="23" t="s">
        <v>1361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1351</v>
      </c>
    </row>
    <row r="96" spans="1:2" x14ac:dyDescent="0.2">
      <c r="A96" s="23"/>
    </row>
    <row r="97" spans="1:4" x14ac:dyDescent="0.2">
      <c r="A97" s="260" t="s">
        <v>40</v>
      </c>
    </row>
    <row r="98" spans="1:4" ht="68.45" customHeight="1" x14ac:dyDescent="0.2">
      <c r="A98" s="23" t="s">
        <v>1352</v>
      </c>
    </row>
    <row r="99" spans="1:4" x14ac:dyDescent="0.2">
      <c r="A99" s="23"/>
    </row>
    <row r="100" spans="1:4" x14ac:dyDescent="0.2">
      <c r="A100" s="260" t="s">
        <v>41</v>
      </c>
    </row>
    <row r="101" spans="1:4" ht="89.25" x14ac:dyDescent="0.2">
      <c r="A101" s="23" t="s">
        <v>1353</v>
      </c>
    </row>
    <row r="102" spans="1:4" x14ac:dyDescent="0.2">
      <c r="A102" s="23"/>
    </row>
    <row r="103" spans="1:4" x14ac:dyDescent="0.2">
      <c r="A103" s="295" t="s">
        <v>42</v>
      </c>
    </row>
    <row r="104" spans="1:4" ht="51" x14ac:dyDescent="0.2">
      <c r="A104" s="23" t="s">
        <v>1354</v>
      </c>
    </row>
    <row r="105" spans="1:4" x14ac:dyDescent="0.2">
      <c r="A105" s="23"/>
      <c r="B105" s="20" t="s">
        <v>43</v>
      </c>
    </row>
    <row r="106" spans="1:4" x14ac:dyDescent="0.2">
      <c r="A106" s="260" t="s">
        <v>44</v>
      </c>
    </row>
    <row r="107" spans="1:4" ht="71.25" customHeight="1" x14ac:dyDescent="0.2">
      <c r="A107" s="19" t="s">
        <v>1355</v>
      </c>
    </row>
    <row r="108" spans="1:4" ht="38.25" x14ac:dyDescent="0.2">
      <c r="A108" s="19" t="s">
        <v>1345</v>
      </c>
    </row>
    <row r="109" spans="1:4" ht="25.5" x14ac:dyDescent="0.2">
      <c r="A109" s="19" t="s">
        <v>45</v>
      </c>
    </row>
    <row r="110" spans="1:4" ht="10.5" customHeight="1" x14ac:dyDescent="0.2">
      <c r="D110" s="20" t="s">
        <v>43</v>
      </c>
    </row>
    <row r="111" spans="1:4" ht="99.75" customHeight="1" x14ac:dyDescent="0.2">
      <c r="A111" s="23" t="s">
        <v>1344</v>
      </c>
    </row>
    <row r="112" spans="1:4" ht="25.5" x14ac:dyDescent="0.2">
      <c r="A112" s="19" t="s">
        <v>1343</v>
      </c>
    </row>
    <row r="114" spans="1:2" ht="178.5" x14ac:dyDescent="0.2">
      <c r="A114" s="23" t="s">
        <v>1356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1357</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1346</v>
      </c>
    </row>
    <row r="133" spans="1:1" ht="61.5" customHeight="1" x14ac:dyDescent="0.2">
      <c r="A133" s="301" t="s">
        <v>1358</v>
      </c>
    </row>
    <row r="134" spans="1:1" x14ac:dyDescent="0.2">
      <c r="A134" s="260" t="s">
        <v>1359</v>
      </c>
    </row>
    <row r="135" spans="1:1" ht="102" x14ac:dyDescent="0.2">
      <c r="A135" s="301" t="s">
        <v>1347</v>
      </c>
    </row>
    <row r="136" spans="1:1" x14ac:dyDescent="0.2">
      <c r="A136"/>
    </row>
    <row r="137" spans="1:1" ht="71.45" customHeight="1" x14ac:dyDescent="0.2">
      <c r="A137" s="300" t="s">
        <v>1348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19"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406" t="str">
        <f>Spolu!C3&amp;", "&amp;Spolu!C6</f>
        <v>Slovenská hokejbalová únia, Olympijské námestie 14290/1, Bratislava, 831 04</v>
      </c>
      <c r="B1" s="406"/>
      <c r="C1" s="406"/>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407" t="s">
        <v>1249</v>
      </c>
      <c r="F3" s="408"/>
      <c r="N3" s="137" t="str">
        <f t="shared" si="0"/>
        <v>c - príspevok Slovenskému paralympijskému výboru</v>
      </c>
      <c r="O3" s="137" t="s">
        <v>343</v>
      </c>
      <c r="P3" s="137" t="str">
        <f>Spolu!B19</f>
        <v>príspevok Slovenskému paralympijskému výboru</v>
      </c>
    </row>
    <row r="4" spans="1:16" ht="45.75" customHeight="1" x14ac:dyDescent="0.2">
      <c r="E4" s="408"/>
      <c r="F4" s="408"/>
      <c r="N4" s="137" t="str">
        <f t="shared" si="0"/>
        <v>d - príspevok športovcom top tímu</v>
      </c>
      <c r="O4" s="137" t="s">
        <v>345</v>
      </c>
      <c r="P4" s="137" t="str">
        <f>Spolu!B20</f>
        <v>príspevok športovcom top tímu</v>
      </c>
    </row>
    <row r="5" spans="1:16" ht="30.75" customHeight="1" x14ac:dyDescent="0.2">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1251</v>
      </c>
      <c r="E6" s="140" t="s">
        <v>1252</v>
      </c>
      <c r="F6" s="149">
        <v>46121</v>
      </c>
      <c r="N6" s="137" t="str">
        <f t="shared" si="0"/>
        <v>f - plnenie úloh verejného záujmu v športe</v>
      </c>
      <c r="O6" s="137" t="s">
        <v>349</v>
      </c>
      <c r="P6" s="137" t="str">
        <f>Spolu!B22</f>
        <v>plnenie úloh verejného záujmu v športe</v>
      </c>
    </row>
    <row r="7" spans="1:16" x14ac:dyDescent="0.2">
      <c r="C7" s="138" t="s">
        <v>1254</v>
      </c>
      <c r="E7" s="140" t="s">
        <v>1255</v>
      </c>
      <c r="F7" s="150">
        <v>0</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1667</v>
      </c>
      <c r="E8" s="140" t="s">
        <v>1257</v>
      </c>
      <c r="F8" s="151" t="s">
        <v>1932</v>
      </c>
      <c r="N8" s="137" t="str">
        <f t="shared" si="0"/>
        <v>h - podpora a rozvoj turistických a cykloturistických trás</v>
      </c>
      <c r="O8" s="137" t="s">
        <v>353</v>
      </c>
      <c r="P8" s="137" t="str">
        <f>Spolu!B24</f>
        <v>podpora a rozvoj turistických a cykloturistických trás</v>
      </c>
    </row>
    <row r="9" spans="1:16" x14ac:dyDescent="0.2">
      <c r="C9" s="273"/>
      <c r="E9" s="140" t="s">
        <v>1279</v>
      </c>
      <c r="F9" s="151" t="s">
        <v>1285</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1258</v>
      </c>
      <c r="F10" s="149">
        <v>46121</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409" t="s">
        <v>1280</v>
      </c>
      <c r="B12" s="409"/>
      <c r="C12" s="409"/>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x14ac:dyDescent="0.2">
      <c r="A13" s="41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09.04.2026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410"/>
      <c r="C13" s="410"/>
      <c r="F13" s="195" t="s">
        <v>1370</v>
      </c>
      <c r="N13" s="137" t="str">
        <f t="shared" si="0"/>
        <v>m - organizácia tradičných športových podujatí</v>
      </c>
      <c r="O13" s="137" t="s">
        <v>362</v>
      </c>
      <c r="P13" s="137" t="str">
        <f>Spolu!B29</f>
        <v>organizácia tradičných športových podujatí</v>
      </c>
    </row>
    <row r="14" spans="1:16" ht="34.35" customHeight="1" x14ac:dyDescent="0.2">
      <c r="A14" s="139" t="s">
        <v>1264</v>
      </c>
      <c r="B14" s="411" t="s">
        <v>1282</v>
      </c>
      <c r="C14" s="412"/>
      <c r="F14" s="311"/>
      <c r="N14" s="137" t="str">
        <f t="shared" si="0"/>
        <v xml:space="preserve">n - </v>
      </c>
      <c r="O14" s="137" t="s">
        <v>364</v>
      </c>
    </row>
    <row r="15" spans="1:16" ht="34.35" customHeight="1" x14ac:dyDescent="0.2">
      <c r="A15" s="139" t="s">
        <v>1283</v>
      </c>
      <c r="B15" s="411" t="s">
        <v>2994</v>
      </c>
      <c r="C15" s="412"/>
      <c r="F15" s="414"/>
      <c r="N15" s="137" t="str">
        <f t="shared" si="0"/>
        <v xml:space="preserve">o - </v>
      </c>
      <c r="O15" s="137" t="s">
        <v>365</v>
      </c>
    </row>
    <row r="16" spans="1:16" x14ac:dyDescent="0.2">
      <c r="A16" s="139" t="s">
        <v>1267</v>
      </c>
      <c r="B16" s="142" t="str">
        <f>F8</f>
        <v>SK77 0200 0000 0017 8572 3456</v>
      </c>
      <c r="C16" s="137"/>
      <c r="F16" s="414"/>
      <c r="N16" s="137" t="str">
        <f t="shared" si="0"/>
        <v xml:space="preserve">p - </v>
      </c>
      <c r="O16" s="137" t="s">
        <v>366</v>
      </c>
    </row>
    <row r="17" spans="1:16" ht="32.1" customHeight="1" x14ac:dyDescent="0.2">
      <c r="A17" s="139" t="s">
        <v>1270</v>
      </c>
      <c r="B17" s="142" t="str">
        <f>F9</f>
        <v>SK84 8180 0000 0070 0069 4112</v>
      </c>
      <c r="C17" s="137"/>
      <c r="F17" s="414"/>
      <c r="N17" s="137" t="str">
        <f t="shared" si="0"/>
        <v xml:space="preserve">q - </v>
      </c>
      <c r="O17" s="137" t="s">
        <v>367</v>
      </c>
    </row>
    <row r="18" spans="1:16" ht="15.75" thickBot="1" x14ac:dyDescent="0.25">
      <c r="B18" s="193" t="s">
        <v>1284</v>
      </c>
      <c r="C18" s="194">
        <v>31</v>
      </c>
      <c r="N18" s="137" t="str">
        <f t="shared" si="0"/>
        <v xml:space="preserve">r - </v>
      </c>
      <c r="O18" s="137" t="s">
        <v>368</v>
      </c>
    </row>
    <row r="19" spans="1:16" x14ac:dyDescent="0.2">
      <c r="B19" s="193" t="s">
        <v>1272</v>
      </c>
      <c r="C19" s="142" t="str">
        <f>Spolu!C4</f>
        <v>00603091</v>
      </c>
      <c r="F19" s="145" t="s">
        <v>1268</v>
      </c>
      <c r="G19" s="207"/>
      <c r="H19" s="146"/>
      <c r="N19" s="137" t="str">
        <f t="shared" si="0"/>
        <v xml:space="preserve"> - </v>
      </c>
    </row>
    <row r="20" spans="1:16" x14ac:dyDescent="0.2">
      <c r="A20" s="139" t="s">
        <v>390</v>
      </c>
      <c r="B20" s="143">
        <f>F6</f>
        <v>46121</v>
      </c>
      <c r="C20" s="137"/>
      <c r="F20" s="147"/>
      <c r="G20" s="284"/>
      <c r="H20" s="148"/>
    </row>
    <row r="21" spans="1:16" x14ac:dyDescent="0.2">
      <c r="B21" s="137"/>
      <c r="C21" s="137"/>
      <c r="F21" s="147" t="s">
        <v>1273</v>
      </c>
      <c r="G21" s="284">
        <v>421947749446</v>
      </c>
      <c r="H21" s="148"/>
      <c r="N21" s="137" t="str">
        <f>O21&amp;" - "&amp;P21</f>
        <v>026 01 - Šport pre všetkých, školský a univerzitný šport</v>
      </c>
      <c r="O21" s="137" t="s">
        <v>317</v>
      </c>
      <c r="P21" s="137" t="s">
        <v>318</v>
      </c>
    </row>
    <row r="22" spans="1:16" x14ac:dyDescent="0.2">
      <c r="A22" s="137"/>
      <c r="B22" s="137"/>
      <c r="F22" s="147" t="s">
        <v>1274</v>
      </c>
      <c r="G22" s="284">
        <v>421947749756</v>
      </c>
      <c r="H22" s="148"/>
      <c r="N22" s="137" t="str">
        <f>O22&amp;" - "&amp;P22</f>
        <v>026 02 - Uznané športy</v>
      </c>
      <c r="O22" s="137" t="s">
        <v>319</v>
      </c>
      <c r="P22" s="137" t="s">
        <v>320</v>
      </c>
    </row>
    <row r="23" spans="1:16" ht="80.45" customHeight="1" thickBot="1" x14ac:dyDescent="0.25">
      <c r="B23" s="416" t="s">
        <v>4563</v>
      </c>
      <c r="C23" s="206"/>
      <c r="E23" s="138"/>
      <c r="F23" s="208"/>
      <c r="G23" s="209"/>
      <c r="H23" s="210"/>
      <c r="N23" s="137" t="str">
        <f>O23&amp;" - "&amp;P23</f>
        <v>026 03 - Národné športové projekty</v>
      </c>
      <c r="O23" s="137" t="s">
        <v>321</v>
      </c>
      <c r="P23" s="137" t="s">
        <v>322</v>
      </c>
    </row>
    <row r="24" spans="1:16" ht="39.75" customHeight="1" x14ac:dyDescent="0.2">
      <c r="A24" s="264"/>
      <c r="B24" s="413" t="s">
        <v>1275</v>
      </c>
      <c r="C24" s="413"/>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1285</v>
      </c>
    </row>
    <row r="28" spans="1:16" x14ac:dyDescent="0.2">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1287</v>
      </c>
    </row>
    <row r="2" spans="1:2" ht="30" customHeight="1" x14ac:dyDescent="0.2">
      <c r="A2" s="415" t="s">
        <v>1288</v>
      </c>
      <c r="B2" s="415"/>
    </row>
    <row r="3" spans="1:2" x14ac:dyDescent="0.2">
      <c r="A3" s="61" t="s">
        <v>1289</v>
      </c>
      <c r="B3" s="61" t="s">
        <v>1290</v>
      </c>
    </row>
    <row r="4" spans="1:2" x14ac:dyDescent="0.2">
      <c r="A4" s="62" t="s">
        <v>1291</v>
      </c>
      <c r="B4" s="62" t="s">
        <v>1292</v>
      </c>
    </row>
    <row r="5" spans="1:2" x14ac:dyDescent="0.2">
      <c r="A5" s="62" t="s">
        <v>1293</v>
      </c>
      <c r="B5" s="62" t="s">
        <v>1294</v>
      </c>
    </row>
    <row r="6" spans="1:2" x14ac:dyDescent="0.2">
      <c r="A6" s="62" t="s">
        <v>1295</v>
      </c>
      <c r="B6" s="62" t="s">
        <v>1296</v>
      </c>
    </row>
    <row r="7" spans="1:2" x14ac:dyDescent="0.2">
      <c r="A7" s="62" t="s">
        <v>1297</v>
      </c>
      <c r="B7" s="62" t="s">
        <v>1298</v>
      </c>
    </row>
    <row r="8" spans="1:2" x14ac:dyDescent="0.2">
      <c r="A8" s="62" t="s">
        <v>1299</v>
      </c>
      <c r="B8" s="62" t="s">
        <v>1300</v>
      </c>
    </row>
    <row r="9" spans="1:2" x14ac:dyDescent="0.2">
      <c r="A9" s="62" t="s">
        <v>1301</v>
      </c>
      <c r="B9" s="62" t="s">
        <v>1302</v>
      </c>
    </row>
    <row r="10" spans="1:2" x14ac:dyDescent="0.2">
      <c r="A10" s="62" t="s">
        <v>1303</v>
      </c>
      <c r="B10" s="62" t="s">
        <v>1304</v>
      </c>
    </row>
    <row r="11" spans="1:2" x14ac:dyDescent="0.2">
      <c r="A11" s="62" t="s">
        <v>1305</v>
      </c>
      <c r="B11" s="62" t="s">
        <v>1306</v>
      </c>
    </row>
    <row r="12" spans="1:2" x14ac:dyDescent="0.2">
      <c r="A12" s="62" t="s">
        <v>1307</v>
      </c>
      <c r="B12" s="62" t="s">
        <v>1308</v>
      </c>
    </row>
    <row r="13" spans="1:2" x14ac:dyDescent="0.2">
      <c r="A13" s="62" t="s">
        <v>1309</v>
      </c>
      <c r="B13" s="62" t="s">
        <v>1310</v>
      </c>
    </row>
    <row r="14" spans="1:2" x14ac:dyDescent="0.2">
      <c r="A14" s="62" t="s">
        <v>1311</v>
      </c>
      <c r="B14" s="62" t="s">
        <v>1312</v>
      </c>
    </row>
    <row r="15" spans="1:2" x14ac:dyDescent="0.2">
      <c r="A15" s="62" t="s">
        <v>1313</v>
      </c>
      <c r="B15" s="62" t="s">
        <v>1314</v>
      </c>
    </row>
    <row r="16" spans="1:2" x14ac:dyDescent="0.2">
      <c r="A16" s="62" t="s">
        <v>1315</v>
      </c>
      <c r="B16" s="62" t="s">
        <v>1316</v>
      </c>
    </row>
    <row r="17" spans="1:2" x14ac:dyDescent="0.2">
      <c r="A17" s="62" t="s">
        <v>1317</v>
      </c>
      <c r="B17" s="62" t="s">
        <v>1318</v>
      </c>
    </row>
    <row r="18" spans="1:2" x14ac:dyDescent="0.2">
      <c r="A18" s="62" t="s">
        <v>1319</v>
      </c>
      <c r="B18" s="62" t="s">
        <v>1320</v>
      </c>
    </row>
    <row r="19" spans="1:2" x14ac:dyDescent="0.2">
      <c r="A19" s="62" t="s">
        <v>1321</v>
      </c>
      <c r="B19" s="62" t="s">
        <v>1322</v>
      </c>
    </row>
    <row r="20" spans="1:2" x14ac:dyDescent="0.2">
      <c r="A20" s="62" t="s">
        <v>1323</v>
      </c>
      <c r="B20" s="62" t="s">
        <v>1324</v>
      </c>
    </row>
    <row r="21" spans="1:2" x14ac:dyDescent="0.2">
      <c r="A21" s="62" t="s">
        <v>1325</v>
      </c>
      <c r="B21" s="62" t="s">
        <v>1326</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88" t="s">
        <v>57</v>
      </c>
      <c r="B1" s="388"/>
      <c r="C1" s="388"/>
      <c r="D1" s="388"/>
      <c r="E1" s="388"/>
      <c r="F1" s="388"/>
      <c r="G1" s="388"/>
      <c r="H1" s="388"/>
      <c r="I1" s="52"/>
      <c r="J1" s="37"/>
    </row>
    <row r="2" spans="1:11" ht="15.75" x14ac:dyDescent="0.25">
      <c r="A2" s="394" t="s">
        <v>58</v>
      </c>
      <c r="B2" s="394"/>
      <c r="C2" s="394"/>
      <c r="D2" s="394"/>
      <c r="E2" s="394"/>
      <c r="F2" s="394"/>
      <c r="G2" s="394"/>
      <c r="H2" s="392" t="str">
        <f>+Doklady!I100</f>
        <v>V4</v>
      </c>
      <c r="I2" s="392"/>
    </row>
    <row r="3" spans="1:11" ht="15" x14ac:dyDescent="0.25">
      <c r="A3" s="40"/>
      <c r="B3" s="40"/>
      <c r="C3" s="40"/>
      <c r="D3" s="40"/>
      <c r="E3" s="40"/>
      <c r="F3" s="40"/>
      <c r="G3" s="40"/>
      <c r="H3" s="393">
        <f>+Doklady!I101</f>
        <v>45961</v>
      </c>
      <c r="I3" s="393"/>
    </row>
    <row r="4" spans="1:11" ht="15.75" customHeight="1" x14ac:dyDescent="0.2">
      <c r="A4" s="41" t="s">
        <v>59</v>
      </c>
      <c r="B4" s="389" t="s">
        <v>60</v>
      </c>
      <c r="C4" s="390"/>
      <c r="D4" s="390"/>
      <c r="E4" s="391"/>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9" priority="2" stopIfTrue="1">
      <formula>$A78&lt;&gt;""</formula>
    </cfRule>
  </conditionalFormatting>
  <conditionalFormatting sqref="A8:I76 I78">
    <cfRule type="expression" dxfId="108" priority="7" stopIfTrue="1">
      <formula>$A8&lt;&gt;""</formula>
    </cfRule>
  </conditionalFormatting>
  <conditionalFormatting sqref="B78:H2888">
    <cfRule type="expression" dxfId="107" priority="3" stopIfTrue="1">
      <formula>$A78&lt;&gt;""</formula>
    </cfRule>
  </conditionalFormatting>
  <conditionalFormatting sqref="D2886:D2913">
    <cfRule type="expression" dxfId="106"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97" t="s">
        <v>311</v>
      </c>
      <c r="B1" s="398"/>
      <c r="C1" s="174">
        <v>45688</v>
      </c>
      <c r="D1" s="26"/>
      <c r="G1" s="252">
        <v>45688</v>
      </c>
    </row>
    <row r="2" spans="1:7" ht="15" x14ac:dyDescent="0.25">
      <c r="A2" s="28"/>
      <c r="B2" s="28"/>
      <c r="G2" s="252">
        <v>45716</v>
      </c>
    </row>
    <row r="3" spans="1:7" ht="14.25" x14ac:dyDescent="0.2">
      <c r="A3" s="30" t="s">
        <v>312</v>
      </c>
      <c r="B3" s="395" t="str">
        <f>INDEX(Adr!B:B,Doklady!B102+1)</f>
        <v>Slovenská hokejbalová únia</v>
      </c>
      <c r="C3" s="395"/>
      <c r="D3" s="395"/>
      <c r="G3" s="252">
        <v>45747</v>
      </c>
    </row>
    <row r="4" spans="1:7" ht="14.25" x14ac:dyDescent="0.2">
      <c r="A4" s="30" t="s">
        <v>313</v>
      </c>
      <c r="B4" s="29" t="str">
        <f>RIGHT("0000"&amp;INDEX(Adr!A:A,Doklady!B102+1),8)</f>
        <v>00603091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96" t="s">
        <v>328</v>
      </c>
      <c r="B17" s="396"/>
      <c r="C17" s="396"/>
      <c r="D17" s="396"/>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76"/>
  <sheetViews>
    <sheetView tabSelected="1" topLeftCell="A39" zoomScaleNormal="100" workbookViewId="0">
      <selection activeCell="B72" sqref="B72"/>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0" t="s">
        <v>329</v>
      </c>
      <c r="B1" s="360"/>
      <c r="C1" s="360"/>
      <c r="D1" s="360"/>
      <c r="E1" s="360"/>
      <c r="F1" s="360"/>
      <c r="G1" s="360"/>
      <c r="H1" s="360"/>
      <c r="I1" s="360"/>
    </row>
    <row r="2" spans="1:26" ht="7.5" customHeight="1" x14ac:dyDescent="0.2">
      <c r="C2" s="8"/>
      <c r="D2" s="8"/>
      <c r="E2" s="8"/>
      <c r="F2" s="8"/>
      <c r="G2" s="8"/>
      <c r="H2" s="8"/>
      <c r="I2" s="8"/>
    </row>
    <row r="3" spans="1:26" s="9" customFormat="1" ht="26.1" customHeight="1" x14ac:dyDescent="0.2">
      <c r="B3" s="160" t="s">
        <v>59</v>
      </c>
      <c r="C3" s="361" t="str">
        <f>INDEX(Adr!B2:B244,Doklady!B102)</f>
        <v>Slovenská hokejbalová únia</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00603091</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2" t="s">
        <v>334</v>
      </c>
      <c r="F9" s="363"/>
      <c r="J9" s="8"/>
      <c r="L9" s="118"/>
      <c r="M9" s="118"/>
      <c r="N9" s="118"/>
      <c r="O9" s="118"/>
      <c r="P9" s="118"/>
      <c r="Q9" s="118"/>
      <c r="R9" s="118"/>
      <c r="S9" s="118"/>
    </row>
    <row r="10" spans="1:26" ht="18" x14ac:dyDescent="0.25">
      <c r="A10" s="69" t="s">
        <v>317</v>
      </c>
      <c r="B10" s="70" t="s">
        <v>318</v>
      </c>
      <c r="C10" s="126">
        <f>SUMIF(FP!J:J,Doklady!$B$1&amp;A10,FP!D:D)</f>
        <v>0</v>
      </c>
      <c r="D10" s="126">
        <f>C10-E10</f>
        <v>0</v>
      </c>
      <c r="E10" s="353">
        <f>SUMIF(K:K,A10,I:I)</f>
        <v>0</v>
      </c>
      <c r="F10" s="35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4">
        <f>+I39-I42+I44-I47</f>
        <v>0</v>
      </c>
      <c r="F11" s="365"/>
      <c r="J11" s="176"/>
      <c r="L11" s="161">
        <f>L41</f>
        <v>2</v>
      </c>
      <c r="M11" s="118"/>
      <c r="N11" s="118"/>
      <c r="O11" s="118"/>
      <c r="P11" s="118"/>
      <c r="Q11" s="118"/>
      <c r="R11" s="118"/>
      <c r="S11" s="118"/>
    </row>
    <row r="12" spans="1:26" ht="18" x14ac:dyDescent="0.25">
      <c r="A12" s="69" t="s">
        <v>321</v>
      </c>
      <c r="B12" s="70" t="s">
        <v>322</v>
      </c>
      <c r="C12" s="126">
        <f>SUMIF(FP!J:J,Doklady!$B$1&amp;A12,FP!D:D)</f>
        <v>256800</v>
      </c>
      <c r="D12" s="126">
        <f>C12-E12</f>
        <v>256800</v>
      </c>
      <c r="E12" s="353">
        <f>SUMIF(K:K,A12,I:I)</f>
        <v>0</v>
      </c>
      <c r="F12" s="35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3">
        <f>SUMIF(K:K,A13,I:I)</f>
        <v>0</v>
      </c>
      <c r="F13" s="35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73" t="s">
        <v>337</v>
      </c>
      <c r="C16" s="374"/>
      <c r="D16" s="374"/>
      <c r="E16" s="374"/>
      <c r="F16" s="374"/>
      <c r="G16" s="374"/>
      <c r="H16" s="37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8" t="s">
        <v>340</v>
      </c>
      <c r="C17" s="368"/>
      <c r="D17" s="368"/>
      <c r="E17" s="368"/>
      <c r="F17" s="368"/>
      <c r="G17" s="368"/>
      <c r="H17" s="368"/>
      <c r="I17" s="73">
        <f>SUMIF(FP!I:I,Doklady!$B$1&amp;A17,FP!D:D)</f>
        <v>0</v>
      </c>
      <c r="T17" s="86"/>
    </row>
    <row r="18" spans="1:20" x14ac:dyDescent="0.2">
      <c r="A18" s="135" t="s">
        <v>341</v>
      </c>
      <c r="B18" s="368" t="s">
        <v>342</v>
      </c>
      <c r="C18" s="368"/>
      <c r="D18" s="368"/>
      <c r="E18" s="368"/>
      <c r="F18" s="368"/>
      <c r="G18" s="368"/>
      <c r="H18" s="368"/>
      <c r="I18" s="73">
        <f>SUMIF(FP!I:I,Doklady!$B$1&amp;A18,FP!D:D)</f>
        <v>0</v>
      </c>
    </row>
    <row r="19" spans="1:20" x14ac:dyDescent="0.2">
      <c r="A19" s="115" t="s">
        <v>343</v>
      </c>
      <c r="B19" s="368" t="s">
        <v>344</v>
      </c>
      <c r="C19" s="368"/>
      <c r="D19" s="368"/>
      <c r="E19" s="368"/>
      <c r="F19" s="368"/>
      <c r="G19" s="368"/>
      <c r="H19" s="368"/>
      <c r="I19" s="73">
        <f>SUMIF(FP!I:I,Doklady!$B$1&amp;A19,FP!D:D)</f>
        <v>0</v>
      </c>
    </row>
    <row r="20" spans="1:20" x14ac:dyDescent="0.2">
      <c r="A20" s="135" t="s">
        <v>345</v>
      </c>
      <c r="B20" s="357" t="s">
        <v>346</v>
      </c>
      <c r="C20" s="358"/>
      <c r="D20" s="358"/>
      <c r="E20" s="358"/>
      <c r="F20" s="358"/>
      <c r="G20" s="358"/>
      <c r="H20" s="359"/>
      <c r="I20" s="73">
        <f>SUMIF(FP!I:I,Doklady!$B$1&amp;A20,FP!D:D)</f>
        <v>0</v>
      </c>
      <c r="T20" s="86"/>
    </row>
    <row r="21" spans="1:20" x14ac:dyDescent="0.2">
      <c r="A21" s="115" t="s">
        <v>347</v>
      </c>
      <c r="B21" s="357" t="s">
        <v>348</v>
      </c>
      <c r="C21" s="358"/>
      <c r="D21" s="358"/>
      <c r="E21" s="358"/>
      <c r="F21" s="358"/>
      <c r="G21" s="358"/>
      <c r="H21" s="359"/>
      <c r="I21" s="73">
        <f>SUMIF(FP!I:I,Doklady!$B$1&amp;A21,FP!D:D)</f>
        <v>0</v>
      </c>
      <c r="T21" s="86"/>
    </row>
    <row r="22" spans="1:20" x14ac:dyDescent="0.2">
      <c r="A22" s="135" t="s">
        <v>349</v>
      </c>
      <c r="B22" s="376" t="s">
        <v>350</v>
      </c>
      <c r="C22" s="377"/>
      <c r="D22" s="377"/>
      <c r="E22" s="377"/>
      <c r="F22" s="377"/>
      <c r="G22" s="377"/>
      <c r="H22" s="378"/>
      <c r="I22" s="73">
        <f>SUMIF(FP!I:I,Doklady!$B$1&amp;A22,FP!D:D)</f>
        <v>35500</v>
      </c>
      <c r="T22" s="86"/>
    </row>
    <row r="23" spans="1:20" x14ac:dyDescent="0.2">
      <c r="A23" s="115" t="s">
        <v>351</v>
      </c>
      <c r="B23" s="357" t="s">
        <v>352</v>
      </c>
      <c r="C23" s="358"/>
      <c r="D23" s="358"/>
      <c r="E23" s="358"/>
      <c r="F23" s="358"/>
      <c r="G23" s="358"/>
      <c r="H23" s="359"/>
      <c r="I23" s="73">
        <f>SUMIF(FP!I:I,Doklady!$B$1&amp;A23,FP!D:D)</f>
        <v>214300</v>
      </c>
      <c r="T23" s="86"/>
    </row>
    <row r="24" spans="1:20" x14ac:dyDescent="0.2">
      <c r="A24" s="135" t="s">
        <v>353</v>
      </c>
      <c r="B24" s="357" t="s">
        <v>354</v>
      </c>
      <c r="C24" s="358"/>
      <c r="D24" s="358"/>
      <c r="E24" s="358"/>
      <c r="F24" s="358"/>
      <c r="G24" s="358"/>
      <c r="H24" s="359"/>
      <c r="I24" s="73">
        <f>SUMIF(FP!I:I,Doklady!$B$1&amp;A24,FP!D:D)</f>
        <v>0</v>
      </c>
      <c r="T24" s="86"/>
    </row>
    <row r="25" spans="1:20" x14ac:dyDescent="0.2">
      <c r="A25" s="115" t="s">
        <v>355</v>
      </c>
      <c r="B25" s="369" t="s">
        <v>2233</v>
      </c>
      <c r="C25" s="370"/>
      <c r="D25" s="370"/>
      <c r="E25" s="370"/>
      <c r="F25" s="370"/>
      <c r="G25" s="370"/>
      <c r="H25" s="371"/>
      <c r="I25" s="73">
        <f>SUMIF(FP!I:I,Doklady!$B$1&amp;A25,FP!D:D)</f>
        <v>0</v>
      </c>
      <c r="T25" s="86"/>
    </row>
    <row r="26" spans="1:20" x14ac:dyDescent="0.2">
      <c r="A26" s="135" t="s">
        <v>356</v>
      </c>
      <c r="B26" s="357" t="s">
        <v>357</v>
      </c>
      <c r="C26" s="358"/>
      <c r="D26" s="358"/>
      <c r="E26" s="358"/>
      <c r="F26" s="358"/>
      <c r="G26" s="358"/>
      <c r="H26" s="359"/>
      <c r="I26" s="73">
        <f>SUMIF(FP!I:I,Doklady!$B$1&amp;A26,FP!D:D)</f>
        <v>0</v>
      </c>
      <c r="T26" s="86"/>
    </row>
    <row r="27" spans="1:20" x14ac:dyDescent="0.2">
      <c r="A27" s="115" t="s">
        <v>358</v>
      </c>
      <c r="B27" s="357" t="s">
        <v>359</v>
      </c>
      <c r="C27" s="358"/>
      <c r="D27" s="358"/>
      <c r="E27" s="358"/>
      <c r="F27" s="358"/>
      <c r="G27" s="358"/>
      <c r="H27" s="359"/>
      <c r="I27" s="73">
        <f>SUMIF(FP!I:I,Doklady!$B$1&amp;A27,FP!D:D)</f>
        <v>0</v>
      </c>
      <c r="T27" s="86"/>
    </row>
    <row r="28" spans="1:20" x14ac:dyDescent="0.2">
      <c r="A28" s="135" t="s">
        <v>360</v>
      </c>
      <c r="B28" s="357" t="s">
        <v>2987</v>
      </c>
      <c r="C28" s="358"/>
      <c r="D28" s="358"/>
      <c r="E28" s="358"/>
      <c r="F28" s="358"/>
      <c r="G28" s="358"/>
      <c r="H28" s="359"/>
      <c r="I28" s="73">
        <f>SUMIF(FP!I:I,Doklady!$B$1&amp;A28,FP!D:D)</f>
        <v>0</v>
      </c>
      <c r="T28" s="86"/>
    </row>
    <row r="29" spans="1:20" x14ac:dyDescent="0.2">
      <c r="A29" s="115" t="s">
        <v>362</v>
      </c>
      <c r="B29" s="357" t="s">
        <v>363</v>
      </c>
      <c r="C29" s="358"/>
      <c r="D29" s="358"/>
      <c r="E29" s="358"/>
      <c r="F29" s="358"/>
      <c r="G29" s="358"/>
      <c r="H29" s="359"/>
      <c r="I29" s="73">
        <f>SUMIF(FP!I:I,Doklady!$B$1&amp;A29,FP!D:D)</f>
        <v>7000</v>
      </c>
      <c r="T29" s="86"/>
    </row>
    <row r="30" spans="1:20" hidden="1" x14ac:dyDescent="0.2">
      <c r="A30" s="135" t="s">
        <v>364</v>
      </c>
      <c r="B30" s="357"/>
      <c r="C30" s="358"/>
      <c r="D30" s="358"/>
      <c r="E30" s="358"/>
      <c r="F30" s="358"/>
      <c r="G30" s="358"/>
      <c r="H30" s="359"/>
      <c r="I30" s="73">
        <f>SUMIF(FP!I:I,Doklady!$B$1&amp;A30,FP!D:D)</f>
        <v>0</v>
      </c>
      <c r="T30" s="86"/>
    </row>
    <row r="31" spans="1:20" hidden="1" x14ac:dyDescent="0.2">
      <c r="A31" s="115" t="s">
        <v>365</v>
      </c>
      <c r="B31" s="357"/>
      <c r="C31" s="358"/>
      <c r="D31" s="358"/>
      <c r="E31" s="358"/>
      <c r="F31" s="358"/>
      <c r="G31" s="358"/>
      <c r="H31" s="359"/>
      <c r="I31" s="73">
        <f>SUMIF(FP!I:I,Doklady!$B$1&amp;A31,FP!D:D)</f>
        <v>0</v>
      </c>
      <c r="T31" s="86"/>
    </row>
    <row r="32" spans="1:20" hidden="1" x14ac:dyDescent="0.2">
      <c r="A32" s="135" t="s">
        <v>366</v>
      </c>
      <c r="B32" s="379"/>
      <c r="C32" s="380"/>
      <c r="D32" s="380"/>
      <c r="E32" s="380"/>
      <c r="F32" s="380"/>
      <c r="G32" s="380"/>
      <c r="H32" s="381"/>
      <c r="I32" s="73">
        <f>SUMIF(FP!I:I,Doklady!$B$1&amp;A32,FP!D:D)</f>
        <v>0</v>
      </c>
      <c r="T32" s="86"/>
    </row>
    <row r="33" spans="1:21" hidden="1" x14ac:dyDescent="0.2">
      <c r="A33" s="115" t="s">
        <v>367</v>
      </c>
      <c r="B33" s="379"/>
      <c r="C33" s="380"/>
      <c r="D33" s="380"/>
      <c r="E33" s="380"/>
      <c r="F33" s="380"/>
      <c r="G33" s="380"/>
      <c r="H33" s="381"/>
      <c r="I33" s="73">
        <f>SUMIF(FP!I:I,Doklady!$B$1&amp;A33,FP!D:D)</f>
        <v>0</v>
      </c>
      <c r="T33" s="86"/>
    </row>
    <row r="34" spans="1:21" hidden="1" x14ac:dyDescent="0.2">
      <c r="A34" s="135" t="s">
        <v>368</v>
      </c>
      <c r="B34" s="382"/>
      <c r="C34" s="382"/>
      <c r="D34" s="382"/>
      <c r="E34" s="382"/>
      <c r="F34" s="382"/>
      <c r="G34" s="382"/>
      <c r="H34" s="38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transfery",B$53:C$59,2,0),0)</f>
        <v>0</v>
      </c>
      <c r="I39" s="73">
        <f>SUMIF(FP!K:K,K40,FP!D:D)</f>
        <v>0</v>
      </c>
      <c r="L39" s="84">
        <f>COUNTIF(FP!N:N,Doklady!B1&amp;"aK")</f>
        <v>0</v>
      </c>
      <c r="T39" s="86"/>
    </row>
    <row r="40" spans="1:21" x14ac:dyDescent="0.2">
      <c r="A40" s="115" t="s">
        <v>339</v>
      </c>
      <c r="B40" s="116" t="s">
        <v>373</v>
      </c>
      <c r="C40" s="78">
        <f>DSUM(Doklady!A103:J9965,"GGG",Spolu!L40:M42)</f>
        <v>0</v>
      </c>
      <c r="D40" s="78">
        <f>DSUM(Doklady!A103:J9965,"GGG",Spolu!N40:O42)</f>
        <v>0</v>
      </c>
      <c r="E40" s="78">
        <f>DSUM(Doklady!A103:J9965,"GGG",Spolu!P40:Q42)</f>
        <v>0</v>
      </c>
      <c r="F40" s="78">
        <f>DSUM(Doklady!A103:J9965,"GGG",Spolu!R40:S42)</f>
        <v>0</v>
      </c>
      <c r="G40" s="78">
        <f>DSUM(Doklady!A103:J9965,"GGG",Spolu!T40:U42)-H40</f>
        <v>0</v>
      </c>
      <c r="H40" s="78">
        <f>+IFERROR(VLOOKUP(K40&amp;" - kapitálové transfery",B$53:D$59,3,0),0)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transfery",B$53:C$59,2,0),0)</f>
        <v>0</v>
      </c>
      <c r="I44" s="73">
        <f>SUMIF(FP!K:K,K45,FP!D:D)</f>
        <v>0</v>
      </c>
      <c r="K44" s="218"/>
    </row>
    <row r="45" spans="1:21" x14ac:dyDescent="0.2">
      <c r="A45" s="115" t="s">
        <v>339</v>
      </c>
      <c r="B45" s="116" t="s">
        <v>373</v>
      </c>
      <c r="C45" s="78">
        <f>DSUM(Doklady!A103:J9965,"GGG",Spolu!L45:M47)</f>
        <v>0</v>
      </c>
      <c r="D45" s="78">
        <f>DSUM(Doklady!A103:J9965,"GGG",Spolu!N45:O47)</f>
        <v>0</v>
      </c>
      <c r="E45" s="78">
        <f>DSUM(Doklady!A103:J9965,"GGG",Spolu!P45:Q47)</f>
        <v>0</v>
      </c>
      <c r="F45" s="78">
        <f>DSUM(Doklady!A103:J9965,"GGG",Spolu!R45:S47)</f>
        <v>0</v>
      </c>
      <c r="G45" s="78">
        <f>DSUM(Doklady!A103:J9965,"GGG",Spolu!T45:U47)-H45</f>
        <v>0</v>
      </c>
      <c r="H45" s="78">
        <f>+IFERROR(VLOOKUP(K45&amp;" - kapitálové transfery",B$53:D$59,3,0),0)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6" x14ac:dyDescent="0.2">
      <c r="A49" s="112"/>
      <c r="B49" s="111"/>
      <c r="C49" s="111"/>
      <c r="D49" s="114"/>
      <c r="E49" s="114"/>
      <c r="F49" s="217"/>
      <c r="G49" s="114"/>
      <c r="H49" s="114"/>
      <c r="I49" s="223"/>
      <c r="T49" s="86"/>
    </row>
    <row r="50" spans="1:26" x14ac:dyDescent="0.2">
      <c r="A50" s="355"/>
      <c r="B50" s="356"/>
      <c r="C50" s="356"/>
      <c r="D50" s="356"/>
      <c r="E50" s="356"/>
      <c r="F50" s="356"/>
      <c r="G50" s="356"/>
      <c r="H50" s="356"/>
      <c r="I50" s="356"/>
      <c r="T50" s="86"/>
    </row>
    <row r="51" spans="1:26" x14ac:dyDescent="0.2">
      <c r="A51" s="112"/>
      <c r="B51" s="113"/>
      <c r="C51" s="111"/>
      <c r="D51" s="114"/>
      <c r="E51" s="114"/>
      <c r="F51" s="114"/>
      <c r="G51" s="222"/>
      <c r="H51" s="114"/>
      <c r="I51" s="114"/>
      <c r="T51" s="86"/>
    </row>
    <row r="52" spans="1:26"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6" x14ac:dyDescent="0.2">
      <c r="A53" s="75" t="str">
        <f>Doklady!D1</f>
        <v>f</v>
      </c>
      <c r="B53" s="119" t="str">
        <f>Doklady!H1</f>
        <v>podpora a rozvoj športu</v>
      </c>
      <c r="C53" s="73">
        <f>IF(A53&lt;&gt;"",INDEX(FP!D:D,Doklady!B$2+(ROW()-53)),"")</f>
        <v>35500</v>
      </c>
      <c r="D53" s="73">
        <f>IF(A53&lt;&gt;"",Doklady!I1-Doklady!J1,"")</f>
        <v>35500</v>
      </c>
      <c r="E53" s="73">
        <f>IF(A53&lt;&gt;"",MIN(D53,C53)*Doklady!C1/(1-Doklady!C1),"")</f>
        <v>0</v>
      </c>
      <c r="F53" s="71">
        <f>IF(A53&lt;&gt;"",Doklady!J1,"")</f>
        <v>0</v>
      </c>
      <c r="G53" s="73">
        <f>+IFERROR(HLOOKUP(IF(RIGHT(B53,15)="bežné transfery",LEFT(B53,LEN(B53)-18),0),$J$40:$K$42,3,0),MIN(C53,D53))</f>
        <v>35500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6" x14ac:dyDescent="0.2">
      <c r="A54" s="75" t="str">
        <f>Doklady!D2</f>
        <v>g</v>
      </c>
      <c r="B54" s="119" t="str">
        <f>Doklady!H2</f>
        <v>rozvoj športov, ktoré nie sú uznanými podľa zákona č. 440/2015 Z. z.</v>
      </c>
      <c r="C54" s="73">
        <f>IF(A54&lt;&gt;"",INDEX(FP!D:D,Doklady!B$2+(ROW()-53)),"")</f>
        <v>214300</v>
      </c>
      <c r="D54" s="73">
        <f>IF(A54&lt;&gt;"",Doklady!I2-Doklady!J2,"")</f>
        <v>214299.99999999997</v>
      </c>
      <c r="E54" s="73">
        <f>IF(A54&lt;&gt;"",MIN(D54,C54)*Doklady!C2/(1-Doklady!C2),"")</f>
        <v>0</v>
      </c>
      <c r="F54" s="71">
        <f>IF(A54&lt;&gt;"",Doklady!J2,"")</f>
        <v>0</v>
      </c>
      <c r="G54" s="73">
        <f t="shared" ref="G54:G59" si="0">+IFERROR(HLOOKUP(IF(RIGHT(B54,15)="bežné transfery",LEFT(B54,LEN(B54)-18),0),$J$40:$K$42,3,0),MIN(C54,D54))</f>
        <v>214299.99999999997</v>
      </c>
      <c r="H54" s="71"/>
      <c r="I54" s="73">
        <f t="shared" ref="I54:I59" si="1">IF(A54&lt;&gt;"",MAX(IF(G54&lt;C54,C54-G54,0)+IF(F54&lt;E54,E54-F54,0),0),0)</f>
        <v>0</v>
      </c>
      <c r="J54" s="84" t="str">
        <f t="shared" ref="J54:J59" si="2">IF(D54&gt;C54,"Vyúčtované prostriedky nemôžu byť väčšie ako poskytnuté. Opravte v hárku ""Doklady""","")</f>
        <v/>
      </c>
      <c r="K54" s="84" t="str">
        <f>Doklady!F2</f>
        <v>026 03</v>
      </c>
      <c r="L54" s="84" t="str">
        <f>IF(A54&lt;&gt;"",INDEX(FP!H:H,Doklady!B$2+(ROW()-52)),"")</f>
        <v>B</v>
      </c>
      <c r="M54" s="84" t="str">
        <f t="shared" ref="M54:M59" si="3">K54&amp;L54</f>
        <v>026 03B</v>
      </c>
    </row>
    <row r="55" spans="1:26" x14ac:dyDescent="0.2">
      <c r="A55" s="75" t="str">
        <f>Doklady!D3</f>
        <v>m</v>
      </c>
      <c r="B55" s="119" t="str">
        <f>Doklady!H3</f>
        <v>Országh cup 2025</v>
      </c>
      <c r="C55" s="73">
        <f>IF(A55&lt;&gt;"",INDEX(FP!D:D,Doklady!B$2+(ROW()-53)),"")</f>
        <v>7000</v>
      </c>
      <c r="D55" s="73">
        <f>IF(A55&lt;&gt;"",Doklady!I3-Doklady!J3,"")</f>
        <v>7000</v>
      </c>
      <c r="E55" s="73">
        <f>IF(A55&lt;&gt;"",MIN(D55,C55)*Doklady!C3/(1-Doklady!C3),"")</f>
        <v>0</v>
      </c>
      <c r="F55" s="71">
        <f>IF(A55&lt;&gt;"",Doklady!J3,"")</f>
        <v>0</v>
      </c>
      <c r="G55" s="73">
        <f t="shared" si="0"/>
        <v>7000</v>
      </c>
      <c r="H55" s="71"/>
      <c r="I55" s="73">
        <f t="shared" si="1"/>
        <v>0</v>
      </c>
      <c r="J55" s="84" t="str">
        <f t="shared" si="2"/>
        <v/>
      </c>
      <c r="K55" s="84" t="str">
        <f>Doklady!F3</f>
        <v>026 03</v>
      </c>
      <c r="L55" s="84" t="str">
        <f>IF(A55&lt;&gt;"",INDEX(FP!H:H,Doklady!B$2+(ROW()-52)),"")</f>
        <v>B</v>
      </c>
      <c r="M55" s="84" t="str">
        <f t="shared" si="3"/>
        <v>026 03B</v>
      </c>
    </row>
    <row r="56" spans="1:26"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6"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6"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6"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6" x14ac:dyDescent="0.2">
      <c r="A60" s="75"/>
      <c r="B60" s="119"/>
      <c r="C60" s="73"/>
      <c r="D60" s="73"/>
      <c r="E60" s="73"/>
      <c r="F60" s="71"/>
      <c r="G60" s="73"/>
      <c r="H60" s="71"/>
      <c r="I60" s="73"/>
      <c r="J60" s="84" t="str">
        <f t="shared" ref="J60" si="4">IF(D60&gt;C60,"Vyúčtované prostriedky nemôžu byť väčšie ako poskytnuté. Opravte v hárku ""Doklady""","")</f>
        <v/>
      </c>
      <c r="K60" s="84" t="str">
        <f>Doklady!F77</f>
        <v/>
      </c>
      <c r="L60" s="84" t="str">
        <f>IF(A60&lt;&gt;"",INDEX(FP!H:H,Doklady!B$2+(ROW()-52)),"")</f>
        <v/>
      </c>
      <c r="M60" s="84" t="str">
        <f t="shared" ref="M60" si="5">K60&amp;L60</f>
        <v/>
      </c>
    </row>
    <row r="61" spans="1:26" s="225" customFormat="1" x14ac:dyDescent="0.2">
      <c r="A61" s="226" t="str">
        <f>Doklady!D66</f>
        <v/>
      </c>
      <c r="B61" s="227" t="s">
        <v>327</v>
      </c>
      <c r="C61" s="228">
        <f t="shared" ref="C61:I61" si="6">SUM(C53:C60)</f>
        <v>256800</v>
      </c>
      <c r="D61" s="228">
        <f t="shared" si="6"/>
        <v>256799.99999999997</v>
      </c>
      <c r="E61" s="228">
        <f t="shared" si="6"/>
        <v>0</v>
      </c>
      <c r="F61" s="228">
        <f t="shared" si="6"/>
        <v>0</v>
      </c>
      <c r="G61" s="228">
        <f t="shared" si="6"/>
        <v>256799.99999999997</v>
      </c>
      <c r="H61" s="228">
        <f t="shared" si="6"/>
        <v>0</v>
      </c>
      <c r="I61" s="228">
        <f t="shared" si="6"/>
        <v>0</v>
      </c>
      <c r="J61" s="224" t="str">
        <f>IF(D61&gt;C61,"Vyúčtované prostriedky nemôžu byť väčšie ako poskytnuté. Opravte v hárku ""Doklady""","")</f>
        <v/>
      </c>
      <c r="K61" s="224"/>
      <c r="L61" s="224"/>
      <c r="M61" s="224"/>
      <c r="N61" s="224"/>
      <c r="O61" s="224"/>
      <c r="P61" s="224"/>
      <c r="Q61" s="224"/>
      <c r="R61" s="224"/>
      <c r="S61" s="224"/>
      <c r="T61" s="224"/>
      <c r="U61" s="224"/>
      <c r="V61" s="224"/>
      <c r="W61" s="224"/>
      <c r="X61" s="224"/>
      <c r="Y61" s="224"/>
      <c r="Z61" s="224"/>
    </row>
    <row r="63" spans="1:26" s="9" customFormat="1" ht="12.75" x14ac:dyDescent="0.2">
      <c r="A63" s="9" t="s">
        <v>386</v>
      </c>
      <c r="C63" s="74"/>
      <c r="D63" s="74"/>
      <c r="E63" s="74"/>
      <c r="F63" s="74"/>
      <c r="G63" s="74"/>
      <c r="H63" s="74"/>
      <c r="I63" s="74"/>
      <c r="J63" s="85"/>
      <c r="K63" s="85"/>
      <c r="L63" s="85"/>
      <c r="M63" s="85"/>
      <c r="N63" s="85"/>
      <c r="O63" s="85"/>
      <c r="P63" s="85"/>
      <c r="Q63" s="85"/>
      <c r="R63" s="85"/>
      <c r="S63" s="85"/>
      <c r="T63" s="85"/>
      <c r="U63" s="85"/>
      <c r="V63" s="85"/>
      <c r="W63" s="85"/>
      <c r="X63" s="85"/>
      <c r="Y63" s="85"/>
      <c r="Z63" s="85"/>
    </row>
    <row r="64" spans="1:26" s="9" customFormat="1" ht="12.75" x14ac:dyDescent="0.2">
      <c r="A64" s="9" t="s">
        <v>387</v>
      </c>
      <c r="C64" s="74"/>
      <c r="D64" s="74"/>
      <c r="E64" s="74"/>
      <c r="F64" s="74"/>
      <c r="G64" s="74"/>
      <c r="H64" s="74"/>
      <c r="I64" s="74"/>
      <c r="J64" s="85"/>
      <c r="K64" s="85"/>
      <c r="L64" s="85"/>
      <c r="M64" s="85"/>
      <c r="N64" s="85"/>
      <c r="O64" s="85"/>
      <c r="P64" s="85"/>
      <c r="Q64" s="85"/>
      <c r="R64" s="85"/>
      <c r="S64" s="85"/>
      <c r="T64" s="85"/>
      <c r="U64" s="85"/>
      <c r="V64" s="85"/>
      <c r="W64" s="85"/>
      <c r="X64" s="85"/>
      <c r="Y64" s="85"/>
      <c r="Z64" s="85"/>
    </row>
    <row r="65" spans="1:26" s="9" customFormat="1" ht="12.75" x14ac:dyDescent="0.2">
      <c r="A65" s="9" t="s">
        <v>388</v>
      </c>
      <c r="C65" s="74"/>
      <c r="D65" s="74"/>
      <c r="E65" s="74"/>
      <c r="F65" s="74"/>
      <c r="G65" s="74"/>
      <c r="H65" s="74"/>
      <c r="I65" s="74"/>
      <c r="J65" s="85"/>
      <c r="K65" s="85"/>
      <c r="L65" s="85"/>
      <c r="M65" s="85"/>
      <c r="N65" s="85"/>
      <c r="O65" s="85"/>
      <c r="P65" s="85"/>
      <c r="Q65" s="85"/>
      <c r="R65" s="85"/>
      <c r="S65" s="85"/>
      <c r="T65" s="85"/>
      <c r="U65" s="85"/>
      <c r="V65" s="85"/>
      <c r="W65" s="85"/>
      <c r="X65" s="85"/>
      <c r="Y65" s="85"/>
      <c r="Z65" s="85"/>
    </row>
    <row r="66" spans="1:26" s="9" customFormat="1" ht="12.75" x14ac:dyDescent="0.2">
      <c r="A66" s="9" t="s">
        <v>4564</v>
      </c>
      <c r="C66" s="74"/>
      <c r="D66" s="74"/>
      <c r="E66" s="74"/>
      <c r="F66" s="74"/>
      <c r="G66" s="74"/>
      <c r="H66" s="74"/>
      <c r="I66" s="74"/>
      <c r="J66" s="85"/>
      <c r="K66" s="85"/>
      <c r="L66" s="85"/>
      <c r="M66" s="85"/>
      <c r="N66" s="85"/>
      <c r="O66" s="85"/>
      <c r="P66" s="85"/>
      <c r="Q66" s="85"/>
      <c r="R66" s="85"/>
      <c r="S66" s="85"/>
      <c r="T66" s="85"/>
      <c r="U66" s="85"/>
      <c r="V66" s="85"/>
      <c r="W66" s="85"/>
      <c r="X66" s="85"/>
      <c r="Y66" s="85"/>
      <c r="Z66" s="85"/>
    </row>
    <row r="67" spans="1:26" s="9" customFormat="1" ht="12.75" x14ac:dyDescent="0.2">
      <c r="C67" s="74"/>
      <c r="D67" s="74"/>
      <c r="E67" s="74"/>
      <c r="F67" s="74"/>
      <c r="G67" s="74"/>
      <c r="H67" s="74"/>
      <c r="I67" s="74"/>
      <c r="J67" s="85"/>
      <c r="K67" s="85"/>
      <c r="L67" s="85"/>
      <c r="M67" s="85"/>
      <c r="N67" s="85"/>
      <c r="O67" s="85"/>
      <c r="P67" s="85"/>
      <c r="Q67" s="85"/>
      <c r="R67" s="85"/>
      <c r="S67" s="85"/>
      <c r="T67" s="85"/>
      <c r="U67" s="85"/>
      <c r="V67" s="85"/>
      <c r="W67" s="85"/>
      <c r="X67" s="85"/>
      <c r="Y67" s="85"/>
      <c r="Z67" s="85"/>
    </row>
    <row r="68" spans="1:26" ht="12.75" x14ac:dyDescent="0.2">
      <c r="A68" s="9" t="s">
        <v>389</v>
      </c>
      <c r="B68" s="9"/>
      <c r="C68" s="74"/>
      <c r="D68" s="74"/>
      <c r="E68" s="74"/>
      <c r="F68" s="74"/>
      <c r="G68" s="74"/>
      <c r="H68" s="74"/>
      <c r="I68" s="74"/>
      <c r="J68" s="85"/>
    </row>
    <row r="69" spans="1:26" ht="12.75" x14ac:dyDescent="0.2">
      <c r="A69" s="9"/>
      <c r="B69" s="9"/>
      <c r="C69" s="74"/>
      <c r="D69" s="74"/>
      <c r="E69" s="74"/>
      <c r="F69" s="74"/>
      <c r="G69" s="74"/>
      <c r="H69" s="74"/>
      <c r="I69" s="74"/>
      <c r="J69" s="85"/>
    </row>
    <row r="70" spans="1:26" ht="12.75" x14ac:dyDescent="0.2">
      <c r="A70" s="9" t="s">
        <v>4558</v>
      </c>
      <c r="B70" s="9"/>
      <c r="C70" s="74"/>
      <c r="D70" s="74"/>
      <c r="E70" s="74"/>
      <c r="F70" s="74"/>
      <c r="G70" s="74"/>
      <c r="H70" s="74"/>
      <c r="I70" s="74"/>
      <c r="J70" s="85"/>
    </row>
    <row r="71" spans="1:26" ht="12.75" x14ac:dyDescent="0.2">
      <c r="A71" s="9"/>
      <c r="B71" s="279"/>
      <c r="C71" s="229"/>
      <c r="D71" s="372" t="s">
        <v>1931</v>
      </c>
      <c r="E71" s="372"/>
      <c r="F71" s="372"/>
      <c r="G71" s="372"/>
      <c r="H71" s="372"/>
      <c r="I71" s="372"/>
      <c r="J71" s="85"/>
    </row>
    <row r="72" spans="1:26" ht="68.25" customHeight="1" x14ac:dyDescent="0.2">
      <c r="A72" s="9"/>
      <c r="B72" s="281" t="s">
        <v>4559</v>
      </c>
      <c r="C72" s="214"/>
      <c r="D72" s="352" t="s">
        <v>391</v>
      </c>
      <c r="E72" s="352"/>
      <c r="F72" s="352"/>
      <c r="G72" s="352"/>
      <c r="H72" s="352"/>
      <c r="I72" s="352"/>
      <c r="J72" s="85"/>
    </row>
    <row r="73" spans="1:26" ht="12.75" x14ac:dyDescent="0.2">
      <c r="A73" s="9"/>
      <c r="B73" s="280"/>
      <c r="C73" s="214"/>
      <c r="D73" s="263"/>
      <c r="E73" s="263"/>
      <c r="F73" s="263"/>
      <c r="G73" s="263"/>
      <c r="H73" s="263"/>
      <c r="I73" s="263"/>
      <c r="J73" s="85"/>
    </row>
    <row r="74" spans="1:26" ht="12.75" x14ac:dyDescent="0.2">
      <c r="A74" s="9"/>
      <c r="B74" s="280"/>
      <c r="C74" s="214"/>
      <c r="D74" s="263"/>
      <c r="E74" s="263"/>
      <c r="F74" s="263"/>
      <c r="G74" s="263"/>
      <c r="H74" s="263"/>
      <c r="I74" s="263"/>
      <c r="J74" s="85"/>
    </row>
    <row r="75" spans="1:26" ht="12.75" x14ac:dyDescent="0.2">
      <c r="A75" s="9"/>
      <c r="B75" s="281"/>
      <c r="C75" s="214"/>
      <c r="D75" s="263"/>
      <c r="E75" s="263"/>
      <c r="F75" s="263"/>
      <c r="G75" s="263"/>
      <c r="H75" s="263"/>
      <c r="I75" s="263"/>
      <c r="J75" s="85"/>
    </row>
    <row r="76" spans="1:26" ht="12.75" x14ac:dyDescent="0.2">
      <c r="B76"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72:I72"/>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71:I71"/>
  </mergeCells>
  <conditionalFormatting sqref="C41:I41 C46:I46">
    <cfRule type="cellIs" dxfId="105" priority="43" stopIfTrue="1" operator="lessThanOrEqual">
      <formula>0</formula>
    </cfRule>
    <cfRule type="cellIs" dxfId="104" priority="44" stopIfTrue="1" operator="greaterThan">
      <formula>0</formula>
    </cfRule>
  </conditionalFormatting>
  <conditionalFormatting sqref="D53:D60">
    <cfRule type="expression" dxfId="103" priority="31" stopIfTrue="1">
      <formula>$C53=$D53</formula>
    </cfRule>
    <cfRule type="expression" dxfId="102" priority="33" stopIfTrue="1">
      <formula>$C53&lt;&gt;$D53</formula>
    </cfRule>
  </conditionalFormatting>
  <conditionalFormatting sqref="E9:F9">
    <cfRule type="expression" dxfId="101" priority="38" stopIfTrue="1">
      <formula>SUM($E$10:$F$14)&gt;0</formula>
    </cfRule>
  </conditionalFormatting>
  <conditionalFormatting sqref="G53:G60">
    <cfRule type="expression" dxfId="100" priority="13" stopIfTrue="1">
      <formula>$C53=$G53</formula>
    </cfRule>
    <cfRule type="expression" dxfId="99" priority="14" stopIfTrue="1">
      <formula>$C53&lt;&gt;$G53</formula>
    </cfRule>
  </conditionalFormatting>
  <conditionalFormatting sqref="I42">
    <cfRule type="cellIs" dxfId="98" priority="1" stopIfTrue="1" operator="greaterThan">
      <formula>0</formula>
    </cfRule>
  </conditionalFormatting>
  <conditionalFormatting sqref="I47">
    <cfRule type="cellIs" dxfId="97" priority="15" stopIfTrue="1" operator="greaterThan">
      <formula>0</formula>
    </cfRule>
  </conditionalFormatting>
  <conditionalFormatting sqref="I53:I60">
    <cfRule type="cellIs" dxfId="96" priority="40" stopIfTrue="1" operator="equal">
      <formula>0</formula>
    </cfRule>
    <cfRule type="cellIs" dxfId="9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65"/>
  <sheetViews>
    <sheetView topLeftCell="A696" zoomScaleNormal="100" workbookViewId="0">
      <selection activeCell="F743" sqref="F743"/>
    </sheetView>
  </sheetViews>
  <sheetFormatPr defaultColWidth="11.42578125" defaultRowHeight="11.25" x14ac:dyDescent="0.2"/>
  <cols>
    <col min="1" max="1" width="34.140625" style="6" customWidth="1"/>
    <col min="2" max="2" width="10.85546875" style="6" bestFit="1" customWidth="1"/>
    <col min="3" max="3" width="13.85546875" style="6"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7.42578125" style="91" customWidth="1"/>
    <col min="12" max="25" width="5.5703125" style="90" customWidth="1"/>
    <col min="26" max="16384" width="11.42578125" style="8"/>
  </cols>
  <sheetData>
    <row r="1" spans="1:25" s="6" customFormat="1" ht="12" hidden="1" thickBot="1" x14ac:dyDescent="0.25">
      <c r="A1" s="231" t="str">
        <f>IF(ROW()&lt;=B$3,INDEX(FP!F:F,B$2+ROW()-1)&amp;" - "&amp;INDEX(FP!C:C,B$2+ROW()-1),"")</f>
        <v>f - podpora a rozvoj športu</v>
      </c>
      <c r="B1" s="232" t="str">
        <f>INDEX(Adr!A:A,B102+1)</f>
        <v>00603091</v>
      </c>
      <c r="C1" s="233">
        <f>IF(ROW()&lt;=B$3,INDEX(FP!E:E,B$2+ROW()-1),"")</f>
        <v>0</v>
      </c>
      <c r="D1" s="234" t="str">
        <f>IF(ROW()&lt;=B$3,INDEX(FP!F:F,B$2+ROW()-1),"")</f>
        <v>f</v>
      </c>
      <c r="E1" s="234"/>
      <c r="F1" s="234" t="str">
        <f>IF(ROW()&lt;=B$3,INDEX(FP!G:G,B$2+ROW()-1),"")</f>
        <v>026 03</v>
      </c>
      <c r="G1" s="234"/>
      <c r="H1" s="235" t="str">
        <f>IF(ROW()&lt;=B$3,INDEX(FP!C:C,B$2+ROW()-1),"")</f>
        <v>podpora a rozvoj športu</v>
      </c>
      <c r="I1" s="236">
        <f t="shared" ref="I1:I32" si="0">IF(ROW()&lt;=B$3,SUMIF(A$107:A$10007,A1,I$107:I$10007),"")</f>
        <v>35500</v>
      </c>
      <c r="J1" s="236">
        <f t="shared" ref="J1:J32" si="1">IF(ROW()&lt;=B$3,SUMIFS(I$103:I$50007,A$103:A$50007,K1,J$103:J$50007,L1),"")</f>
        <v>0</v>
      </c>
      <c r="K1" s="110"/>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g - rozvoj športov, ktoré nie sú uznanými podľa zákona č. 440/2015 Z. z.</v>
      </c>
      <c r="B2" s="237">
        <f>MATCH(B1,FP!A:A,0)</f>
        <v>150</v>
      </c>
      <c r="C2" s="233">
        <f>IF(ROW()&lt;=B$3,INDEX(FP!E:E,B$2+ROW()-1),"")</f>
        <v>0</v>
      </c>
      <c r="D2" s="234" t="str">
        <f>IF(ROW()&lt;=B$3,INDEX(FP!F:F,B$2+ROW()-1),"")</f>
        <v>g</v>
      </c>
      <c r="E2" s="234"/>
      <c r="F2" s="234" t="str">
        <f>IF(ROW()&lt;=B$3,INDEX(FP!G:G,B$2+ROW()-1),"")</f>
        <v>026 03</v>
      </c>
      <c r="G2" s="234"/>
      <c r="H2" s="235" t="str">
        <f>IF(ROW()&lt;=B$3,INDEX(FP!C:C,B$2+ROW()-1),"")</f>
        <v>rozvoj športov, ktoré nie sú uznanými podľa zákona č. 440/2015 Z. z.</v>
      </c>
      <c r="I2" s="236">
        <f t="shared" si="0"/>
        <v>214299.99999999997</v>
      </c>
      <c r="J2" s="236">
        <f t="shared" si="1"/>
        <v>0</v>
      </c>
      <c r="K2" s="110"/>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m - Országh cup 2025</v>
      </c>
      <c r="B3" s="238">
        <f>COUNTIF(FP!A:A,Doklady!B1)</f>
        <v>3</v>
      </c>
      <c r="C3" s="233">
        <f>IF(ROW()&lt;=B$3,INDEX(FP!E:E,B$2+ROW()-1),"")</f>
        <v>0</v>
      </c>
      <c r="D3" s="234" t="str">
        <f>IF(ROW()&lt;=B$3,INDEX(FP!F:F,B$2+ROW()-1),"")</f>
        <v>m</v>
      </c>
      <c r="E3" s="234"/>
      <c r="F3" s="234" t="str">
        <f>IF(ROW()&lt;=B$3,INDEX(FP!G:G,B$2+ROW()-1),"")</f>
        <v>026 03</v>
      </c>
      <c r="G3" s="234"/>
      <c r="H3" s="235" t="str">
        <f>IF(ROW()&lt;=B$3,INDEX(FP!C:C,B$2+ROW()-1),"")</f>
        <v>Országh cup 2025</v>
      </c>
      <c r="I3" s="236">
        <f t="shared" si="0"/>
        <v>7000</v>
      </c>
      <c r="J3" s="236">
        <f t="shared" si="1"/>
        <v>0</v>
      </c>
      <c r="K3" s="110"/>
      <c r="L3" s="101">
        <v>99</v>
      </c>
      <c r="M3" s="99" t="str">
        <f>$A2</f>
        <v>g - rozvoj športov, ktoré nie sú uznanými podľa zákona č. 440/2015 Z. z.</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2">IF(ROW()&lt;=B$3,SUMIF(A$107:A$10007,A33,I$107:I$10007),"")</f>
        <v/>
      </c>
      <c r="J33" s="236" t="str">
        <f t="shared" ref="J33:J64" si="3">IF(ROW()&lt;=B$3,SUMIFS(I$103:I$50007,A$103:A$50007,K33,J$103:J$50007,L33),"")</f>
        <v/>
      </c>
      <c r="K33" s="110"/>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2"/>
        <v/>
      </c>
      <c r="J34" s="236" t="str">
        <f t="shared" si="3"/>
        <v/>
      </c>
      <c r="K34" s="110"/>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2"/>
        <v/>
      </c>
      <c r="J35" s="236" t="str">
        <f t="shared" si="3"/>
        <v/>
      </c>
      <c r="K35" s="110"/>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2"/>
        <v/>
      </c>
      <c r="J36" s="236" t="str">
        <f t="shared" si="3"/>
        <v/>
      </c>
      <c r="K36" s="110"/>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2"/>
        <v/>
      </c>
      <c r="J37" s="236" t="str">
        <f t="shared" si="3"/>
        <v/>
      </c>
      <c r="K37" s="110"/>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2"/>
        <v/>
      </c>
      <c r="J38" s="236" t="str">
        <f t="shared" si="3"/>
        <v/>
      </c>
      <c r="K38" s="110"/>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2"/>
        <v/>
      </c>
      <c r="J39" s="236" t="str">
        <f t="shared" si="3"/>
        <v/>
      </c>
      <c r="K39" s="110"/>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2"/>
        <v/>
      </c>
      <c r="J40" s="236" t="str">
        <f t="shared" si="3"/>
        <v/>
      </c>
      <c r="K40" s="110"/>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2"/>
        <v/>
      </c>
      <c r="J41" s="236" t="str">
        <f t="shared" si="3"/>
        <v/>
      </c>
      <c r="K41" s="110"/>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2"/>
        <v/>
      </c>
      <c r="J42" s="236" t="str">
        <f t="shared" si="3"/>
        <v/>
      </c>
      <c r="K42" s="110"/>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2"/>
        <v/>
      </c>
      <c r="J43" s="236" t="str">
        <f t="shared" si="3"/>
        <v/>
      </c>
      <c r="K43" s="110"/>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2"/>
        <v/>
      </c>
      <c r="J44" s="236" t="str">
        <f t="shared" si="3"/>
        <v/>
      </c>
      <c r="K44" s="110"/>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2"/>
        <v/>
      </c>
      <c r="J45" s="236" t="str">
        <f t="shared" si="3"/>
        <v/>
      </c>
      <c r="K45" s="110"/>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2"/>
        <v/>
      </c>
      <c r="J46" s="236" t="str">
        <f t="shared" si="3"/>
        <v/>
      </c>
      <c r="K46" s="110"/>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2"/>
        <v/>
      </c>
      <c r="J47" s="236" t="str">
        <f t="shared" si="3"/>
        <v/>
      </c>
      <c r="K47" s="110"/>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2"/>
        <v/>
      </c>
      <c r="J48" s="236" t="str">
        <f t="shared" si="3"/>
        <v/>
      </c>
      <c r="K48" s="110"/>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2"/>
        <v/>
      </c>
      <c r="J49" s="236" t="str">
        <f t="shared" si="3"/>
        <v/>
      </c>
      <c r="K49" s="110"/>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2"/>
        <v/>
      </c>
      <c r="J50" s="236" t="str">
        <f t="shared" si="3"/>
        <v/>
      </c>
      <c r="K50" s="110"/>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2"/>
        <v/>
      </c>
      <c r="J51" s="236" t="str">
        <f t="shared" si="3"/>
        <v/>
      </c>
      <c r="K51" s="110"/>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2"/>
        <v/>
      </c>
      <c r="J52" s="236" t="str">
        <f t="shared" si="3"/>
        <v/>
      </c>
      <c r="K52" s="110"/>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2"/>
        <v/>
      </c>
      <c r="J53" s="236" t="str">
        <f t="shared" si="3"/>
        <v/>
      </c>
      <c r="K53" s="110"/>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2"/>
        <v/>
      </c>
      <c r="J54" s="236" t="str">
        <f t="shared" si="3"/>
        <v/>
      </c>
      <c r="K54" s="110"/>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2"/>
        <v/>
      </c>
      <c r="J55" s="236" t="str">
        <f t="shared" si="3"/>
        <v/>
      </c>
      <c r="K55" s="110"/>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2"/>
        <v/>
      </c>
      <c r="J56" s="236" t="str">
        <f t="shared" si="3"/>
        <v/>
      </c>
      <c r="K56" s="110"/>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2"/>
        <v/>
      </c>
      <c r="J57" s="236" t="str">
        <f t="shared" si="3"/>
        <v/>
      </c>
      <c r="K57" s="110"/>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2"/>
        <v/>
      </c>
      <c r="J58" s="236" t="str">
        <f t="shared" si="3"/>
        <v/>
      </c>
      <c r="K58" s="110"/>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2"/>
        <v/>
      </c>
      <c r="J59" s="236" t="str">
        <f t="shared" si="3"/>
        <v/>
      </c>
      <c r="K59" s="110"/>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2"/>
        <v/>
      </c>
      <c r="J60" s="236" t="str">
        <f t="shared" si="3"/>
        <v/>
      </c>
      <c r="K60" s="110"/>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2"/>
        <v/>
      </c>
      <c r="J61" s="236" t="str">
        <f t="shared" si="3"/>
        <v/>
      </c>
      <c r="K61" s="110"/>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2"/>
        <v/>
      </c>
      <c r="J62" s="236" t="str">
        <f t="shared" si="3"/>
        <v/>
      </c>
      <c r="K62" s="110"/>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2"/>
        <v/>
      </c>
      <c r="J63" s="236" t="str">
        <f t="shared" si="3"/>
        <v/>
      </c>
      <c r="K63" s="110"/>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2"/>
        <v/>
      </c>
      <c r="J64" s="236" t="str">
        <f t="shared" si="3"/>
        <v/>
      </c>
      <c r="K64" s="110"/>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4">IF(ROW()&lt;=B$3,SUMIF(A$107:A$10007,A65,I$107:I$10007),"")</f>
        <v/>
      </c>
      <c r="J65" s="236" t="str">
        <f t="shared" ref="J65:J96" si="5">IF(ROW()&lt;=B$3,SUMIFS(I$103:I$50007,A$103:A$50007,K65,J$103:J$50007,L65),"")</f>
        <v/>
      </c>
      <c r="K65" s="110"/>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4"/>
        <v/>
      </c>
      <c r="J66" s="236" t="str">
        <f t="shared" si="5"/>
        <v/>
      </c>
      <c r="K66" s="110"/>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4"/>
        <v/>
      </c>
      <c r="J67" s="236" t="str">
        <f t="shared" si="5"/>
        <v/>
      </c>
      <c r="K67" s="110"/>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4"/>
        <v/>
      </c>
      <c r="J68" s="236" t="str">
        <f t="shared" si="5"/>
        <v/>
      </c>
      <c r="K68" s="110"/>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4"/>
        <v/>
      </c>
      <c r="J69" s="236" t="str">
        <f t="shared" si="5"/>
        <v/>
      </c>
      <c r="K69" s="110"/>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4"/>
        <v/>
      </c>
      <c r="J70" s="236" t="str">
        <f t="shared" si="5"/>
        <v/>
      </c>
      <c r="K70" s="110"/>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4"/>
        <v/>
      </c>
      <c r="J71" s="236" t="str">
        <f t="shared" si="5"/>
        <v/>
      </c>
      <c r="K71" s="110"/>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4"/>
        <v/>
      </c>
      <c r="J72" s="236" t="str">
        <f t="shared" si="5"/>
        <v/>
      </c>
      <c r="K72" s="110"/>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4"/>
        <v/>
      </c>
      <c r="J73" s="236" t="str">
        <f t="shared" si="5"/>
        <v/>
      </c>
      <c r="K73" s="110"/>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4"/>
        <v/>
      </c>
      <c r="J74" s="236" t="str">
        <f t="shared" si="5"/>
        <v/>
      </c>
      <c r="K74" s="110"/>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4"/>
        <v/>
      </c>
      <c r="J75" s="236" t="str">
        <f t="shared" si="5"/>
        <v/>
      </c>
      <c r="K75" s="110"/>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4"/>
        <v/>
      </c>
      <c r="J76" s="236" t="str">
        <f t="shared" si="5"/>
        <v/>
      </c>
      <c r="K76" s="110"/>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4"/>
        <v/>
      </c>
      <c r="J77" s="236" t="str">
        <f t="shared" si="5"/>
        <v/>
      </c>
      <c r="K77" s="110"/>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4"/>
        <v/>
      </c>
      <c r="J78" s="236" t="str">
        <f t="shared" si="5"/>
        <v/>
      </c>
      <c r="K78" s="110"/>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4"/>
        <v/>
      </c>
      <c r="J79" s="236" t="str">
        <f t="shared" si="5"/>
        <v/>
      </c>
      <c r="K79" s="110"/>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4"/>
        <v/>
      </c>
      <c r="J80" s="236" t="str">
        <f t="shared" si="5"/>
        <v/>
      </c>
      <c r="K80" s="110"/>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4"/>
        <v/>
      </c>
      <c r="J81" s="236" t="str">
        <f t="shared" si="5"/>
        <v/>
      </c>
      <c r="K81" s="110"/>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4"/>
        <v/>
      </c>
      <c r="J82" s="236" t="str">
        <f t="shared" si="5"/>
        <v/>
      </c>
      <c r="K82" s="110"/>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4"/>
        <v/>
      </c>
      <c r="J83" s="236" t="str">
        <f t="shared" si="5"/>
        <v/>
      </c>
      <c r="K83" s="110"/>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4"/>
        <v/>
      </c>
      <c r="J84" s="236" t="str">
        <f t="shared" si="5"/>
        <v/>
      </c>
      <c r="K84" s="110"/>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4"/>
        <v/>
      </c>
      <c r="J85" s="236" t="str">
        <f t="shared" si="5"/>
        <v/>
      </c>
      <c r="K85" s="110"/>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4"/>
        <v/>
      </c>
      <c r="J86" s="236" t="str">
        <f t="shared" si="5"/>
        <v/>
      </c>
      <c r="K86" s="110"/>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4"/>
        <v/>
      </c>
      <c r="J87" s="236" t="str">
        <f t="shared" si="5"/>
        <v/>
      </c>
      <c r="K87" s="110"/>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4"/>
        <v/>
      </c>
      <c r="J88" s="236" t="str">
        <f t="shared" si="5"/>
        <v/>
      </c>
      <c r="K88" s="110"/>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4"/>
        <v/>
      </c>
      <c r="J89" s="236" t="str">
        <f t="shared" si="5"/>
        <v/>
      </c>
      <c r="K89" s="110"/>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4"/>
        <v/>
      </c>
      <c r="J90" s="236" t="str">
        <f t="shared" si="5"/>
        <v/>
      </c>
      <c r="K90" s="110"/>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4"/>
        <v/>
      </c>
      <c r="J91" s="236" t="str">
        <f t="shared" si="5"/>
        <v/>
      </c>
      <c r="K91" s="110"/>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4"/>
        <v/>
      </c>
      <c r="J92" s="236" t="str">
        <f t="shared" si="5"/>
        <v/>
      </c>
      <c r="K92" s="110"/>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4"/>
        <v/>
      </c>
      <c r="J93" s="236" t="str">
        <f t="shared" si="5"/>
        <v/>
      </c>
      <c r="K93" s="110"/>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4"/>
        <v/>
      </c>
      <c r="J94" s="236" t="str">
        <f t="shared" si="5"/>
        <v/>
      </c>
      <c r="K94" s="110"/>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392</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393</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394</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395</v>
      </c>
      <c r="G99" s="241"/>
      <c r="H99" s="241"/>
      <c r="I99" s="243"/>
      <c r="J99" s="245"/>
      <c r="K99" s="87"/>
      <c r="L99" s="88"/>
      <c r="M99" s="88"/>
      <c r="N99" s="88"/>
      <c r="O99" s="88"/>
      <c r="P99" s="88"/>
      <c r="Q99" s="88"/>
      <c r="R99" s="88"/>
      <c r="S99" s="88"/>
      <c r="T99" s="88"/>
      <c r="U99" s="88"/>
      <c r="V99" s="88"/>
      <c r="W99" s="88"/>
      <c r="X99" s="88"/>
      <c r="Y99" s="88"/>
    </row>
    <row r="100" spans="1:25" ht="15.75" x14ac:dyDescent="0.25">
      <c r="A100" s="399" t="s">
        <v>329</v>
      </c>
      <c r="B100" s="399"/>
      <c r="C100" s="399"/>
      <c r="D100" s="399"/>
      <c r="E100" s="399"/>
      <c r="F100" s="399"/>
      <c r="G100" s="399"/>
      <c r="H100" s="399"/>
      <c r="I100" s="401" t="s">
        <v>2989</v>
      </c>
      <c r="J100" s="401"/>
      <c r="K100" s="89"/>
    </row>
    <row r="101" spans="1:25" ht="15.75" x14ac:dyDescent="0.25">
      <c r="A101" s="399"/>
      <c r="B101" s="399"/>
      <c r="C101" s="399"/>
      <c r="D101" s="399"/>
      <c r="E101" s="399"/>
      <c r="F101" s="399"/>
      <c r="G101" s="399"/>
      <c r="H101" s="399"/>
      <c r="I101" s="400">
        <v>45961</v>
      </c>
      <c r="J101" s="400"/>
    </row>
    <row r="102" spans="1:25" ht="14.25" x14ac:dyDescent="0.2">
      <c r="A102" s="249" t="s">
        <v>396</v>
      </c>
      <c r="B102" s="250">
        <v>110</v>
      </c>
      <c r="C102" s="250"/>
      <c r="D102" s="251"/>
      <c r="E102" s="251"/>
      <c r="F102" s="251"/>
      <c r="G102" s="251"/>
      <c r="H102" s="251"/>
      <c r="I102" s="86"/>
      <c r="J102" s="220"/>
    </row>
    <row r="103" spans="1:25" s="83" customFormat="1" x14ac:dyDescent="0.2">
      <c r="A103" s="79" t="s">
        <v>335</v>
      </c>
      <c r="B103" s="80" t="s">
        <v>397</v>
      </c>
      <c r="C103" s="80" t="s">
        <v>398</v>
      </c>
      <c r="D103" s="80" t="s">
        <v>399</v>
      </c>
      <c r="E103" s="80"/>
      <c r="F103" s="80" t="s">
        <v>400</v>
      </c>
      <c r="G103" s="80"/>
      <c r="H103" s="80" t="s">
        <v>401</v>
      </c>
      <c r="I103" s="81" t="s">
        <v>402</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403</v>
      </c>
      <c r="F104" s="10" t="s">
        <v>65</v>
      </c>
      <c r="G104" s="10" t="s">
        <v>66</v>
      </c>
      <c r="H104" s="10" t="s">
        <v>67</v>
      </c>
      <c r="I104" s="293" t="s">
        <v>404</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402" t="s">
        <v>405</v>
      </c>
      <c r="B105" s="403"/>
      <c r="C105" s="403"/>
      <c r="D105" s="403"/>
      <c r="E105" s="403"/>
      <c r="F105" s="403"/>
      <c r="G105" s="403"/>
      <c r="H105" s="403"/>
      <c r="I105" s="403"/>
      <c r="J105" s="40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5.5" x14ac:dyDescent="0.2">
      <c r="A107" s="14" t="s">
        <v>2994</v>
      </c>
      <c r="B107" s="14"/>
      <c r="C107" s="14"/>
      <c r="D107" s="16"/>
      <c r="E107" s="16"/>
      <c r="F107" s="328" t="s">
        <v>3304</v>
      </c>
      <c r="G107" s="332"/>
      <c r="H107" s="14"/>
      <c r="I107" s="15"/>
      <c r="J107" s="347"/>
      <c r="K107" s="224"/>
    </row>
    <row r="108" spans="1:25" ht="25.5" x14ac:dyDescent="0.2">
      <c r="A108" s="14" t="s">
        <v>2994</v>
      </c>
      <c r="B108" s="14"/>
      <c r="C108" s="14"/>
      <c r="D108" s="16"/>
      <c r="E108" s="16"/>
      <c r="F108" s="329" t="s">
        <v>3305</v>
      </c>
      <c r="G108" s="332"/>
      <c r="H108" s="14"/>
      <c r="I108" s="15"/>
      <c r="J108" s="347"/>
      <c r="K108" s="224"/>
    </row>
    <row r="109" spans="1:25" ht="45" x14ac:dyDescent="0.2">
      <c r="A109" s="14" t="s">
        <v>2994</v>
      </c>
      <c r="B109" s="14"/>
      <c r="C109" s="14"/>
      <c r="D109" s="16"/>
      <c r="E109" s="16"/>
      <c r="F109" s="330" t="s">
        <v>3306</v>
      </c>
      <c r="G109" s="332"/>
      <c r="H109" s="14"/>
      <c r="I109" s="15"/>
      <c r="J109" s="347"/>
      <c r="K109" s="224"/>
    </row>
    <row r="110" spans="1:25" ht="22.5" x14ac:dyDescent="0.2">
      <c r="A110" s="14" t="s">
        <v>2994</v>
      </c>
      <c r="B110" s="14" t="s">
        <v>2995</v>
      </c>
      <c r="C110" s="14" t="s">
        <v>3185</v>
      </c>
      <c r="D110" s="16">
        <v>45821</v>
      </c>
      <c r="E110" s="16"/>
      <c r="F110" s="14" t="s">
        <v>3307</v>
      </c>
      <c r="G110" s="14" t="s">
        <v>3494</v>
      </c>
      <c r="H110" s="14" t="s">
        <v>3538</v>
      </c>
      <c r="I110" s="15">
        <v>24.6</v>
      </c>
      <c r="J110" s="347"/>
      <c r="K110" s="224"/>
    </row>
    <row r="111" spans="1:25" ht="22.5" x14ac:dyDescent="0.2">
      <c r="A111" s="14" t="s">
        <v>2994</v>
      </c>
      <c r="B111" s="14" t="s">
        <v>2996</v>
      </c>
      <c r="C111" s="14" t="s">
        <v>3186</v>
      </c>
      <c r="D111" s="16">
        <v>45821</v>
      </c>
      <c r="E111" s="16"/>
      <c r="F111" s="14" t="s">
        <v>3308</v>
      </c>
      <c r="G111" s="14" t="s">
        <v>3494</v>
      </c>
      <c r="H111" s="14" t="s">
        <v>3538</v>
      </c>
      <c r="I111" s="15">
        <v>717.66</v>
      </c>
      <c r="J111" s="347"/>
      <c r="K111" s="224"/>
    </row>
    <row r="112" spans="1:25" ht="22.5" x14ac:dyDescent="0.2">
      <c r="A112" s="14" t="s">
        <v>2994</v>
      </c>
      <c r="B112" s="14" t="s">
        <v>2997</v>
      </c>
      <c r="C112" s="14" t="s">
        <v>3187</v>
      </c>
      <c r="D112" s="16">
        <v>45821</v>
      </c>
      <c r="E112" s="16"/>
      <c r="F112" s="14" t="s">
        <v>3309</v>
      </c>
      <c r="G112" s="14" t="s">
        <v>3494</v>
      </c>
      <c r="H112" s="14" t="s">
        <v>3538</v>
      </c>
      <c r="I112" s="15">
        <v>49.2</v>
      </c>
      <c r="J112" s="347"/>
      <c r="K112" s="224"/>
    </row>
    <row r="113" spans="1:11" ht="22.5" x14ac:dyDescent="0.2">
      <c r="A113" s="14" t="s">
        <v>2994</v>
      </c>
      <c r="B113" s="14" t="s">
        <v>2998</v>
      </c>
      <c r="C113" s="14" t="s">
        <v>3188</v>
      </c>
      <c r="D113" s="16">
        <v>45825</v>
      </c>
      <c r="E113" s="16"/>
      <c r="F113" s="14" t="s">
        <v>3310</v>
      </c>
      <c r="G113" s="14" t="s">
        <v>3494</v>
      </c>
      <c r="H113" s="14" t="s">
        <v>3538</v>
      </c>
      <c r="I113" s="15">
        <v>717.66</v>
      </c>
      <c r="J113" s="347"/>
      <c r="K113" s="224"/>
    </row>
    <row r="114" spans="1:11" ht="22.5" x14ac:dyDescent="0.2">
      <c r="A114" s="14" t="s">
        <v>2994</v>
      </c>
      <c r="B114" s="14" t="s">
        <v>2999</v>
      </c>
      <c r="C114" s="14" t="s">
        <v>3189</v>
      </c>
      <c r="D114" s="16">
        <v>45869</v>
      </c>
      <c r="E114" s="16"/>
      <c r="F114" s="14" t="s">
        <v>3311</v>
      </c>
      <c r="G114" s="14" t="s">
        <v>3494</v>
      </c>
      <c r="H114" s="14" t="s">
        <v>3538</v>
      </c>
      <c r="I114" s="15">
        <v>717.66</v>
      </c>
      <c r="J114" s="347"/>
      <c r="K114" s="224"/>
    </row>
    <row r="115" spans="1:11" ht="22.5" x14ac:dyDescent="0.2">
      <c r="A115" s="14" t="s">
        <v>2994</v>
      </c>
      <c r="B115" s="14" t="s">
        <v>3000</v>
      </c>
      <c r="C115" s="14" t="s">
        <v>3190</v>
      </c>
      <c r="D115" s="16">
        <v>45882</v>
      </c>
      <c r="E115" s="16"/>
      <c r="F115" s="14" t="s">
        <v>3312</v>
      </c>
      <c r="G115" s="14" t="s">
        <v>3494</v>
      </c>
      <c r="H115" s="14" t="s">
        <v>3538</v>
      </c>
      <c r="I115" s="15">
        <v>717.66</v>
      </c>
      <c r="J115" s="347"/>
      <c r="K115" s="224"/>
    </row>
    <row r="116" spans="1:11" ht="22.5" x14ac:dyDescent="0.2">
      <c r="A116" s="14" t="s">
        <v>2994</v>
      </c>
      <c r="B116" s="14" t="s">
        <v>3001</v>
      </c>
      <c r="C116" s="14" t="s">
        <v>3191</v>
      </c>
      <c r="D116" s="16">
        <v>45918</v>
      </c>
      <c r="E116" s="16"/>
      <c r="F116" s="14" t="s">
        <v>3313</v>
      </c>
      <c r="G116" s="14" t="s">
        <v>3494</v>
      </c>
      <c r="H116" s="14" t="s">
        <v>3538</v>
      </c>
      <c r="I116" s="15">
        <v>717.66</v>
      </c>
      <c r="J116" s="347"/>
      <c r="K116" s="224"/>
    </row>
    <row r="117" spans="1:11" ht="22.5" x14ac:dyDescent="0.2">
      <c r="A117" s="14" t="s">
        <v>2994</v>
      </c>
      <c r="B117" s="14" t="s">
        <v>3002</v>
      </c>
      <c r="C117" s="14" t="s">
        <v>3192</v>
      </c>
      <c r="D117" s="16">
        <v>45945</v>
      </c>
      <c r="E117" s="16"/>
      <c r="F117" s="14" t="s">
        <v>3314</v>
      </c>
      <c r="G117" s="14" t="s">
        <v>3494</v>
      </c>
      <c r="H117" s="14" t="s">
        <v>3538</v>
      </c>
      <c r="I117" s="15">
        <v>717.66</v>
      </c>
      <c r="J117" s="347"/>
      <c r="K117" s="224"/>
    </row>
    <row r="118" spans="1:11" ht="22.5" x14ac:dyDescent="0.2">
      <c r="A118" s="14" t="s">
        <v>2994</v>
      </c>
      <c r="B118" s="14" t="s">
        <v>3003</v>
      </c>
      <c r="C118" s="14" t="s">
        <v>3003</v>
      </c>
      <c r="D118" s="16">
        <v>45979</v>
      </c>
      <c r="E118" s="16"/>
      <c r="F118" s="14" t="s">
        <v>3315</v>
      </c>
      <c r="G118" s="14" t="s">
        <v>3495</v>
      </c>
      <c r="H118" s="14" t="s">
        <v>3539</v>
      </c>
      <c r="I118" s="15">
        <v>2000</v>
      </c>
      <c r="J118" s="347"/>
      <c r="K118" s="224"/>
    </row>
    <row r="119" spans="1:11" ht="45" x14ac:dyDescent="0.2">
      <c r="A119" s="14" t="s">
        <v>2994</v>
      </c>
      <c r="B119" s="14"/>
      <c r="C119" s="14"/>
      <c r="D119" s="16"/>
      <c r="E119" s="16"/>
      <c r="F119" s="330" t="s">
        <v>3316</v>
      </c>
      <c r="G119" s="332"/>
      <c r="H119" s="14"/>
      <c r="I119" s="15"/>
      <c r="J119" s="347"/>
      <c r="K119" s="224"/>
    </row>
    <row r="120" spans="1:11" ht="33.75" x14ac:dyDescent="0.2">
      <c r="A120" s="14" t="s">
        <v>2994</v>
      </c>
      <c r="B120" s="14" t="s">
        <v>3004</v>
      </c>
      <c r="C120" s="14" t="s">
        <v>3193</v>
      </c>
      <c r="D120" s="16">
        <v>45821</v>
      </c>
      <c r="E120" s="16"/>
      <c r="F120" s="14" t="s">
        <v>3317</v>
      </c>
      <c r="G120" s="14" t="s">
        <v>3494</v>
      </c>
      <c r="H120" s="14" t="s">
        <v>3538</v>
      </c>
      <c r="I120" s="15">
        <v>206.81</v>
      </c>
      <c r="J120" s="347"/>
      <c r="K120" s="224"/>
    </row>
    <row r="121" spans="1:11" ht="33.75" x14ac:dyDescent="0.2">
      <c r="A121" s="14" t="s">
        <v>2994</v>
      </c>
      <c r="B121" s="14" t="s">
        <v>3005</v>
      </c>
      <c r="C121" s="14" t="s">
        <v>3194</v>
      </c>
      <c r="D121" s="16">
        <v>45825</v>
      </c>
      <c r="E121" s="16"/>
      <c r="F121" s="14" t="s">
        <v>3318</v>
      </c>
      <c r="G121" s="14" t="s">
        <v>3494</v>
      </c>
      <c r="H121" s="14" t="s">
        <v>3538</v>
      </c>
      <c r="I121" s="15">
        <v>206.81</v>
      </c>
      <c r="J121" s="347"/>
      <c r="K121" s="224"/>
    </row>
    <row r="122" spans="1:11" ht="33.75" x14ac:dyDescent="0.2">
      <c r="A122" s="14" t="s">
        <v>2994</v>
      </c>
      <c r="B122" s="14" t="s">
        <v>3006</v>
      </c>
      <c r="C122" s="14" t="s">
        <v>3195</v>
      </c>
      <c r="D122" s="16">
        <v>45869</v>
      </c>
      <c r="E122" s="16"/>
      <c r="F122" s="14" t="s">
        <v>3319</v>
      </c>
      <c r="G122" s="14" t="s">
        <v>3494</v>
      </c>
      <c r="H122" s="14" t="s">
        <v>3538</v>
      </c>
      <c r="I122" s="15">
        <v>206.81</v>
      </c>
      <c r="J122" s="347"/>
      <c r="K122" s="224"/>
    </row>
    <row r="123" spans="1:11" ht="33.75" x14ac:dyDescent="0.2">
      <c r="A123" s="14" t="s">
        <v>2994</v>
      </c>
      <c r="B123" s="14" t="s">
        <v>3007</v>
      </c>
      <c r="C123" s="14" t="s">
        <v>3196</v>
      </c>
      <c r="D123" s="16">
        <v>45869</v>
      </c>
      <c r="E123" s="16"/>
      <c r="F123" s="14" t="s">
        <v>3320</v>
      </c>
      <c r="G123" s="14" t="s">
        <v>3494</v>
      </c>
      <c r="H123" s="14" t="s">
        <v>3538</v>
      </c>
      <c r="I123" s="15">
        <v>206.81</v>
      </c>
      <c r="J123" s="347"/>
      <c r="K123" s="224"/>
    </row>
    <row r="124" spans="1:11" ht="33.75" x14ac:dyDescent="0.2">
      <c r="A124" s="14" t="s">
        <v>2994</v>
      </c>
      <c r="B124" s="14" t="s">
        <v>3008</v>
      </c>
      <c r="C124" s="14" t="s">
        <v>3197</v>
      </c>
      <c r="D124" s="16">
        <v>45918</v>
      </c>
      <c r="E124" s="16"/>
      <c r="F124" s="14" t="s">
        <v>3321</v>
      </c>
      <c r="G124" s="14" t="s">
        <v>3494</v>
      </c>
      <c r="H124" s="14" t="s">
        <v>3538</v>
      </c>
      <c r="I124" s="15">
        <v>206.81</v>
      </c>
      <c r="J124" s="347"/>
      <c r="K124" s="224"/>
    </row>
    <row r="125" spans="1:11" ht="33.75" x14ac:dyDescent="0.2">
      <c r="A125" s="14" t="s">
        <v>2994</v>
      </c>
      <c r="B125" s="14" t="s">
        <v>3009</v>
      </c>
      <c r="C125" s="14" t="s">
        <v>3198</v>
      </c>
      <c r="D125" s="16">
        <v>45945</v>
      </c>
      <c r="E125" s="16"/>
      <c r="F125" s="14" t="s">
        <v>3322</v>
      </c>
      <c r="G125" s="14" t="s">
        <v>3494</v>
      </c>
      <c r="H125" s="14" t="s">
        <v>3538</v>
      </c>
      <c r="I125" s="15">
        <v>206.81</v>
      </c>
      <c r="J125" s="347"/>
      <c r="K125" s="224"/>
    </row>
    <row r="126" spans="1:11" ht="45" x14ac:dyDescent="0.2">
      <c r="A126" s="14" t="s">
        <v>2994</v>
      </c>
      <c r="B126" s="14"/>
      <c r="C126" s="14"/>
      <c r="D126" s="16"/>
      <c r="E126" s="327"/>
      <c r="F126" s="331" t="s">
        <v>3323</v>
      </c>
      <c r="G126" s="327"/>
      <c r="H126" s="327"/>
      <c r="I126" s="327"/>
      <c r="J126" s="347"/>
      <c r="K126" s="224"/>
    </row>
    <row r="127" spans="1:11" ht="22.5" x14ac:dyDescent="0.2">
      <c r="A127" s="14" t="s">
        <v>2994</v>
      </c>
      <c r="B127" s="14" t="s">
        <v>3010</v>
      </c>
      <c r="C127" s="14" t="s">
        <v>3199</v>
      </c>
      <c r="D127" s="16">
        <v>45869</v>
      </c>
      <c r="E127" s="16"/>
      <c r="F127" s="14" t="s">
        <v>3324</v>
      </c>
      <c r="G127" s="14" t="s">
        <v>3496</v>
      </c>
      <c r="H127" s="14" t="s">
        <v>3540</v>
      </c>
      <c r="I127" s="15">
        <v>1300</v>
      </c>
      <c r="J127" s="347"/>
      <c r="K127" s="224"/>
    </row>
    <row r="128" spans="1:11" ht="22.5" x14ac:dyDescent="0.2">
      <c r="A128" s="14" t="s">
        <v>2994</v>
      </c>
      <c r="B128" s="14"/>
      <c r="C128" s="14"/>
      <c r="D128" s="16"/>
      <c r="E128" s="16"/>
      <c r="F128" s="14" t="s">
        <v>3325</v>
      </c>
      <c r="G128" s="332"/>
      <c r="H128" s="14"/>
      <c r="I128" s="15"/>
      <c r="J128" s="347"/>
      <c r="K128" s="224"/>
    </row>
    <row r="129" spans="1:11" ht="22.5" x14ac:dyDescent="0.2">
      <c r="A129" s="14" t="s">
        <v>2994</v>
      </c>
      <c r="B129" s="14" t="s">
        <v>3011</v>
      </c>
      <c r="C129" s="14" t="s">
        <v>3200</v>
      </c>
      <c r="D129" s="16">
        <v>45821</v>
      </c>
      <c r="E129" s="16"/>
      <c r="F129" s="332" t="s">
        <v>3326</v>
      </c>
      <c r="G129" s="14" t="s">
        <v>3494</v>
      </c>
      <c r="H129" s="14" t="s">
        <v>3538</v>
      </c>
      <c r="I129" s="15">
        <v>30.75</v>
      </c>
      <c r="J129" s="347"/>
      <c r="K129" s="224"/>
    </row>
    <row r="130" spans="1:11" ht="22.5" x14ac:dyDescent="0.2">
      <c r="A130" s="14" t="s">
        <v>2994</v>
      </c>
      <c r="B130" s="14"/>
      <c r="C130" s="14"/>
      <c r="D130" s="16"/>
      <c r="E130" s="16"/>
      <c r="F130" s="330" t="s">
        <v>3327</v>
      </c>
      <c r="G130" s="332"/>
      <c r="H130" s="14"/>
      <c r="I130" s="15"/>
      <c r="J130" s="347"/>
      <c r="K130" s="224"/>
    </row>
    <row r="131" spans="1:11" ht="22.5" x14ac:dyDescent="0.2">
      <c r="A131" s="14" t="s">
        <v>2994</v>
      </c>
      <c r="B131" s="14" t="s">
        <v>3012</v>
      </c>
      <c r="C131" s="14" t="s">
        <v>3012</v>
      </c>
      <c r="D131" s="16">
        <v>45688</v>
      </c>
      <c r="E131" s="16"/>
      <c r="F131" s="14" t="s">
        <v>3328</v>
      </c>
      <c r="G131" s="332"/>
      <c r="H131" s="14" t="s">
        <v>3541</v>
      </c>
      <c r="I131" s="15">
        <v>3.65</v>
      </c>
      <c r="J131" s="347"/>
      <c r="K131" s="224"/>
    </row>
    <row r="132" spans="1:11" ht="22.5" x14ac:dyDescent="0.2">
      <c r="A132" s="14" t="s">
        <v>2994</v>
      </c>
      <c r="B132" s="14" t="s">
        <v>3012</v>
      </c>
      <c r="C132" s="14" t="s">
        <v>3012</v>
      </c>
      <c r="D132" s="16">
        <v>45688</v>
      </c>
      <c r="E132" s="16"/>
      <c r="F132" s="14" t="s">
        <v>3329</v>
      </c>
      <c r="G132" s="332"/>
      <c r="H132" s="14" t="s">
        <v>3541</v>
      </c>
      <c r="I132" s="15">
        <v>11</v>
      </c>
      <c r="J132" s="347"/>
      <c r="K132" s="224"/>
    </row>
    <row r="133" spans="1:11" ht="22.5" x14ac:dyDescent="0.2">
      <c r="A133" s="14" t="s">
        <v>2994</v>
      </c>
      <c r="B133" s="14" t="s">
        <v>3013</v>
      </c>
      <c r="C133" s="14" t="s">
        <v>3013</v>
      </c>
      <c r="D133" s="16">
        <v>45716</v>
      </c>
      <c r="E133" s="16"/>
      <c r="F133" s="14" t="s">
        <v>3328</v>
      </c>
      <c r="G133" s="332"/>
      <c r="H133" s="14" t="s">
        <v>3541</v>
      </c>
      <c r="I133" s="15">
        <v>3.65</v>
      </c>
      <c r="J133" s="347"/>
      <c r="K133" s="224"/>
    </row>
    <row r="134" spans="1:11" ht="22.5" x14ac:dyDescent="0.2">
      <c r="A134" s="14" t="s">
        <v>2994</v>
      </c>
      <c r="B134" s="14" t="s">
        <v>3013</v>
      </c>
      <c r="C134" s="14" t="s">
        <v>3013</v>
      </c>
      <c r="D134" s="16">
        <v>45716</v>
      </c>
      <c r="E134" s="16"/>
      <c r="F134" s="14" t="s">
        <v>3329</v>
      </c>
      <c r="G134" s="332"/>
      <c r="H134" s="14" t="s">
        <v>3541</v>
      </c>
      <c r="I134" s="15">
        <v>11</v>
      </c>
      <c r="J134" s="347"/>
      <c r="K134" s="224"/>
    </row>
    <row r="135" spans="1:11" ht="22.5" x14ac:dyDescent="0.2">
      <c r="A135" s="14" t="s">
        <v>2994</v>
      </c>
      <c r="B135" s="14" t="s">
        <v>3014</v>
      </c>
      <c r="C135" s="14" t="s">
        <v>3014</v>
      </c>
      <c r="D135" s="16">
        <v>45747</v>
      </c>
      <c r="E135" s="16"/>
      <c r="F135" s="14" t="s">
        <v>3328</v>
      </c>
      <c r="G135" s="332"/>
      <c r="H135" s="14" t="s">
        <v>3541</v>
      </c>
      <c r="I135" s="15">
        <v>3.65</v>
      </c>
      <c r="J135" s="347"/>
      <c r="K135" s="224"/>
    </row>
    <row r="136" spans="1:11" ht="22.5" x14ac:dyDescent="0.2">
      <c r="A136" s="14" t="s">
        <v>2994</v>
      </c>
      <c r="B136" s="14" t="s">
        <v>3014</v>
      </c>
      <c r="C136" s="14" t="s">
        <v>3014</v>
      </c>
      <c r="D136" s="16">
        <v>45747</v>
      </c>
      <c r="E136" s="16"/>
      <c r="F136" s="14" t="s">
        <v>3329</v>
      </c>
      <c r="G136" s="332"/>
      <c r="H136" s="14" t="s">
        <v>3541</v>
      </c>
      <c r="I136" s="15">
        <v>11</v>
      </c>
      <c r="J136" s="347"/>
      <c r="K136" s="224"/>
    </row>
    <row r="137" spans="1:11" ht="22.5" x14ac:dyDescent="0.2">
      <c r="A137" s="14" t="s">
        <v>2994</v>
      </c>
      <c r="B137" s="14" t="s">
        <v>3015</v>
      </c>
      <c r="C137" s="14" t="s">
        <v>3015</v>
      </c>
      <c r="D137" s="16">
        <v>45777</v>
      </c>
      <c r="E137" s="16"/>
      <c r="F137" s="14" t="s">
        <v>3328</v>
      </c>
      <c r="G137" s="332"/>
      <c r="H137" s="14" t="s">
        <v>3541</v>
      </c>
      <c r="I137" s="15">
        <v>3.65</v>
      </c>
      <c r="J137" s="347"/>
      <c r="K137" s="224"/>
    </row>
    <row r="138" spans="1:11" ht="22.5" x14ac:dyDescent="0.2">
      <c r="A138" s="14" t="s">
        <v>2994</v>
      </c>
      <c r="B138" s="14" t="s">
        <v>3015</v>
      </c>
      <c r="C138" s="14" t="s">
        <v>3015</v>
      </c>
      <c r="D138" s="16">
        <v>45777</v>
      </c>
      <c r="E138" s="16"/>
      <c r="F138" s="14" t="s">
        <v>3329</v>
      </c>
      <c r="G138" s="332"/>
      <c r="H138" s="14" t="s">
        <v>3541</v>
      </c>
      <c r="I138" s="15">
        <v>11</v>
      </c>
      <c r="J138" s="347"/>
      <c r="K138" s="224"/>
    </row>
    <row r="139" spans="1:11" ht="22.5" x14ac:dyDescent="0.2">
      <c r="A139" s="14" t="s">
        <v>2994</v>
      </c>
      <c r="B139" s="14" t="s">
        <v>3016</v>
      </c>
      <c r="C139" s="14" t="s">
        <v>3016</v>
      </c>
      <c r="D139" s="16">
        <v>45808</v>
      </c>
      <c r="E139" s="16"/>
      <c r="F139" s="14" t="s">
        <v>3328</v>
      </c>
      <c r="G139" s="332"/>
      <c r="H139" s="14" t="s">
        <v>3541</v>
      </c>
      <c r="I139" s="15">
        <v>3.65</v>
      </c>
      <c r="J139" s="347"/>
      <c r="K139" s="224"/>
    </row>
    <row r="140" spans="1:11" ht="22.5" x14ac:dyDescent="0.2">
      <c r="A140" s="14" t="s">
        <v>2994</v>
      </c>
      <c r="B140" s="14" t="s">
        <v>3016</v>
      </c>
      <c r="C140" s="14" t="s">
        <v>3016</v>
      </c>
      <c r="D140" s="16">
        <v>45808</v>
      </c>
      <c r="E140" s="16"/>
      <c r="F140" s="14" t="s">
        <v>3329</v>
      </c>
      <c r="G140" s="332"/>
      <c r="H140" s="14" t="s">
        <v>3541</v>
      </c>
      <c r="I140" s="15">
        <v>11</v>
      </c>
      <c r="J140" s="347"/>
      <c r="K140" s="224"/>
    </row>
    <row r="141" spans="1:11" ht="22.5" x14ac:dyDescent="0.2">
      <c r="A141" s="14" t="s">
        <v>2994</v>
      </c>
      <c r="B141" s="14" t="s">
        <v>3017</v>
      </c>
      <c r="C141" s="14" t="s">
        <v>3017</v>
      </c>
      <c r="D141" s="16">
        <v>45838</v>
      </c>
      <c r="E141" s="16"/>
      <c r="F141" s="14" t="s">
        <v>3328</v>
      </c>
      <c r="G141" s="332"/>
      <c r="H141" s="14" t="s">
        <v>3541</v>
      </c>
      <c r="I141" s="15">
        <v>3.65</v>
      </c>
      <c r="J141" s="347"/>
      <c r="K141" s="224"/>
    </row>
    <row r="142" spans="1:11" ht="22.5" x14ac:dyDescent="0.2">
      <c r="A142" s="14" t="s">
        <v>2994</v>
      </c>
      <c r="B142" s="14" t="s">
        <v>3017</v>
      </c>
      <c r="C142" s="14" t="s">
        <v>3017</v>
      </c>
      <c r="D142" s="16">
        <v>45838</v>
      </c>
      <c r="E142" s="16"/>
      <c r="F142" s="14" t="s">
        <v>3329</v>
      </c>
      <c r="G142" s="332"/>
      <c r="H142" s="14" t="s">
        <v>3541</v>
      </c>
      <c r="I142" s="15">
        <v>11</v>
      </c>
      <c r="J142" s="347"/>
      <c r="K142" s="224"/>
    </row>
    <row r="143" spans="1:11" ht="22.5" x14ac:dyDescent="0.2">
      <c r="A143" s="14" t="s">
        <v>2994</v>
      </c>
      <c r="B143" s="14" t="s">
        <v>3017</v>
      </c>
      <c r="C143" s="14" t="s">
        <v>3017</v>
      </c>
      <c r="D143" s="16">
        <v>45838</v>
      </c>
      <c r="E143" s="16"/>
      <c r="F143" s="14" t="s">
        <v>3330</v>
      </c>
      <c r="G143" s="332"/>
      <c r="H143" s="14" t="s">
        <v>3541</v>
      </c>
      <c r="I143" s="15">
        <v>18.52</v>
      </c>
      <c r="J143" s="347"/>
      <c r="K143" s="341"/>
    </row>
    <row r="144" spans="1:11" ht="22.5" x14ac:dyDescent="0.2">
      <c r="A144" s="14" t="s">
        <v>2994</v>
      </c>
      <c r="B144" s="14" t="s">
        <v>3018</v>
      </c>
      <c r="C144" s="14" t="s">
        <v>3018</v>
      </c>
      <c r="D144" s="16">
        <v>45869</v>
      </c>
      <c r="E144" s="16"/>
      <c r="F144" s="14" t="s">
        <v>3328</v>
      </c>
      <c r="G144" s="332"/>
      <c r="H144" s="14" t="s">
        <v>3541</v>
      </c>
      <c r="I144" s="15">
        <v>4.3</v>
      </c>
      <c r="J144" s="347"/>
      <c r="K144" s="224"/>
    </row>
    <row r="145" spans="1:11" ht="22.5" x14ac:dyDescent="0.2">
      <c r="A145" s="14" t="s">
        <v>2994</v>
      </c>
      <c r="B145" s="14" t="s">
        <v>3018</v>
      </c>
      <c r="C145" s="14" t="s">
        <v>3018</v>
      </c>
      <c r="D145" s="16">
        <v>45869</v>
      </c>
      <c r="E145" s="16"/>
      <c r="F145" s="14" t="s">
        <v>3329</v>
      </c>
      <c r="G145" s="332"/>
      <c r="H145" s="14" t="s">
        <v>3541</v>
      </c>
      <c r="I145" s="15">
        <v>11</v>
      </c>
      <c r="J145" s="347"/>
      <c r="K145" s="224"/>
    </row>
    <row r="146" spans="1:11" ht="22.5" x14ac:dyDescent="0.2">
      <c r="A146" s="14" t="s">
        <v>2994</v>
      </c>
      <c r="B146" s="14" t="s">
        <v>3019</v>
      </c>
      <c r="C146" s="14" t="s">
        <v>3019</v>
      </c>
      <c r="D146" s="16">
        <v>45900</v>
      </c>
      <c r="E146" s="16"/>
      <c r="F146" s="14" t="s">
        <v>3328</v>
      </c>
      <c r="G146" s="332"/>
      <c r="H146" s="14" t="s">
        <v>3541</v>
      </c>
      <c r="I146" s="15">
        <v>3.65</v>
      </c>
      <c r="J146" s="347"/>
      <c r="K146" s="224"/>
    </row>
    <row r="147" spans="1:11" ht="22.5" x14ac:dyDescent="0.2">
      <c r="A147" s="14" t="s">
        <v>2994</v>
      </c>
      <c r="B147" s="14" t="s">
        <v>3019</v>
      </c>
      <c r="C147" s="14" t="s">
        <v>3019</v>
      </c>
      <c r="D147" s="16">
        <v>45900</v>
      </c>
      <c r="E147" s="16"/>
      <c r="F147" s="14" t="s">
        <v>3329</v>
      </c>
      <c r="G147" s="332"/>
      <c r="H147" s="14" t="s">
        <v>3541</v>
      </c>
      <c r="I147" s="15">
        <v>11</v>
      </c>
      <c r="J147" s="347"/>
      <c r="K147" s="224"/>
    </row>
    <row r="148" spans="1:11" ht="22.5" x14ac:dyDescent="0.2">
      <c r="A148" s="14" t="s">
        <v>2994</v>
      </c>
      <c r="B148" s="14" t="s">
        <v>3020</v>
      </c>
      <c r="C148" s="14" t="s">
        <v>3020</v>
      </c>
      <c r="D148" s="16">
        <v>45930</v>
      </c>
      <c r="E148" s="16"/>
      <c r="F148" s="14" t="s">
        <v>3328</v>
      </c>
      <c r="G148" s="332"/>
      <c r="H148" s="14" t="s">
        <v>3541</v>
      </c>
      <c r="I148" s="15">
        <v>3.65</v>
      </c>
      <c r="J148" s="347"/>
      <c r="K148" s="224"/>
    </row>
    <row r="149" spans="1:11" ht="22.5" x14ac:dyDescent="0.2">
      <c r="A149" s="14" t="s">
        <v>2994</v>
      </c>
      <c r="B149" s="14" t="s">
        <v>3020</v>
      </c>
      <c r="C149" s="14" t="s">
        <v>3020</v>
      </c>
      <c r="D149" s="16">
        <v>45930</v>
      </c>
      <c r="E149" s="16"/>
      <c r="F149" s="14" t="s">
        <v>3329</v>
      </c>
      <c r="G149" s="332"/>
      <c r="H149" s="14" t="s">
        <v>3541</v>
      </c>
      <c r="I149" s="15">
        <v>11</v>
      </c>
      <c r="J149" s="347"/>
      <c r="K149" s="224"/>
    </row>
    <row r="150" spans="1:11" ht="22.5" x14ac:dyDescent="0.2">
      <c r="A150" s="14" t="s">
        <v>2994</v>
      </c>
      <c r="B150" s="14" t="s">
        <v>3021</v>
      </c>
      <c r="C150" s="14" t="s">
        <v>3021</v>
      </c>
      <c r="D150" s="16">
        <v>45961</v>
      </c>
      <c r="E150" s="16"/>
      <c r="F150" s="14" t="s">
        <v>3328</v>
      </c>
      <c r="G150" s="332"/>
      <c r="H150" s="14" t="s">
        <v>3541</v>
      </c>
      <c r="I150" s="15">
        <v>3.65</v>
      </c>
      <c r="J150" s="347"/>
      <c r="K150" s="224"/>
    </row>
    <row r="151" spans="1:11" ht="22.5" x14ac:dyDescent="0.2">
      <c r="A151" s="14" t="s">
        <v>2994</v>
      </c>
      <c r="B151" s="14" t="s">
        <v>3021</v>
      </c>
      <c r="C151" s="14" t="s">
        <v>3021</v>
      </c>
      <c r="D151" s="16">
        <v>45961</v>
      </c>
      <c r="E151" s="16"/>
      <c r="F151" s="14" t="s">
        <v>3329</v>
      </c>
      <c r="G151" s="332"/>
      <c r="H151" s="14" t="s">
        <v>3541</v>
      </c>
      <c r="I151" s="15">
        <v>11</v>
      </c>
      <c r="J151" s="347"/>
      <c r="K151" s="224"/>
    </row>
    <row r="152" spans="1:11" ht="22.5" x14ac:dyDescent="0.2">
      <c r="A152" s="14" t="s">
        <v>2994</v>
      </c>
      <c r="B152" s="14" t="s">
        <v>3022</v>
      </c>
      <c r="C152" s="14" t="s">
        <v>3022</v>
      </c>
      <c r="D152" s="16">
        <v>45991</v>
      </c>
      <c r="E152" s="16"/>
      <c r="F152" s="14" t="s">
        <v>3328</v>
      </c>
      <c r="G152" s="332"/>
      <c r="H152" s="14" t="s">
        <v>3541</v>
      </c>
      <c r="I152" s="15">
        <v>3.65</v>
      </c>
      <c r="J152" s="347"/>
      <c r="K152" s="224"/>
    </row>
    <row r="153" spans="1:11" ht="22.5" x14ac:dyDescent="0.2">
      <c r="A153" s="14" t="s">
        <v>2994</v>
      </c>
      <c r="B153" s="14" t="s">
        <v>3022</v>
      </c>
      <c r="C153" s="14" t="s">
        <v>3022</v>
      </c>
      <c r="D153" s="16">
        <v>45991</v>
      </c>
      <c r="E153" s="16"/>
      <c r="F153" s="14" t="s">
        <v>3329</v>
      </c>
      <c r="G153" s="332"/>
      <c r="H153" s="14" t="s">
        <v>3541</v>
      </c>
      <c r="I153" s="15">
        <v>11</v>
      </c>
      <c r="J153" s="347"/>
      <c r="K153" s="224"/>
    </row>
    <row r="154" spans="1:11" ht="22.5" x14ac:dyDescent="0.2">
      <c r="A154" s="14" t="s">
        <v>2994</v>
      </c>
      <c r="B154" s="14" t="s">
        <v>3023</v>
      </c>
      <c r="C154" s="14" t="s">
        <v>3023</v>
      </c>
      <c r="D154" s="16">
        <v>46022</v>
      </c>
      <c r="E154" s="16"/>
      <c r="F154" s="14" t="s">
        <v>3328</v>
      </c>
      <c r="G154" s="332"/>
      <c r="H154" s="14" t="s">
        <v>3541</v>
      </c>
      <c r="I154" s="15">
        <v>3.65</v>
      </c>
      <c r="J154" s="347"/>
      <c r="K154" s="224"/>
    </row>
    <row r="155" spans="1:11" ht="22.5" x14ac:dyDescent="0.2">
      <c r="A155" s="14" t="s">
        <v>2994</v>
      </c>
      <c r="B155" s="14" t="s">
        <v>3023</v>
      </c>
      <c r="C155" s="14" t="s">
        <v>3023</v>
      </c>
      <c r="D155" s="16">
        <v>46022</v>
      </c>
      <c r="E155" s="16"/>
      <c r="F155" s="14" t="s">
        <v>3329</v>
      </c>
      <c r="G155" s="332"/>
      <c r="H155" s="14" t="s">
        <v>3541</v>
      </c>
      <c r="I155" s="15">
        <v>11</v>
      </c>
      <c r="J155" s="347"/>
      <c r="K155" s="224"/>
    </row>
    <row r="156" spans="1:11" ht="22.5" x14ac:dyDescent="0.2">
      <c r="A156" s="14" t="s">
        <v>2994</v>
      </c>
      <c r="B156" s="14" t="s">
        <v>3024</v>
      </c>
      <c r="C156" s="14" t="s">
        <v>3024</v>
      </c>
      <c r="D156" s="16">
        <v>45821</v>
      </c>
      <c r="E156" s="16"/>
      <c r="F156" s="330" t="s">
        <v>3331</v>
      </c>
      <c r="G156" s="332"/>
      <c r="H156" s="14" t="s">
        <v>3542</v>
      </c>
      <c r="I156" s="15">
        <v>25591.41</v>
      </c>
      <c r="J156" s="347"/>
      <c r="K156" s="224"/>
    </row>
    <row r="157" spans="1:11" ht="56.25" x14ac:dyDescent="0.2">
      <c r="A157" s="14" t="s">
        <v>2994</v>
      </c>
      <c r="B157" s="14"/>
      <c r="C157" s="14"/>
      <c r="D157" s="16"/>
      <c r="E157" s="16"/>
      <c r="F157" s="330" t="s">
        <v>3332</v>
      </c>
      <c r="G157" s="332"/>
      <c r="H157" s="14"/>
      <c r="I157" s="15"/>
      <c r="J157" s="347"/>
      <c r="K157" s="224"/>
    </row>
    <row r="158" spans="1:11" ht="22.5" x14ac:dyDescent="0.2">
      <c r="A158" s="14" t="s">
        <v>2994</v>
      </c>
      <c r="B158" s="14" t="s">
        <v>3025</v>
      </c>
      <c r="C158" s="14" t="s">
        <v>3201</v>
      </c>
      <c r="D158" s="16">
        <v>45665</v>
      </c>
      <c r="E158" s="16">
        <v>45821</v>
      </c>
      <c r="F158" s="14" t="s">
        <v>3333</v>
      </c>
      <c r="G158" s="335">
        <v>35774282</v>
      </c>
      <c r="H158" s="337" t="s">
        <v>3543</v>
      </c>
      <c r="I158" s="15"/>
      <c r="J158" s="347"/>
      <c r="K158" s="224">
        <v>81.260000000000005</v>
      </c>
    </row>
    <row r="159" spans="1:11" ht="22.5" x14ac:dyDescent="0.2">
      <c r="A159" s="14" t="s">
        <v>2994</v>
      </c>
      <c r="B159" s="14" t="s">
        <v>3026</v>
      </c>
      <c r="C159" s="14" t="s">
        <v>3202</v>
      </c>
      <c r="D159" s="16">
        <v>45680</v>
      </c>
      <c r="E159" s="16">
        <v>45821</v>
      </c>
      <c r="F159" s="14" t="s">
        <v>3334</v>
      </c>
      <c r="G159" s="332" t="s">
        <v>3497</v>
      </c>
      <c r="H159" s="14" t="s">
        <v>3544</v>
      </c>
      <c r="I159" s="15"/>
      <c r="J159" s="347"/>
      <c r="K159" s="339">
        <v>82.5</v>
      </c>
    </row>
    <row r="160" spans="1:11" ht="22.5" x14ac:dyDescent="0.2">
      <c r="A160" s="14" t="s">
        <v>2994</v>
      </c>
      <c r="B160" s="14" t="s">
        <v>3027</v>
      </c>
      <c r="C160" s="14" t="s">
        <v>3203</v>
      </c>
      <c r="D160" s="16">
        <v>45695</v>
      </c>
      <c r="E160" s="16">
        <v>45821</v>
      </c>
      <c r="F160" s="14" t="s">
        <v>3335</v>
      </c>
      <c r="G160" s="332" t="s">
        <v>3498</v>
      </c>
      <c r="H160" s="14" t="s">
        <v>3545</v>
      </c>
      <c r="I160" s="15"/>
      <c r="J160" s="347"/>
      <c r="K160" s="339">
        <v>707</v>
      </c>
    </row>
    <row r="161" spans="1:11" ht="22.5" x14ac:dyDescent="0.2">
      <c r="A161" s="14" t="s">
        <v>2994</v>
      </c>
      <c r="B161" s="14" t="s">
        <v>3028</v>
      </c>
      <c r="C161" s="14" t="s">
        <v>3204</v>
      </c>
      <c r="D161" s="16">
        <v>45699</v>
      </c>
      <c r="E161" s="16">
        <v>45821</v>
      </c>
      <c r="F161" s="14" t="s">
        <v>3336</v>
      </c>
      <c r="G161" s="332" t="s">
        <v>3499</v>
      </c>
      <c r="H161" s="14" t="s">
        <v>3546</v>
      </c>
      <c r="I161" s="15"/>
      <c r="J161" s="347"/>
      <c r="K161" s="224">
        <v>199.17</v>
      </c>
    </row>
    <row r="162" spans="1:11" ht="22.5" x14ac:dyDescent="0.2">
      <c r="A162" s="14" t="s">
        <v>2994</v>
      </c>
      <c r="B162" s="14" t="s">
        <v>3029</v>
      </c>
      <c r="C162" s="14" t="s">
        <v>3205</v>
      </c>
      <c r="D162" s="16">
        <v>45701</v>
      </c>
      <c r="E162" s="16">
        <v>45821</v>
      </c>
      <c r="F162" s="14" t="s">
        <v>3337</v>
      </c>
      <c r="G162" s="332" t="s">
        <v>3500</v>
      </c>
      <c r="H162" s="14" t="s">
        <v>3547</v>
      </c>
      <c r="I162" s="15"/>
      <c r="J162" s="347"/>
      <c r="K162" s="224">
        <v>849.19</v>
      </c>
    </row>
    <row r="163" spans="1:11" ht="22.5" x14ac:dyDescent="0.2">
      <c r="A163" s="14" t="s">
        <v>2994</v>
      </c>
      <c r="B163" s="14" t="s">
        <v>3030</v>
      </c>
      <c r="C163" s="14" t="s">
        <v>3206</v>
      </c>
      <c r="D163" s="16">
        <v>45701</v>
      </c>
      <c r="E163" s="16">
        <v>45821</v>
      </c>
      <c r="F163" s="333" t="s">
        <v>3338</v>
      </c>
      <c r="G163" s="335">
        <v>36595519</v>
      </c>
      <c r="H163" s="337" t="s">
        <v>3548</v>
      </c>
      <c r="I163" s="15"/>
      <c r="J163" s="347"/>
      <c r="K163" s="224">
        <v>104.03</v>
      </c>
    </row>
    <row r="164" spans="1:11" ht="33.75" x14ac:dyDescent="0.2">
      <c r="A164" s="14" t="s">
        <v>2994</v>
      </c>
      <c r="B164" s="14" t="s">
        <v>3031</v>
      </c>
      <c r="C164" s="14" t="s">
        <v>3207</v>
      </c>
      <c r="D164" s="16">
        <v>45701</v>
      </c>
      <c r="E164" s="16">
        <v>45821</v>
      </c>
      <c r="F164" s="333" t="s">
        <v>3339</v>
      </c>
      <c r="G164" s="335">
        <v>35774282</v>
      </c>
      <c r="H164" s="337" t="s">
        <v>3543</v>
      </c>
      <c r="I164" s="15"/>
      <c r="J164" s="347"/>
      <c r="K164" s="224">
        <v>652.62</v>
      </c>
    </row>
    <row r="165" spans="1:11" ht="22.5" x14ac:dyDescent="0.2">
      <c r="A165" s="14" t="s">
        <v>2994</v>
      </c>
      <c r="B165" s="14" t="s">
        <v>3032</v>
      </c>
      <c r="C165" s="14" t="s">
        <v>3208</v>
      </c>
      <c r="D165" s="16">
        <v>45709</v>
      </c>
      <c r="E165" s="16">
        <v>45821</v>
      </c>
      <c r="F165" s="333" t="s">
        <v>3340</v>
      </c>
      <c r="G165" s="336">
        <v>35850957</v>
      </c>
      <c r="H165" s="3" t="s">
        <v>3549</v>
      </c>
      <c r="I165" s="15"/>
      <c r="J165" s="347"/>
      <c r="K165" s="339">
        <v>370.5</v>
      </c>
    </row>
    <row r="166" spans="1:11" ht="22.5" x14ac:dyDescent="0.2">
      <c r="A166" s="14" t="s">
        <v>2994</v>
      </c>
      <c r="B166" s="14" t="s">
        <v>3033</v>
      </c>
      <c r="C166" s="14" t="s">
        <v>3209</v>
      </c>
      <c r="D166" s="16">
        <v>45709</v>
      </c>
      <c r="E166" s="16">
        <v>45821</v>
      </c>
      <c r="F166" s="14" t="s">
        <v>3341</v>
      </c>
      <c r="G166" s="14" t="s">
        <v>3494</v>
      </c>
      <c r="H166" s="14" t="s">
        <v>3538</v>
      </c>
      <c r="I166" s="15"/>
      <c r="J166" s="347"/>
      <c r="K166" s="224">
        <v>717.66</v>
      </c>
    </row>
    <row r="167" spans="1:11" ht="33.75" x14ac:dyDescent="0.2">
      <c r="A167" s="14" t="s">
        <v>2994</v>
      </c>
      <c r="B167" s="14" t="s">
        <v>3034</v>
      </c>
      <c r="C167" s="14" t="s">
        <v>3210</v>
      </c>
      <c r="D167" s="16">
        <v>45709</v>
      </c>
      <c r="E167" s="16">
        <v>45821</v>
      </c>
      <c r="F167" s="14" t="s">
        <v>3342</v>
      </c>
      <c r="G167" s="14" t="s">
        <v>3494</v>
      </c>
      <c r="H167" s="14" t="s">
        <v>3538</v>
      </c>
      <c r="I167" s="15"/>
      <c r="J167" s="347"/>
      <c r="K167" s="224">
        <v>206.81</v>
      </c>
    </row>
    <row r="168" spans="1:11" ht="22.5" x14ac:dyDescent="0.2">
      <c r="A168" s="14" t="s">
        <v>2994</v>
      </c>
      <c r="B168" s="14" t="s">
        <v>3035</v>
      </c>
      <c r="C168" s="14" t="s">
        <v>3211</v>
      </c>
      <c r="D168" s="16">
        <v>45709</v>
      </c>
      <c r="E168" s="16">
        <v>45821</v>
      </c>
      <c r="F168" s="333" t="s">
        <v>3343</v>
      </c>
      <c r="G168" s="336">
        <v>49777513</v>
      </c>
      <c r="H168" s="3" t="s">
        <v>3550</v>
      </c>
      <c r="I168" s="15"/>
      <c r="J168" s="347"/>
      <c r="K168" s="224">
        <v>1208.8900000000001</v>
      </c>
    </row>
    <row r="169" spans="1:11" ht="22.5" x14ac:dyDescent="0.2">
      <c r="A169" s="14" t="s">
        <v>2994</v>
      </c>
      <c r="B169" s="14" t="s">
        <v>3036</v>
      </c>
      <c r="C169" s="14" t="s">
        <v>3212</v>
      </c>
      <c r="D169" s="16">
        <v>45710</v>
      </c>
      <c r="E169" s="16">
        <v>45821</v>
      </c>
      <c r="F169" s="333" t="s">
        <v>3344</v>
      </c>
      <c r="G169" s="336" t="s">
        <v>3501</v>
      </c>
      <c r="H169" s="3" t="s">
        <v>3551</v>
      </c>
      <c r="I169" s="15"/>
      <c r="J169" s="347"/>
      <c r="K169" s="339">
        <v>49.3</v>
      </c>
    </row>
    <row r="170" spans="1:11" ht="22.5" x14ac:dyDescent="0.2">
      <c r="A170" s="14" t="s">
        <v>2994</v>
      </c>
      <c r="B170" s="14" t="s">
        <v>3037</v>
      </c>
      <c r="C170" s="14" t="s">
        <v>3213</v>
      </c>
      <c r="D170" s="16">
        <v>45710</v>
      </c>
      <c r="E170" s="16">
        <v>45821</v>
      </c>
      <c r="F170" s="333" t="s">
        <v>3345</v>
      </c>
      <c r="G170" s="336" t="s">
        <v>3502</v>
      </c>
      <c r="H170" s="3" t="s">
        <v>3552</v>
      </c>
      <c r="I170" s="15"/>
      <c r="J170" s="347"/>
      <c r="K170" s="224">
        <v>113.95</v>
      </c>
    </row>
    <row r="171" spans="1:11" ht="22.5" x14ac:dyDescent="0.2">
      <c r="A171" s="14" t="s">
        <v>2994</v>
      </c>
      <c r="B171" s="14" t="s">
        <v>3038</v>
      </c>
      <c r="C171" s="14" t="s">
        <v>3214</v>
      </c>
      <c r="D171" s="16">
        <v>45710</v>
      </c>
      <c r="E171" s="16">
        <v>45821</v>
      </c>
      <c r="F171" s="333" t="s">
        <v>3346</v>
      </c>
      <c r="G171" s="336" t="s">
        <v>3503</v>
      </c>
      <c r="H171" s="3" t="s">
        <v>3553</v>
      </c>
      <c r="I171" s="15"/>
      <c r="J171" s="347"/>
      <c r="K171" s="224">
        <v>108.12</v>
      </c>
    </row>
    <row r="172" spans="1:11" ht="22.5" x14ac:dyDescent="0.2">
      <c r="A172" s="14" t="s">
        <v>2994</v>
      </c>
      <c r="B172" s="14" t="s">
        <v>3039</v>
      </c>
      <c r="C172" s="14" t="s">
        <v>3215</v>
      </c>
      <c r="D172" s="16">
        <v>45710</v>
      </c>
      <c r="E172" s="16">
        <v>45821</v>
      </c>
      <c r="F172" s="333" t="s">
        <v>3344</v>
      </c>
      <c r="G172" s="336" t="s">
        <v>3504</v>
      </c>
      <c r="H172" s="3" t="s">
        <v>3554</v>
      </c>
      <c r="I172" s="15"/>
      <c r="J172" s="347"/>
      <c r="K172" s="339">
        <v>217.3</v>
      </c>
    </row>
    <row r="173" spans="1:11" ht="22.5" x14ac:dyDescent="0.2">
      <c r="A173" s="14" t="s">
        <v>2994</v>
      </c>
      <c r="B173" s="14" t="s">
        <v>3040</v>
      </c>
      <c r="C173" s="14" t="s">
        <v>3216</v>
      </c>
      <c r="D173" s="16">
        <v>45722</v>
      </c>
      <c r="E173" s="16">
        <v>45821</v>
      </c>
      <c r="F173" s="333" t="s">
        <v>3347</v>
      </c>
      <c r="G173" s="336">
        <v>44976534</v>
      </c>
      <c r="H173" s="3" t="s">
        <v>3555</v>
      </c>
      <c r="I173" s="15"/>
      <c r="J173" s="347"/>
      <c r="K173" s="339">
        <v>351</v>
      </c>
    </row>
    <row r="174" spans="1:11" ht="22.5" x14ac:dyDescent="0.2">
      <c r="A174" s="14" t="s">
        <v>2994</v>
      </c>
      <c r="B174" s="14" t="s">
        <v>3041</v>
      </c>
      <c r="C174" s="14" t="s">
        <v>3217</v>
      </c>
      <c r="D174" s="16">
        <v>45726</v>
      </c>
      <c r="E174" s="16">
        <v>45821</v>
      </c>
      <c r="F174" s="333" t="s">
        <v>3348</v>
      </c>
      <c r="G174" s="336">
        <v>11880571</v>
      </c>
      <c r="H174" s="3" t="s">
        <v>3556</v>
      </c>
      <c r="I174" s="15"/>
      <c r="J174" s="347"/>
      <c r="K174" s="224">
        <v>1421.29</v>
      </c>
    </row>
    <row r="175" spans="1:11" ht="22.5" x14ac:dyDescent="0.2">
      <c r="A175" s="14" t="s">
        <v>2994</v>
      </c>
      <c r="B175" s="14" t="s">
        <v>3042</v>
      </c>
      <c r="C175" s="14" t="s">
        <v>3217</v>
      </c>
      <c r="D175" s="16">
        <v>45729</v>
      </c>
      <c r="E175" s="16">
        <v>45821</v>
      </c>
      <c r="F175" s="14" t="s">
        <v>3349</v>
      </c>
      <c r="G175" s="14" t="s">
        <v>3494</v>
      </c>
      <c r="H175" s="14" t="s">
        <v>3538</v>
      </c>
      <c r="I175" s="15"/>
      <c r="J175" s="347"/>
      <c r="K175" s="224">
        <v>717.66</v>
      </c>
    </row>
    <row r="176" spans="1:11" ht="33.75" x14ac:dyDescent="0.2">
      <c r="A176" s="14" t="s">
        <v>2994</v>
      </c>
      <c r="B176" s="14" t="s">
        <v>3043</v>
      </c>
      <c r="C176" s="14" t="s">
        <v>3218</v>
      </c>
      <c r="D176" s="16">
        <v>45729</v>
      </c>
      <c r="E176" s="16">
        <v>45821</v>
      </c>
      <c r="F176" s="14" t="s">
        <v>3350</v>
      </c>
      <c r="G176" s="14" t="s">
        <v>3494</v>
      </c>
      <c r="H176" s="14" t="s">
        <v>3538</v>
      </c>
      <c r="I176" s="15"/>
      <c r="J176" s="347"/>
      <c r="K176" s="224">
        <v>206.81</v>
      </c>
    </row>
    <row r="177" spans="1:11" ht="45" x14ac:dyDescent="0.2">
      <c r="A177" s="14" t="s">
        <v>2994</v>
      </c>
      <c r="B177" s="14" t="s">
        <v>3044</v>
      </c>
      <c r="C177" s="14" t="s">
        <v>3219</v>
      </c>
      <c r="D177" s="16">
        <v>45729</v>
      </c>
      <c r="E177" s="16">
        <v>45821</v>
      </c>
      <c r="F177" s="333" t="s">
        <v>3351</v>
      </c>
      <c r="G177" s="335">
        <v>50424483</v>
      </c>
      <c r="H177" s="337" t="s">
        <v>3557</v>
      </c>
      <c r="I177" s="15"/>
      <c r="J177" s="347"/>
      <c r="K177" s="224">
        <v>149.96</v>
      </c>
    </row>
    <row r="178" spans="1:11" ht="33.75" x14ac:dyDescent="0.2">
      <c r="A178" s="14" t="s">
        <v>2994</v>
      </c>
      <c r="B178" s="14" t="s">
        <v>3045</v>
      </c>
      <c r="C178" s="14" t="s">
        <v>3220</v>
      </c>
      <c r="D178" s="16">
        <v>45731</v>
      </c>
      <c r="E178" s="16">
        <v>45821</v>
      </c>
      <c r="F178" s="333" t="s">
        <v>3352</v>
      </c>
      <c r="G178" s="336">
        <v>52439534</v>
      </c>
      <c r="H178" s="3" t="s">
        <v>3558</v>
      </c>
      <c r="I178" s="15"/>
      <c r="J178" s="347"/>
      <c r="K178" s="224">
        <v>2287.79</v>
      </c>
    </row>
    <row r="179" spans="1:11" ht="22.5" x14ac:dyDescent="0.2">
      <c r="A179" s="14" t="s">
        <v>2994</v>
      </c>
      <c r="B179" s="14" t="s">
        <v>3046</v>
      </c>
      <c r="C179" s="14" t="s">
        <v>3221</v>
      </c>
      <c r="D179" s="16">
        <v>45731</v>
      </c>
      <c r="E179" s="16">
        <v>45821</v>
      </c>
      <c r="F179" s="14" t="s">
        <v>3353</v>
      </c>
      <c r="G179" s="332" t="s">
        <v>3505</v>
      </c>
      <c r="H179" s="14" t="s">
        <v>3559</v>
      </c>
      <c r="I179" s="15"/>
      <c r="J179" s="347"/>
      <c r="K179" s="339">
        <v>300</v>
      </c>
    </row>
    <row r="180" spans="1:11" ht="22.5" x14ac:dyDescent="0.2">
      <c r="A180" s="14" t="s">
        <v>2994</v>
      </c>
      <c r="B180" s="14" t="s">
        <v>3047</v>
      </c>
      <c r="C180" s="14" t="s">
        <v>3222</v>
      </c>
      <c r="D180" s="16">
        <v>45742</v>
      </c>
      <c r="E180" s="16">
        <v>45821</v>
      </c>
      <c r="F180" s="14" t="s">
        <v>3354</v>
      </c>
      <c r="G180" s="332" t="s">
        <v>3506</v>
      </c>
      <c r="H180" s="14" t="s">
        <v>3560</v>
      </c>
      <c r="I180" s="15"/>
      <c r="J180" s="347"/>
      <c r="K180" s="339">
        <v>148.5</v>
      </c>
    </row>
    <row r="181" spans="1:11" ht="22.5" x14ac:dyDescent="0.2">
      <c r="A181" s="14" t="s">
        <v>2994</v>
      </c>
      <c r="B181" s="14" t="s">
        <v>3048</v>
      </c>
      <c r="C181" s="14" t="s">
        <v>3223</v>
      </c>
      <c r="D181" s="16">
        <v>45755</v>
      </c>
      <c r="E181" s="16">
        <v>45821</v>
      </c>
      <c r="F181" s="14" t="s">
        <v>3355</v>
      </c>
      <c r="G181" s="332" t="s">
        <v>3498</v>
      </c>
      <c r="H181" s="14" t="s">
        <v>3545</v>
      </c>
      <c r="I181" s="15"/>
      <c r="J181" s="347"/>
      <c r="K181" s="339">
        <v>510</v>
      </c>
    </row>
    <row r="182" spans="1:11" ht="22.5" x14ac:dyDescent="0.2">
      <c r="A182" s="14" t="s">
        <v>2994</v>
      </c>
      <c r="B182" s="14" t="s">
        <v>3049</v>
      </c>
      <c r="C182" s="14" t="s">
        <v>3224</v>
      </c>
      <c r="D182" s="16">
        <v>45755</v>
      </c>
      <c r="E182" s="16">
        <v>45821</v>
      </c>
      <c r="F182" s="14" t="s">
        <v>3356</v>
      </c>
      <c r="G182" s="332" t="s">
        <v>3498</v>
      </c>
      <c r="H182" s="14" t="s">
        <v>3545</v>
      </c>
      <c r="I182" s="15"/>
      <c r="J182" s="347"/>
      <c r="K182" s="339">
        <v>597</v>
      </c>
    </row>
    <row r="183" spans="1:11" ht="22.5" x14ac:dyDescent="0.2">
      <c r="A183" s="14" t="s">
        <v>2994</v>
      </c>
      <c r="B183" s="14" t="s">
        <v>3050</v>
      </c>
      <c r="C183" s="14" t="s">
        <v>3225</v>
      </c>
      <c r="D183" s="16">
        <v>45764</v>
      </c>
      <c r="E183" s="16">
        <v>45821</v>
      </c>
      <c r="F183" s="333" t="s">
        <v>3357</v>
      </c>
      <c r="G183" s="335">
        <v>50424483</v>
      </c>
      <c r="H183" s="337" t="s">
        <v>3557</v>
      </c>
      <c r="I183" s="15"/>
      <c r="J183" s="347"/>
      <c r="K183" s="339">
        <v>47.2</v>
      </c>
    </row>
    <row r="184" spans="1:11" ht="22.5" x14ac:dyDescent="0.2">
      <c r="A184" s="14" t="s">
        <v>2994</v>
      </c>
      <c r="B184" s="14" t="s">
        <v>3051</v>
      </c>
      <c r="C184" s="14" t="s">
        <v>3226</v>
      </c>
      <c r="D184" s="16">
        <v>45764</v>
      </c>
      <c r="E184" s="16">
        <v>45821</v>
      </c>
      <c r="F184" s="14" t="s">
        <v>3358</v>
      </c>
      <c r="G184" s="14" t="s">
        <v>3494</v>
      </c>
      <c r="H184" s="14" t="s">
        <v>3538</v>
      </c>
      <c r="I184" s="15"/>
      <c r="J184" s="347"/>
      <c r="K184" s="224">
        <v>717.66</v>
      </c>
    </row>
    <row r="185" spans="1:11" ht="33.75" x14ac:dyDescent="0.2">
      <c r="A185" s="14" t="s">
        <v>2994</v>
      </c>
      <c r="B185" s="14" t="s">
        <v>3052</v>
      </c>
      <c r="C185" s="14" t="s">
        <v>3227</v>
      </c>
      <c r="D185" s="16">
        <v>45764</v>
      </c>
      <c r="E185" s="16">
        <v>45821</v>
      </c>
      <c r="F185" s="14" t="s">
        <v>3359</v>
      </c>
      <c r="G185" s="14" t="s">
        <v>3494</v>
      </c>
      <c r="H185" s="14" t="s">
        <v>3538</v>
      </c>
      <c r="I185" s="15"/>
      <c r="J185" s="347"/>
      <c r="K185" s="224">
        <v>206.81</v>
      </c>
    </row>
    <row r="186" spans="1:11" ht="33.75" x14ac:dyDescent="0.2">
      <c r="A186" s="14" t="s">
        <v>2994</v>
      </c>
      <c r="B186" s="14" t="s">
        <v>3053</v>
      </c>
      <c r="C186" s="14" t="s">
        <v>3228</v>
      </c>
      <c r="D186" s="16">
        <v>45764</v>
      </c>
      <c r="E186" s="16">
        <v>45821</v>
      </c>
      <c r="F186" s="333" t="s">
        <v>3360</v>
      </c>
      <c r="G186" s="335">
        <v>35774282</v>
      </c>
      <c r="H186" s="337" t="s">
        <v>3543</v>
      </c>
      <c r="I186" s="15"/>
      <c r="J186" s="347"/>
      <c r="K186" s="224">
        <v>105.88</v>
      </c>
    </row>
    <row r="187" spans="1:11" ht="22.5" x14ac:dyDescent="0.2">
      <c r="A187" s="14" t="s">
        <v>2994</v>
      </c>
      <c r="B187" s="14" t="s">
        <v>3054</v>
      </c>
      <c r="C187" s="14" t="s">
        <v>3229</v>
      </c>
      <c r="D187" s="16">
        <v>45766</v>
      </c>
      <c r="E187" s="16">
        <v>45821</v>
      </c>
      <c r="F187" s="333" t="s">
        <v>3361</v>
      </c>
      <c r="G187" s="336" t="s">
        <v>3507</v>
      </c>
      <c r="H187" s="3" t="s">
        <v>3561</v>
      </c>
      <c r="I187" s="15"/>
      <c r="J187" s="347"/>
      <c r="K187" s="339">
        <v>328.8</v>
      </c>
    </row>
    <row r="188" spans="1:11" ht="22.5" x14ac:dyDescent="0.2">
      <c r="A188" s="14" t="s">
        <v>2994</v>
      </c>
      <c r="B188" s="14" t="s">
        <v>3055</v>
      </c>
      <c r="C188" s="14" t="s">
        <v>3230</v>
      </c>
      <c r="D188" s="16">
        <v>45770</v>
      </c>
      <c r="E188" s="16">
        <v>45821</v>
      </c>
      <c r="F188" s="333" t="s">
        <v>3362</v>
      </c>
      <c r="G188" s="335">
        <v>27532321</v>
      </c>
      <c r="H188" s="337" t="s">
        <v>3562</v>
      </c>
      <c r="I188" s="15"/>
      <c r="J188" s="347"/>
      <c r="K188" s="339">
        <v>260</v>
      </c>
    </row>
    <row r="189" spans="1:11" ht="22.5" x14ac:dyDescent="0.2">
      <c r="A189" s="14" t="s">
        <v>2994</v>
      </c>
      <c r="B189" s="14" t="s">
        <v>3056</v>
      </c>
      <c r="C189" s="14" t="s">
        <v>3231</v>
      </c>
      <c r="D189" s="16">
        <v>45771</v>
      </c>
      <c r="E189" s="16">
        <v>45821</v>
      </c>
      <c r="F189" s="14" t="s">
        <v>3363</v>
      </c>
      <c r="G189" s="336">
        <v>53760778</v>
      </c>
      <c r="H189" s="3" t="s">
        <v>3563</v>
      </c>
      <c r="I189" s="15"/>
      <c r="J189" s="347"/>
      <c r="K189" s="339">
        <v>975</v>
      </c>
    </row>
    <row r="190" spans="1:11" ht="22.5" x14ac:dyDescent="0.2">
      <c r="A190" s="14" t="s">
        <v>2994</v>
      </c>
      <c r="B190" s="14" t="s">
        <v>3057</v>
      </c>
      <c r="C190" s="14" t="s">
        <v>3232</v>
      </c>
      <c r="D190" s="16">
        <v>45791</v>
      </c>
      <c r="E190" s="16">
        <v>45821</v>
      </c>
      <c r="F190" s="333" t="s">
        <v>3364</v>
      </c>
      <c r="G190" s="335">
        <v>35774282</v>
      </c>
      <c r="H190" s="337" t="s">
        <v>3543</v>
      </c>
      <c r="I190" s="15"/>
      <c r="J190" s="347"/>
      <c r="K190" s="224">
        <v>2389.63</v>
      </c>
    </row>
    <row r="191" spans="1:11" ht="22.5" x14ac:dyDescent="0.2">
      <c r="A191" s="14" t="s">
        <v>2994</v>
      </c>
      <c r="B191" s="14" t="s">
        <v>3058</v>
      </c>
      <c r="C191" s="14" t="s">
        <v>3233</v>
      </c>
      <c r="D191" s="16">
        <v>45791</v>
      </c>
      <c r="E191" s="16">
        <v>45821</v>
      </c>
      <c r="F191" s="333" t="s">
        <v>3365</v>
      </c>
      <c r="G191" s="335">
        <v>35774282</v>
      </c>
      <c r="H191" s="337" t="s">
        <v>3543</v>
      </c>
      <c r="I191" s="15"/>
      <c r="J191" s="347"/>
      <c r="K191" s="224">
        <v>804.62</v>
      </c>
    </row>
    <row r="192" spans="1:11" ht="22.5" x14ac:dyDescent="0.2">
      <c r="A192" s="14" t="s">
        <v>2994</v>
      </c>
      <c r="B192" s="14" t="s">
        <v>3059</v>
      </c>
      <c r="C192" s="14" t="s">
        <v>3234</v>
      </c>
      <c r="D192" s="16">
        <v>45791</v>
      </c>
      <c r="E192" s="16">
        <v>45821</v>
      </c>
      <c r="F192" s="333" t="s">
        <v>3366</v>
      </c>
      <c r="G192" s="336">
        <v>35850957</v>
      </c>
      <c r="H192" s="3" t="s">
        <v>3564</v>
      </c>
      <c r="I192" s="15"/>
      <c r="J192" s="347"/>
      <c r="K192" s="339">
        <v>228</v>
      </c>
    </row>
    <row r="193" spans="1:11" ht="22.5" x14ac:dyDescent="0.2">
      <c r="A193" s="14" t="s">
        <v>2994</v>
      </c>
      <c r="B193" s="14" t="s">
        <v>3060</v>
      </c>
      <c r="C193" s="14" t="s">
        <v>3235</v>
      </c>
      <c r="D193" s="16">
        <v>45791</v>
      </c>
      <c r="E193" s="16">
        <v>45821</v>
      </c>
      <c r="F193" s="14" t="s">
        <v>3367</v>
      </c>
      <c r="G193" s="336">
        <v>18049249</v>
      </c>
      <c r="H193" s="3" t="s">
        <v>3565</v>
      </c>
      <c r="I193" s="15"/>
      <c r="J193" s="347"/>
      <c r="K193" s="339">
        <v>200</v>
      </c>
    </row>
    <row r="194" spans="1:11" ht="22.5" x14ac:dyDescent="0.2">
      <c r="A194" s="14" t="s">
        <v>2994</v>
      </c>
      <c r="B194" s="14" t="s">
        <v>3061</v>
      </c>
      <c r="C194" s="14" t="s">
        <v>3236</v>
      </c>
      <c r="D194" s="16">
        <v>45791</v>
      </c>
      <c r="E194" s="16">
        <v>45821</v>
      </c>
      <c r="F194" s="333" t="s">
        <v>3366</v>
      </c>
      <c r="G194" s="336">
        <v>35850957</v>
      </c>
      <c r="H194" s="3" t="s">
        <v>3564</v>
      </c>
      <c r="I194" s="15"/>
      <c r="J194" s="347"/>
      <c r="K194" s="339">
        <v>323</v>
      </c>
    </row>
    <row r="195" spans="1:11" ht="22.5" x14ac:dyDescent="0.2">
      <c r="A195" s="14" t="s">
        <v>2994</v>
      </c>
      <c r="B195" s="14" t="s">
        <v>3062</v>
      </c>
      <c r="C195" s="14" t="s">
        <v>3237</v>
      </c>
      <c r="D195" s="16">
        <v>45792</v>
      </c>
      <c r="E195" s="16">
        <v>45821</v>
      </c>
      <c r="F195" s="333" t="s">
        <v>3368</v>
      </c>
      <c r="G195" s="336">
        <v>36665207</v>
      </c>
      <c r="H195" s="3" t="s">
        <v>3566</v>
      </c>
      <c r="I195" s="15"/>
      <c r="J195" s="347"/>
      <c r="K195" s="339">
        <v>1806.5</v>
      </c>
    </row>
    <row r="196" spans="1:11" ht="33.75" x14ac:dyDescent="0.2">
      <c r="A196" s="14" t="s">
        <v>2994</v>
      </c>
      <c r="B196" s="14" t="s">
        <v>3063</v>
      </c>
      <c r="C196" s="14" t="s">
        <v>3238</v>
      </c>
      <c r="D196" s="16">
        <v>45798</v>
      </c>
      <c r="E196" s="16">
        <v>45821</v>
      </c>
      <c r="F196" s="14" t="s">
        <v>3369</v>
      </c>
      <c r="G196" s="332" t="s">
        <v>3508</v>
      </c>
      <c r="H196" s="14" t="s">
        <v>3567</v>
      </c>
      <c r="I196" s="15"/>
      <c r="J196" s="347"/>
      <c r="K196" s="339">
        <v>3000</v>
      </c>
    </row>
    <row r="197" spans="1:11" ht="33.75" x14ac:dyDescent="0.2">
      <c r="A197" s="14" t="s">
        <v>2994</v>
      </c>
      <c r="B197" s="14" t="s">
        <v>3064</v>
      </c>
      <c r="C197" s="14" t="s">
        <v>3239</v>
      </c>
      <c r="D197" s="16">
        <v>45803</v>
      </c>
      <c r="E197" s="16">
        <v>45821</v>
      </c>
      <c r="F197" s="333" t="s">
        <v>3370</v>
      </c>
      <c r="G197" s="336">
        <v>42131910</v>
      </c>
      <c r="H197" s="3" t="s">
        <v>3568</v>
      </c>
      <c r="I197" s="15"/>
      <c r="J197" s="347"/>
      <c r="K197" s="339">
        <v>1840</v>
      </c>
    </row>
    <row r="198" spans="1:11" ht="22.5" x14ac:dyDescent="0.2">
      <c r="A198" s="14" t="s">
        <v>2994</v>
      </c>
      <c r="B198" s="14"/>
      <c r="C198" s="14"/>
      <c r="D198" s="16"/>
      <c r="E198" s="16"/>
      <c r="F198" s="333"/>
      <c r="G198" s="336"/>
      <c r="H198" s="3"/>
      <c r="I198" s="15"/>
      <c r="J198" s="347"/>
      <c r="K198" s="340">
        <f>SUM(K158:K197)</f>
        <v>25591.409999999996</v>
      </c>
    </row>
    <row r="199" spans="1:11" ht="22.5" x14ac:dyDescent="0.2">
      <c r="A199" s="14" t="s">
        <v>2994</v>
      </c>
      <c r="B199" s="14" t="s">
        <v>3065</v>
      </c>
      <c r="C199" s="14" t="s">
        <v>3065</v>
      </c>
      <c r="D199" s="16">
        <v>45826</v>
      </c>
      <c r="E199" s="16">
        <v>45826</v>
      </c>
      <c r="F199" s="330" t="s">
        <v>3331</v>
      </c>
      <c r="G199" s="332"/>
      <c r="H199" s="14" t="s">
        <v>3542</v>
      </c>
      <c r="I199" s="15">
        <v>1416.87</v>
      </c>
      <c r="J199" s="347"/>
      <c r="K199" s="341"/>
    </row>
    <row r="200" spans="1:11" ht="22.5" x14ac:dyDescent="0.2">
      <c r="A200" s="14" t="s">
        <v>2994</v>
      </c>
      <c r="B200" s="14"/>
      <c r="C200" s="14"/>
      <c r="D200" s="16"/>
      <c r="E200" s="16"/>
      <c r="F200" s="333"/>
      <c r="G200" s="336"/>
      <c r="H200" s="3"/>
      <c r="I200" s="15"/>
      <c r="J200" s="347"/>
      <c r="K200" s="339"/>
    </row>
    <row r="201" spans="1:11" ht="22.5" x14ac:dyDescent="0.2">
      <c r="A201" s="14" t="s">
        <v>2994</v>
      </c>
      <c r="B201" s="14" t="s">
        <v>3066</v>
      </c>
      <c r="C201" s="14" t="s">
        <v>3240</v>
      </c>
      <c r="D201" s="16">
        <v>45786</v>
      </c>
      <c r="E201" s="16">
        <v>45826</v>
      </c>
      <c r="F201" s="14" t="s">
        <v>3371</v>
      </c>
      <c r="G201" s="336">
        <v>40596290</v>
      </c>
      <c r="H201" s="3" t="s">
        <v>3569</v>
      </c>
      <c r="I201" s="15"/>
      <c r="J201" s="347"/>
      <c r="K201" s="339">
        <v>680</v>
      </c>
    </row>
    <row r="202" spans="1:11" ht="22.5" x14ac:dyDescent="0.2">
      <c r="A202" s="14" t="s">
        <v>2994</v>
      </c>
      <c r="B202" s="14" t="s">
        <v>3067</v>
      </c>
      <c r="C202" s="14" t="s">
        <v>3241</v>
      </c>
      <c r="D202" s="16">
        <v>45798</v>
      </c>
      <c r="E202" s="16">
        <v>45826</v>
      </c>
      <c r="F202" s="14" t="s">
        <v>3372</v>
      </c>
      <c r="G202" s="335">
        <v>35774282</v>
      </c>
      <c r="H202" s="337" t="s">
        <v>3570</v>
      </c>
      <c r="I202" s="15"/>
      <c r="J202" s="347"/>
      <c r="K202" s="339">
        <v>256.87</v>
      </c>
    </row>
    <row r="203" spans="1:11" ht="22.5" x14ac:dyDescent="0.2">
      <c r="A203" s="14" t="s">
        <v>2994</v>
      </c>
      <c r="B203" s="14" t="s">
        <v>3068</v>
      </c>
      <c r="C203" s="14" t="s">
        <v>3242</v>
      </c>
      <c r="D203" s="16">
        <v>45811</v>
      </c>
      <c r="E203" s="16">
        <v>45826</v>
      </c>
      <c r="F203" s="14" t="s">
        <v>3373</v>
      </c>
      <c r="G203" s="336">
        <v>40596290</v>
      </c>
      <c r="H203" s="3" t="s">
        <v>3569</v>
      </c>
      <c r="I203" s="15"/>
      <c r="J203" s="347"/>
      <c r="K203" s="339">
        <v>480</v>
      </c>
    </row>
    <row r="204" spans="1:11" ht="22.5" x14ac:dyDescent="0.2">
      <c r="A204" s="14" t="s">
        <v>2994</v>
      </c>
      <c r="B204" s="14"/>
      <c r="C204" s="14"/>
      <c r="D204" s="16"/>
      <c r="E204" s="16"/>
      <c r="F204" s="14"/>
      <c r="G204" s="335"/>
      <c r="H204" s="337"/>
      <c r="I204" s="15"/>
      <c r="J204" s="347"/>
      <c r="K204" s="340">
        <f>SUM(K201:K203)</f>
        <v>1416.87</v>
      </c>
    </row>
    <row r="205" spans="1:11" ht="22.5" x14ac:dyDescent="0.2">
      <c r="A205" s="14" t="s">
        <v>2994</v>
      </c>
      <c r="B205" s="14" t="s">
        <v>3069</v>
      </c>
      <c r="C205" s="14" t="s">
        <v>3069</v>
      </c>
      <c r="D205" s="16">
        <v>45826</v>
      </c>
      <c r="E205" s="16">
        <v>45826</v>
      </c>
      <c r="F205" s="330" t="s">
        <v>3331</v>
      </c>
      <c r="G205" s="332"/>
      <c r="H205" s="14" t="s">
        <v>3542</v>
      </c>
      <c r="I205" s="15">
        <v>924.47</v>
      </c>
      <c r="J205" s="347"/>
      <c r="K205" s="339"/>
    </row>
    <row r="206" spans="1:11" ht="22.5" x14ac:dyDescent="0.2">
      <c r="A206" s="14" t="s">
        <v>2994</v>
      </c>
      <c r="B206" s="14"/>
      <c r="C206" s="14"/>
      <c r="D206" s="16"/>
      <c r="E206" s="16"/>
      <c r="F206" s="14"/>
      <c r="G206" s="335"/>
      <c r="H206" s="337"/>
      <c r="I206" s="15"/>
      <c r="J206" s="347"/>
      <c r="K206" s="339"/>
    </row>
    <row r="207" spans="1:11" ht="22.5" x14ac:dyDescent="0.2">
      <c r="A207" s="14" t="s">
        <v>2994</v>
      </c>
      <c r="B207" s="14" t="s">
        <v>3070</v>
      </c>
      <c r="C207" s="14" t="s">
        <v>3243</v>
      </c>
      <c r="D207" s="16"/>
      <c r="E207" s="16">
        <v>45826</v>
      </c>
      <c r="F207" s="14" t="s">
        <v>3358</v>
      </c>
      <c r="G207" s="14" t="s">
        <v>3494</v>
      </c>
      <c r="H207" s="14" t="s">
        <v>3538</v>
      </c>
      <c r="I207" s="15"/>
      <c r="J207" s="347"/>
      <c r="K207" s="339">
        <v>717.66</v>
      </c>
    </row>
    <row r="208" spans="1:11" ht="33.75" x14ac:dyDescent="0.2">
      <c r="A208" s="14" t="s">
        <v>2994</v>
      </c>
      <c r="B208" s="14" t="s">
        <v>3071</v>
      </c>
      <c r="C208" s="14" t="s">
        <v>3243</v>
      </c>
      <c r="D208" s="16"/>
      <c r="E208" s="16">
        <v>45826</v>
      </c>
      <c r="F208" s="14" t="s">
        <v>3350</v>
      </c>
      <c r="G208" s="14" t="s">
        <v>3494</v>
      </c>
      <c r="H208" s="14" t="s">
        <v>3538</v>
      </c>
      <c r="I208" s="15"/>
      <c r="J208" s="347"/>
      <c r="K208" s="339">
        <v>206.81</v>
      </c>
    </row>
    <row r="209" spans="1:11" ht="22.5" x14ac:dyDescent="0.2">
      <c r="A209" s="14" t="s">
        <v>2994</v>
      </c>
      <c r="B209" s="14"/>
      <c r="C209" s="14"/>
      <c r="D209" s="16"/>
      <c r="E209" s="16"/>
      <c r="F209" s="14"/>
      <c r="G209" s="14"/>
      <c r="H209" s="14"/>
      <c r="I209" s="15"/>
      <c r="J209" s="347"/>
      <c r="K209" s="340">
        <f>SUM(K207:K208)</f>
        <v>924.47</v>
      </c>
    </row>
    <row r="210" spans="1:11" ht="22.5" x14ac:dyDescent="0.2">
      <c r="A210" s="14" t="s">
        <v>2994</v>
      </c>
      <c r="B210" s="14"/>
      <c r="C210" s="14"/>
      <c r="D210" s="16"/>
      <c r="E210" s="16"/>
      <c r="F210" s="330" t="s">
        <v>3374</v>
      </c>
      <c r="G210" s="14"/>
      <c r="H210" s="14"/>
      <c r="I210" s="15"/>
      <c r="J210" s="347"/>
      <c r="K210" s="8"/>
    </row>
    <row r="211" spans="1:11" ht="22.5" x14ac:dyDescent="0.2">
      <c r="A211" s="14" t="s">
        <v>2994</v>
      </c>
      <c r="B211" s="14" t="s">
        <v>3072</v>
      </c>
      <c r="C211" s="14" t="s">
        <v>3244</v>
      </c>
      <c r="D211" s="16">
        <v>45988</v>
      </c>
      <c r="E211" s="16"/>
      <c r="F211" s="14" t="s">
        <v>3375</v>
      </c>
      <c r="G211" s="14" t="s">
        <v>3509</v>
      </c>
      <c r="H211" s="14" t="s">
        <v>3571</v>
      </c>
      <c r="I211" s="15">
        <v>1050</v>
      </c>
      <c r="J211" s="347"/>
      <c r="K211" s="224"/>
    </row>
    <row r="212" spans="1:11" ht="22.5" x14ac:dyDescent="0.2">
      <c r="A212" s="14" t="s">
        <v>2994</v>
      </c>
      <c r="B212" s="14" t="s">
        <v>3073</v>
      </c>
      <c r="C212" s="14" t="s">
        <v>3245</v>
      </c>
      <c r="D212" s="16">
        <v>45988</v>
      </c>
      <c r="E212" s="16"/>
      <c r="F212" s="14" t="s">
        <v>3376</v>
      </c>
      <c r="G212" s="14" t="s">
        <v>3509</v>
      </c>
      <c r="H212" s="14" t="s">
        <v>3571</v>
      </c>
      <c r="I212" s="15">
        <v>1050</v>
      </c>
      <c r="J212" s="347"/>
      <c r="K212" s="224"/>
    </row>
    <row r="213" spans="1:11" ht="22.5" x14ac:dyDescent="0.2">
      <c r="A213" s="14" t="s">
        <v>2994</v>
      </c>
      <c r="B213" s="14" t="s">
        <v>3074</v>
      </c>
      <c r="C213" s="14" t="s">
        <v>3246</v>
      </c>
      <c r="D213" s="16">
        <v>45988</v>
      </c>
      <c r="E213" s="16"/>
      <c r="F213" s="14" t="s">
        <v>3377</v>
      </c>
      <c r="G213" s="14" t="s">
        <v>3509</v>
      </c>
      <c r="H213" s="14" t="s">
        <v>3571</v>
      </c>
      <c r="I213" s="15">
        <v>1050</v>
      </c>
      <c r="J213" s="347"/>
      <c r="K213" s="224"/>
    </row>
    <row r="214" spans="1:11" ht="123.75" x14ac:dyDescent="0.2">
      <c r="A214" s="14" t="s">
        <v>2994</v>
      </c>
      <c r="B214" s="14"/>
      <c r="C214" s="14"/>
      <c r="D214" s="16"/>
      <c r="E214" s="16"/>
      <c r="F214" s="14" t="s">
        <v>3378</v>
      </c>
      <c r="G214" s="332"/>
      <c r="H214" s="14"/>
      <c r="I214" s="15"/>
      <c r="J214" s="347"/>
      <c r="K214" s="224"/>
    </row>
    <row r="215" spans="1:11" ht="22.5" x14ac:dyDescent="0.2">
      <c r="A215" s="14" t="s">
        <v>2994</v>
      </c>
      <c r="B215" s="14" t="s">
        <v>3075</v>
      </c>
      <c r="C215" s="14" t="s">
        <v>3247</v>
      </c>
      <c r="D215" s="326" t="s">
        <v>3292</v>
      </c>
      <c r="E215" s="14"/>
      <c r="F215" s="14" t="s">
        <v>3379</v>
      </c>
      <c r="G215" s="14" t="s">
        <v>3510</v>
      </c>
      <c r="H215" s="14" t="s">
        <v>1931</v>
      </c>
      <c r="I215" s="15">
        <v>2500</v>
      </c>
      <c r="J215" s="347"/>
      <c r="K215" s="224"/>
    </row>
    <row r="216" spans="1:11" ht="33.75" x14ac:dyDescent="0.2">
      <c r="A216" s="14" t="s">
        <v>2994</v>
      </c>
      <c r="B216" s="14" t="s">
        <v>3076</v>
      </c>
      <c r="C216" s="14" t="s">
        <v>3248</v>
      </c>
      <c r="D216" s="326" t="s">
        <v>3292</v>
      </c>
      <c r="E216" s="14"/>
      <c r="F216" s="14" t="s">
        <v>3380</v>
      </c>
      <c r="G216" s="14" t="s">
        <v>3511</v>
      </c>
      <c r="H216" s="14" t="s">
        <v>3572</v>
      </c>
      <c r="I216" s="15">
        <v>600</v>
      </c>
      <c r="J216" s="347"/>
      <c r="K216" s="224"/>
    </row>
    <row r="217" spans="1:11" ht="33.75" x14ac:dyDescent="0.2">
      <c r="A217" s="14" t="s">
        <v>2994</v>
      </c>
      <c r="B217" s="14" t="s">
        <v>3077</v>
      </c>
      <c r="C217" s="14" t="s">
        <v>3249</v>
      </c>
      <c r="D217" s="326" t="s">
        <v>3292</v>
      </c>
      <c r="E217" s="14"/>
      <c r="F217" s="14" t="s">
        <v>3381</v>
      </c>
      <c r="G217" s="14" t="s">
        <v>3511</v>
      </c>
      <c r="H217" s="14" t="s">
        <v>3572</v>
      </c>
      <c r="I217" s="15">
        <v>600</v>
      </c>
      <c r="J217" s="347"/>
      <c r="K217" s="224"/>
    </row>
    <row r="218" spans="1:11" ht="33.75" x14ac:dyDescent="0.2">
      <c r="A218" s="14" t="s">
        <v>2994</v>
      </c>
      <c r="B218" s="14" t="s">
        <v>3078</v>
      </c>
      <c r="C218" s="14" t="s">
        <v>3250</v>
      </c>
      <c r="D218" s="326" t="s">
        <v>3292</v>
      </c>
      <c r="E218" s="14"/>
      <c r="F218" s="14" t="s">
        <v>3382</v>
      </c>
      <c r="G218" s="14" t="s">
        <v>3512</v>
      </c>
      <c r="H218" s="14" t="s">
        <v>3573</v>
      </c>
      <c r="I218" s="15">
        <v>900</v>
      </c>
      <c r="J218" s="347"/>
      <c r="K218" s="224"/>
    </row>
    <row r="219" spans="1:11" ht="33.75" x14ac:dyDescent="0.2">
      <c r="A219" s="14" t="s">
        <v>2994</v>
      </c>
      <c r="B219" s="14" t="s">
        <v>3079</v>
      </c>
      <c r="C219" s="14" t="s">
        <v>3251</v>
      </c>
      <c r="D219" s="326" t="s">
        <v>3292</v>
      </c>
      <c r="E219" s="14"/>
      <c r="F219" s="14" t="s">
        <v>3383</v>
      </c>
      <c r="G219" s="14" t="s">
        <v>3512</v>
      </c>
      <c r="H219" s="14" t="s">
        <v>3573</v>
      </c>
      <c r="I219" s="15">
        <v>900</v>
      </c>
      <c r="J219" s="347"/>
      <c r="K219" s="224"/>
    </row>
    <row r="220" spans="1:11" ht="33.75" x14ac:dyDescent="0.2">
      <c r="A220" s="14" t="s">
        <v>2994</v>
      </c>
      <c r="B220" s="14" t="s">
        <v>3080</v>
      </c>
      <c r="C220" s="14" t="s">
        <v>3252</v>
      </c>
      <c r="D220" s="326" t="s">
        <v>3293</v>
      </c>
      <c r="E220" s="14"/>
      <c r="F220" s="14" t="s">
        <v>3384</v>
      </c>
      <c r="G220" s="14" t="s">
        <v>3512</v>
      </c>
      <c r="H220" s="14" t="s">
        <v>3573</v>
      </c>
      <c r="I220" s="15">
        <v>900</v>
      </c>
      <c r="J220" s="347"/>
      <c r="K220" s="224"/>
    </row>
    <row r="221" spans="1:11" ht="33.75" x14ac:dyDescent="0.2">
      <c r="A221" s="14" t="s">
        <v>2994</v>
      </c>
      <c r="B221" s="14" t="s">
        <v>3081</v>
      </c>
      <c r="C221" s="14" t="s">
        <v>3253</v>
      </c>
      <c r="D221" s="326" t="s">
        <v>3293</v>
      </c>
      <c r="E221" s="14"/>
      <c r="F221" s="14" t="s">
        <v>3385</v>
      </c>
      <c r="G221" s="14" t="s">
        <v>3511</v>
      </c>
      <c r="H221" s="14" t="s">
        <v>3572</v>
      </c>
      <c r="I221" s="15">
        <v>600</v>
      </c>
      <c r="J221" s="347"/>
      <c r="K221" s="224"/>
    </row>
    <row r="222" spans="1:11" ht="33.75" x14ac:dyDescent="0.2">
      <c r="A222" s="14" t="s">
        <v>2994</v>
      </c>
      <c r="B222" s="14" t="s">
        <v>3082</v>
      </c>
      <c r="C222" s="14" t="s">
        <v>3254</v>
      </c>
      <c r="D222" s="326" t="s">
        <v>3293</v>
      </c>
      <c r="E222" s="14"/>
      <c r="F222" s="14" t="s">
        <v>3386</v>
      </c>
      <c r="G222" s="14" t="s">
        <v>3512</v>
      </c>
      <c r="H222" s="14" t="s">
        <v>3573</v>
      </c>
      <c r="I222" s="15">
        <v>900</v>
      </c>
      <c r="J222" s="347"/>
      <c r="K222" s="224"/>
    </row>
    <row r="223" spans="1:11" ht="33.75" x14ac:dyDescent="0.2">
      <c r="A223" s="14" t="s">
        <v>2994</v>
      </c>
      <c r="B223" s="14" t="s">
        <v>3083</v>
      </c>
      <c r="C223" s="14" t="s">
        <v>3255</v>
      </c>
      <c r="D223" s="326" t="s">
        <v>3293</v>
      </c>
      <c r="E223" s="14"/>
      <c r="F223" s="14" t="s">
        <v>3387</v>
      </c>
      <c r="G223" s="14" t="s">
        <v>3511</v>
      </c>
      <c r="H223" s="14" t="s">
        <v>3572</v>
      </c>
      <c r="I223" s="15">
        <v>600</v>
      </c>
      <c r="J223" s="347"/>
      <c r="K223" s="224"/>
    </row>
    <row r="224" spans="1:11" ht="22.5" x14ac:dyDescent="0.2">
      <c r="A224" s="14" t="s">
        <v>2994</v>
      </c>
      <c r="B224" s="14" t="s">
        <v>3084</v>
      </c>
      <c r="C224" s="14" t="s">
        <v>3256</v>
      </c>
      <c r="D224" s="326" t="s">
        <v>3293</v>
      </c>
      <c r="E224" s="14"/>
      <c r="F224" s="14" t="s">
        <v>3388</v>
      </c>
      <c r="G224" s="14" t="s">
        <v>3513</v>
      </c>
      <c r="H224" s="14" t="s">
        <v>3574</v>
      </c>
      <c r="I224" s="15">
        <v>3997.5</v>
      </c>
      <c r="J224" s="347"/>
      <c r="K224" s="224"/>
    </row>
    <row r="225" spans="1:11" ht="33.75" x14ac:dyDescent="0.2">
      <c r="A225" s="14" t="s">
        <v>2994</v>
      </c>
      <c r="B225" s="14" t="s">
        <v>3085</v>
      </c>
      <c r="C225" s="14" t="s">
        <v>3257</v>
      </c>
      <c r="D225" s="326" t="s">
        <v>3294</v>
      </c>
      <c r="E225" s="14"/>
      <c r="F225" s="14" t="s">
        <v>3389</v>
      </c>
      <c r="G225" s="14" t="s">
        <v>3512</v>
      </c>
      <c r="H225" s="14" t="s">
        <v>3573</v>
      </c>
      <c r="I225" s="15">
        <v>900</v>
      </c>
      <c r="J225" s="347"/>
      <c r="K225" s="224"/>
    </row>
    <row r="226" spans="1:11" ht="33.75" x14ac:dyDescent="0.2">
      <c r="A226" s="14" t="s">
        <v>2994</v>
      </c>
      <c r="B226" s="14" t="s">
        <v>3086</v>
      </c>
      <c r="C226" s="14" t="s">
        <v>3258</v>
      </c>
      <c r="D226" s="326" t="s">
        <v>3293</v>
      </c>
      <c r="E226" s="14"/>
      <c r="F226" s="14" t="s">
        <v>3390</v>
      </c>
      <c r="G226" s="14" t="s">
        <v>3511</v>
      </c>
      <c r="H226" s="14" t="s">
        <v>3572</v>
      </c>
      <c r="I226" s="15">
        <v>600</v>
      </c>
      <c r="J226" s="347"/>
      <c r="K226" s="224"/>
    </row>
    <row r="227" spans="1:11" ht="22.5" x14ac:dyDescent="0.2">
      <c r="A227" s="14" t="s">
        <v>2994</v>
      </c>
      <c r="B227" s="14" t="s">
        <v>3087</v>
      </c>
      <c r="C227" s="14" t="s">
        <v>3259</v>
      </c>
      <c r="D227" s="326" t="s">
        <v>3295</v>
      </c>
      <c r="E227" s="14"/>
      <c r="F227" s="14" t="s">
        <v>3391</v>
      </c>
      <c r="G227" s="14" t="s">
        <v>3510</v>
      </c>
      <c r="H227" s="14" t="s">
        <v>1931</v>
      </c>
      <c r="I227" s="15">
        <v>500</v>
      </c>
      <c r="J227" s="347"/>
      <c r="K227" s="224"/>
    </row>
    <row r="228" spans="1:11" ht="33.75" x14ac:dyDescent="0.2">
      <c r="A228" s="14" t="s">
        <v>2994</v>
      </c>
      <c r="B228" s="14" t="s">
        <v>3088</v>
      </c>
      <c r="C228" s="14" t="s">
        <v>3260</v>
      </c>
      <c r="D228" s="326" t="s">
        <v>3295</v>
      </c>
      <c r="E228" s="14"/>
      <c r="F228" s="14" t="s">
        <v>3392</v>
      </c>
      <c r="G228" s="14" t="s">
        <v>3511</v>
      </c>
      <c r="H228" s="14" t="s">
        <v>3572</v>
      </c>
      <c r="I228" s="15">
        <v>600</v>
      </c>
      <c r="J228" s="347"/>
      <c r="K228" s="224"/>
    </row>
    <row r="229" spans="1:11" ht="22.5" x14ac:dyDescent="0.2">
      <c r="A229" s="14" t="s">
        <v>2994</v>
      </c>
      <c r="B229" s="14" t="s">
        <v>3089</v>
      </c>
      <c r="C229" s="14" t="s">
        <v>3261</v>
      </c>
      <c r="D229" s="326" t="s">
        <v>3295</v>
      </c>
      <c r="E229" s="14"/>
      <c r="F229" s="14" t="s">
        <v>3393</v>
      </c>
      <c r="G229" s="14" t="s">
        <v>3513</v>
      </c>
      <c r="H229" s="14" t="s">
        <v>3574</v>
      </c>
      <c r="I229" s="15">
        <v>799.5</v>
      </c>
      <c r="J229" s="347"/>
      <c r="K229" s="224"/>
    </row>
    <row r="230" spans="1:11" ht="33.75" x14ac:dyDescent="0.2">
      <c r="A230" s="14" t="s">
        <v>2994</v>
      </c>
      <c r="B230" s="14" t="s">
        <v>3090</v>
      </c>
      <c r="C230" s="14" t="s">
        <v>3262</v>
      </c>
      <c r="D230" s="326" t="s">
        <v>3295</v>
      </c>
      <c r="E230" s="14"/>
      <c r="F230" s="14" t="s">
        <v>3394</v>
      </c>
      <c r="G230" s="14" t="s">
        <v>3512</v>
      </c>
      <c r="H230" s="14" t="s">
        <v>3573</v>
      </c>
      <c r="I230" s="15">
        <v>300</v>
      </c>
      <c r="J230" s="347"/>
      <c r="K230" s="224"/>
    </row>
    <row r="231" spans="1:11" ht="33.75" x14ac:dyDescent="0.2">
      <c r="A231" s="14" t="s">
        <v>2994</v>
      </c>
      <c r="B231" s="14" t="s">
        <v>3091</v>
      </c>
      <c r="C231" s="14" t="s">
        <v>3263</v>
      </c>
      <c r="D231" s="326" t="s">
        <v>3296</v>
      </c>
      <c r="E231" s="14"/>
      <c r="F231" s="14" t="s">
        <v>3395</v>
      </c>
      <c r="G231" s="14" t="s">
        <v>3512</v>
      </c>
      <c r="H231" s="14" t="s">
        <v>3573</v>
      </c>
      <c r="I231" s="15">
        <v>900</v>
      </c>
      <c r="J231" s="347"/>
      <c r="K231" s="224"/>
    </row>
    <row r="232" spans="1:11" ht="33.75" x14ac:dyDescent="0.2">
      <c r="A232" s="14" t="s">
        <v>2994</v>
      </c>
      <c r="B232" s="14" t="s">
        <v>3092</v>
      </c>
      <c r="C232" s="14" t="s">
        <v>3264</v>
      </c>
      <c r="D232" s="326" t="s">
        <v>3296</v>
      </c>
      <c r="E232" s="14"/>
      <c r="F232" s="14" t="s">
        <v>3396</v>
      </c>
      <c r="G232" s="14" t="s">
        <v>3511</v>
      </c>
      <c r="H232" s="14" t="s">
        <v>3572</v>
      </c>
      <c r="I232" s="15">
        <v>600</v>
      </c>
      <c r="J232" s="347"/>
      <c r="K232" s="224"/>
    </row>
    <row r="233" spans="1:11" ht="22.5" x14ac:dyDescent="0.2">
      <c r="A233" s="14" t="s">
        <v>2994</v>
      </c>
      <c r="B233" s="14" t="s">
        <v>3093</v>
      </c>
      <c r="C233" s="14" t="s">
        <v>3259</v>
      </c>
      <c r="D233" s="326" t="s">
        <v>3296</v>
      </c>
      <c r="E233" s="14"/>
      <c r="F233" s="14" t="s">
        <v>3397</v>
      </c>
      <c r="G233" s="14" t="s">
        <v>3513</v>
      </c>
      <c r="H233" s="14" t="s">
        <v>3574</v>
      </c>
      <c r="I233" s="15">
        <v>799.5</v>
      </c>
      <c r="J233" s="347"/>
      <c r="K233" s="224"/>
    </row>
    <row r="234" spans="1:11" ht="22.5" x14ac:dyDescent="0.2">
      <c r="A234" s="14" t="s">
        <v>2994</v>
      </c>
      <c r="B234" s="14" t="s">
        <v>3094</v>
      </c>
      <c r="C234" s="14" t="s">
        <v>3265</v>
      </c>
      <c r="D234" s="326" t="s">
        <v>3296</v>
      </c>
      <c r="E234" s="14"/>
      <c r="F234" s="14" t="s">
        <v>3398</v>
      </c>
      <c r="G234" s="14" t="s">
        <v>3510</v>
      </c>
      <c r="H234" s="14" t="s">
        <v>1931</v>
      </c>
      <c r="I234" s="15">
        <v>500</v>
      </c>
      <c r="J234" s="347"/>
      <c r="K234" s="224"/>
    </row>
    <row r="235" spans="1:11" ht="22.5" x14ac:dyDescent="0.2">
      <c r="A235" s="14" t="s">
        <v>2994</v>
      </c>
      <c r="B235" s="14" t="s">
        <v>3095</v>
      </c>
      <c r="C235" s="14" t="s">
        <v>3266</v>
      </c>
      <c r="D235" s="326" t="s">
        <v>3297</v>
      </c>
      <c r="E235" s="14"/>
      <c r="F235" s="14" t="s">
        <v>3399</v>
      </c>
      <c r="G235" s="14" t="s">
        <v>3510</v>
      </c>
      <c r="H235" s="14" t="s">
        <v>1931</v>
      </c>
      <c r="I235" s="15">
        <v>500</v>
      </c>
      <c r="J235" s="347"/>
      <c r="K235" s="224"/>
    </row>
    <row r="236" spans="1:11" ht="33.75" x14ac:dyDescent="0.2">
      <c r="A236" s="14" t="s">
        <v>2994</v>
      </c>
      <c r="B236" s="14" t="s">
        <v>3096</v>
      </c>
      <c r="C236" s="14" t="s">
        <v>3267</v>
      </c>
      <c r="D236" s="326" t="s">
        <v>3297</v>
      </c>
      <c r="E236" s="14"/>
      <c r="F236" s="14" t="s">
        <v>3400</v>
      </c>
      <c r="G236" s="14" t="s">
        <v>3511</v>
      </c>
      <c r="H236" s="14" t="s">
        <v>3572</v>
      </c>
      <c r="I236" s="15">
        <v>600</v>
      </c>
      <c r="J236" s="347"/>
      <c r="K236" s="224"/>
    </row>
    <row r="237" spans="1:11" ht="22.5" x14ac:dyDescent="0.2">
      <c r="A237" s="14" t="s">
        <v>2994</v>
      </c>
      <c r="B237" s="14" t="s">
        <v>3008</v>
      </c>
      <c r="C237" s="14" t="s">
        <v>3268</v>
      </c>
      <c r="D237" s="326" t="s">
        <v>3297</v>
      </c>
      <c r="E237" s="14"/>
      <c r="F237" s="14" t="s">
        <v>3401</v>
      </c>
      <c r="G237" s="14" t="s">
        <v>3513</v>
      </c>
      <c r="H237" s="14" t="s">
        <v>3574</v>
      </c>
      <c r="I237" s="15">
        <v>799.5</v>
      </c>
      <c r="J237" s="347"/>
      <c r="K237" s="224"/>
    </row>
    <row r="238" spans="1:11" ht="33.75" x14ac:dyDescent="0.2">
      <c r="A238" s="14" t="s">
        <v>2994</v>
      </c>
      <c r="B238" s="14" t="s">
        <v>3097</v>
      </c>
      <c r="C238" s="14" t="s">
        <v>3269</v>
      </c>
      <c r="D238" s="326" t="s">
        <v>3297</v>
      </c>
      <c r="E238" s="14"/>
      <c r="F238" s="14" t="s">
        <v>3402</v>
      </c>
      <c r="G238" s="14" t="s">
        <v>3512</v>
      </c>
      <c r="H238" s="14" t="s">
        <v>3573</v>
      </c>
      <c r="I238" s="15">
        <v>900</v>
      </c>
      <c r="J238" s="347"/>
      <c r="K238" s="224"/>
    </row>
    <row r="239" spans="1:11" ht="22.5" x14ac:dyDescent="0.2">
      <c r="A239" s="14" t="s">
        <v>2994</v>
      </c>
      <c r="B239" s="14" t="s">
        <v>3098</v>
      </c>
      <c r="C239" s="14" t="s">
        <v>3270</v>
      </c>
      <c r="D239" s="326" t="s">
        <v>3298</v>
      </c>
      <c r="E239" s="14"/>
      <c r="F239" s="14" t="s">
        <v>3403</v>
      </c>
      <c r="G239" s="14" t="s">
        <v>3510</v>
      </c>
      <c r="H239" s="14" t="s">
        <v>1931</v>
      </c>
      <c r="I239" s="15">
        <v>500</v>
      </c>
      <c r="J239" s="347"/>
      <c r="K239" s="224"/>
    </row>
    <row r="240" spans="1:11" ht="33.75" x14ac:dyDescent="0.2">
      <c r="A240" s="14" t="s">
        <v>2994</v>
      </c>
      <c r="B240" s="14" t="s">
        <v>3099</v>
      </c>
      <c r="C240" s="14" t="s">
        <v>3271</v>
      </c>
      <c r="D240" s="326" t="s">
        <v>3298</v>
      </c>
      <c r="E240" s="14"/>
      <c r="F240" s="14" t="s">
        <v>3404</v>
      </c>
      <c r="G240" s="14" t="s">
        <v>3511</v>
      </c>
      <c r="H240" s="14" t="s">
        <v>3572</v>
      </c>
      <c r="I240" s="15">
        <v>600</v>
      </c>
      <c r="J240" s="347"/>
      <c r="K240" s="224"/>
    </row>
    <row r="241" spans="1:11" ht="22.5" x14ac:dyDescent="0.2">
      <c r="A241" s="14" t="s">
        <v>2994</v>
      </c>
      <c r="B241" s="14" t="s">
        <v>3100</v>
      </c>
      <c r="C241" s="14" t="s">
        <v>3272</v>
      </c>
      <c r="D241" s="326" t="s">
        <v>3298</v>
      </c>
      <c r="E241" s="14"/>
      <c r="F241" s="14" t="s">
        <v>3405</v>
      </c>
      <c r="G241" s="14" t="s">
        <v>3513</v>
      </c>
      <c r="H241" s="14" t="s">
        <v>3574</v>
      </c>
      <c r="I241" s="15">
        <v>799.5</v>
      </c>
      <c r="J241" s="347"/>
      <c r="K241" s="224"/>
    </row>
    <row r="242" spans="1:11" ht="33.75" x14ac:dyDescent="0.2">
      <c r="A242" s="14" t="s">
        <v>2994</v>
      </c>
      <c r="B242" s="14" t="s">
        <v>3101</v>
      </c>
      <c r="C242" s="14" t="s">
        <v>3273</v>
      </c>
      <c r="D242" s="326" t="s">
        <v>3298</v>
      </c>
      <c r="E242" s="14"/>
      <c r="F242" s="14" t="s">
        <v>3406</v>
      </c>
      <c r="G242" s="14" t="s">
        <v>3512</v>
      </c>
      <c r="H242" s="14" t="s">
        <v>3573</v>
      </c>
      <c r="I242" s="15">
        <v>900</v>
      </c>
      <c r="J242" s="347"/>
      <c r="K242" s="224"/>
    </row>
    <row r="243" spans="1:11" ht="33.75" x14ac:dyDescent="0.2">
      <c r="A243" s="14" t="s">
        <v>2994</v>
      </c>
      <c r="B243" s="14" t="s">
        <v>3102</v>
      </c>
      <c r="C243" s="14" t="s">
        <v>3274</v>
      </c>
      <c r="D243" s="326" t="s">
        <v>3299</v>
      </c>
      <c r="E243" s="14"/>
      <c r="F243" s="14" t="s">
        <v>3407</v>
      </c>
      <c r="G243" s="14" t="s">
        <v>3512</v>
      </c>
      <c r="H243" s="14" t="s">
        <v>3573</v>
      </c>
      <c r="I243" s="15">
        <v>900</v>
      </c>
      <c r="J243" s="347"/>
      <c r="K243" s="224"/>
    </row>
    <row r="244" spans="1:11" ht="22.5" x14ac:dyDescent="0.2">
      <c r="A244" s="14" t="s">
        <v>2994</v>
      </c>
      <c r="B244" s="14" t="s">
        <v>3103</v>
      </c>
      <c r="C244" s="14" t="s">
        <v>3275</v>
      </c>
      <c r="D244" s="326" t="s">
        <v>3299</v>
      </c>
      <c r="E244" s="14"/>
      <c r="F244" s="14" t="s">
        <v>3408</v>
      </c>
      <c r="G244" s="14" t="s">
        <v>3513</v>
      </c>
      <c r="H244" s="14" t="s">
        <v>3574</v>
      </c>
      <c r="I244" s="15">
        <v>799.5</v>
      </c>
      <c r="J244" s="347"/>
      <c r="K244" s="224"/>
    </row>
    <row r="245" spans="1:11" ht="33.75" x14ac:dyDescent="0.2">
      <c r="A245" s="14" t="s">
        <v>2994</v>
      </c>
      <c r="B245" s="14" t="s">
        <v>3104</v>
      </c>
      <c r="C245" s="14" t="s">
        <v>3276</v>
      </c>
      <c r="D245" s="326" t="s">
        <v>3299</v>
      </c>
      <c r="E245" s="14"/>
      <c r="F245" s="14" t="s">
        <v>3409</v>
      </c>
      <c r="G245" s="14" t="s">
        <v>3511</v>
      </c>
      <c r="H245" s="14" t="s">
        <v>3572</v>
      </c>
      <c r="I245" s="15">
        <v>600</v>
      </c>
      <c r="J245" s="347"/>
      <c r="K245" s="224"/>
    </row>
    <row r="246" spans="1:11" ht="22.5" x14ac:dyDescent="0.2">
      <c r="A246" s="14" t="s">
        <v>2994</v>
      </c>
      <c r="B246" s="14" t="s">
        <v>3105</v>
      </c>
      <c r="C246" s="14" t="s">
        <v>3275</v>
      </c>
      <c r="D246" s="326" t="s">
        <v>3299</v>
      </c>
      <c r="E246" s="14"/>
      <c r="F246" s="14" t="s">
        <v>3410</v>
      </c>
      <c r="G246" s="14" t="s">
        <v>3510</v>
      </c>
      <c r="H246" s="14" t="s">
        <v>1931</v>
      </c>
      <c r="I246" s="15">
        <v>500</v>
      </c>
      <c r="J246" s="347"/>
      <c r="K246" s="224"/>
    </row>
    <row r="247" spans="1:11" ht="22.5" x14ac:dyDescent="0.2">
      <c r="A247" s="14" t="s">
        <v>2994</v>
      </c>
      <c r="B247" s="14" t="s">
        <v>3106</v>
      </c>
      <c r="C247" s="14" t="s">
        <v>3277</v>
      </c>
      <c r="D247" s="326" t="s">
        <v>3300</v>
      </c>
      <c r="E247" s="14"/>
      <c r="F247" s="14" t="s">
        <v>3411</v>
      </c>
      <c r="G247" s="14" t="s">
        <v>3510</v>
      </c>
      <c r="H247" s="14" t="s">
        <v>1931</v>
      </c>
      <c r="I247" s="15">
        <v>500</v>
      </c>
      <c r="J247" s="347"/>
      <c r="K247" s="224"/>
    </row>
    <row r="248" spans="1:11" ht="22.5" x14ac:dyDescent="0.2">
      <c r="A248" s="14" t="s">
        <v>2994</v>
      </c>
      <c r="B248" s="14" t="s">
        <v>3107</v>
      </c>
      <c r="C248" s="14" t="s">
        <v>3277</v>
      </c>
      <c r="D248" s="326" t="s">
        <v>3300</v>
      </c>
      <c r="E248" s="14"/>
      <c r="F248" s="14" t="s">
        <v>3412</v>
      </c>
      <c r="G248" s="14" t="s">
        <v>3513</v>
      </c>
      <c r="H248" s="14" t="s">
        <v>3574</v>
      </c>
      <c r="I248" s="15">
        <v>799.5</v>
      </c>
      <c r="J248" s="347"/>
      <c r="K248" s="224"/>
    </row>
    <row r="249" spans="1:11" ht="33.75" x14ac:dyDescent="0.2">
      <c r="A249" s="14" t="s">
        <v>2994</v>
      </c>
      <c r="B249" s="14" t="s">
        <v>3108</v>
      </c>
      <c r="C249" s="14" t="s">
        <v>3278</v>
      </c>
      <c r="D249" s="326" t="s">
        <v>3300</v>
      </c>
      <c r="E249" s="14"/>
      <c r="F249" s="14" t="s">
        <v>3413</v>
      </c>
      <c r="G249" s="14" t="s">
        <v>3511</v>
      </c>
      <c r="H249" s="14" t="s">
        <v>3572</v>
      </c>
      <c r="I249" s="15">
        <v>600</v>
      </c>
      <c r="J249" s="347"/>
      <c r="K249" s="224"/>
    </row>
    <row r="250" spans="1:11" ht="33.75" x14ac:dyDescent="0.2">
      <c r="A250" s="14" t="s">
        <v>2994</v>
      </c>
      <c r="B250" s="14" t="s">
        <v>3109</v>
      </c>
      <c r="C250" s="14" t="s">
        <v>3279</v>
      </c>
      <c r="D250" s="326" t="s">
        <v>3300</v>
      </c>
      <c r="E250" s="14"/>
      <c r="F250" s="14" t="s">
        <v>3414</v>
      </c>
      <c r="G250" s="14" t="s">
        <v>3512</v>
      </c>
      <c r="H250" s="14" t="s">
        <v>3573</v>
      </c>
      <c r="I250" s="15">
        <v>900</v>
      </c>
      <c r="J250" s="347"/>
      <c r="K250" s="224"/>
    </row>
    <row r="251" spans="1:11" ht="22.5" x14ac:dyDescent="0.2">
      <c r="A251" s="14" t="s">
        <v>2994</v>
      </c>
      <c r="B251" s="14" t="s">
        <v>3110</v>
      </c>
      <c r="C251" s="14" t="s">
        <v>3280</v>
      </c>
      <c r="D251" s="326" t="s">
        <v>3301</v>
      </c>
      <c r="E251" s="14"/>
      <c r="F251" s="14" t="s">
        <v>3415</v>
      </c>
      <c r="G251" s="14" t="s">
        <v>3510</v>
      </c>
      <c r="H251" s="14" t="s">
        <v>1931</v>
      </c>
      <c r="I251" s="15">
        <v>500</v>
      </c>
      <c r="J251" s="347"/>
      <c r="K251" s="224"/>
    </row>
    <row r="252" spans="1:11" ht="33.75" x14ac:dyDescent="0.2">
      <c r="A252" s="14" t="s">
        <v>2994</v>
      </c>
      <c r="B252" s="14" t="s">
        <v>3111</v>
      </c>
      <c r="C252" s="14" t="s">
        <v>3281</v>
      </c>
      <c r="D252" s="326" t="s">
        <v>3301</v>
      </c>
      <c r="E252" s="14"/>
      <c r="F252" s="14" t="s">
        <v>3416</v>
      </c>
      <c r="G252" s="14" t="s">
        <v>3511</v>
      </c>
      <c r="H252" s="14" t="s">
        <v>3572</v>
      </c>
      <c r="I252" s="15">
        <v>600</v>
      </c>
      <c r="J252" s="347"/>
      <c r="K252" s="224"/>
    </row>
    <row r="253" spans="1:11" ht="22.5" x14ac:dyDescent="0.2">
      <c r="A253" s="14" t="s">
        <v>2994</v>
      </c>
      <c r="B253" s="14" t="s">
        <v>3112</v>
      </c>
      <c r="C253" s="14" t="s">
        <v>3282</v>
      </c>
      <c r="D253" s="326" t="s">
        <v>3301</v>
      </c>
      <c r="E253" s="14"/>
      <c r="F253" s="14" t="s">
        <v>3417</v>
      </c>
      <c r="G253" s="14" t="s">
        <v>3513</v>
      </c>
      <c r="H253" s="14" t="s">
        <v>3574</v>
      </c>
      <c r="I253" s="15">
        <v>799.5</v>
      </c>
      <c r="J253" s="347"/>
      <c r="K253" s="224"/>
    </row>
    <row r="254" spans="1:11" ht="33.75" x14ac:dyDescent="0.2">
      <c r="A254" s="14" t="s">
        <v>2994</v>
      </c>
      <c r="B254" s="14" t="s">
        <v>3113</v>
      </c>
      <c r="C254" s="14" t="s">
        <v>3283</v>
      </c>
      <c r="D254" s="326" t="s">
        <v>3301</v>
      </c>
      <c r="E254" s="14"/>
      <c r="F254" s="14" t="s">
        <v>3418</v>
      </c>
      <c r="G254" s="14" t="s">
        <v>3512</v>
      </c>
      <c r="H254" s="14" t="s">
        <v>3573</v>
      </c>
      <c r="I254" s="15">
        <v>900</v>
      </c>
      <c r="J254" s="347"/>
      <c r="K254" s="224"/>
    </row>
    <row r="255" spans="1:11" ht="78.75" x14ac:dyDescent="0.2">
      <c r="A255" s="14" t="s">
        <v>2994</v>
      </c>
      <c r="B255" s="14"/>
      <c r="C255" s="14"/>
      <c r="D255" s="16"/>
      <c r="E255" s="16"/>
      <c r="F255" s="330" t="s">
        <v>3419</v>
      </c>
      <c r="G255" s="14"/>
      <c r="H255" s="14"/>
      <c r="I255" s="338"/>
      <c r="J255" s="347"/>
      <c r="K255" s="224"/>
    </row>
    <row r="256" spans="1:11" ht="22.5" x14ac:dyDescent="0.2">
      <c r="A256" s="14" t="s">
        <v>2994</v>
      </c>
      <c r="B256" s="14" t="s">
        <v>3114</v>
      </c>
      <c r="C256" s="14" t="s">
        <v>3114</v>
      </c>
      <c r="D256" s="326" t="s">
        <v>3292</v>
      </c>
      <c r="E256" s="16"/>
      <c r="F256" s="14" t="s">
        <v>3420</v>
      </c>
      <c r="G256" s="14" t="s">
        <v>3514</v>
      </c>
      <c r="H256" s="14" t="s">
        <v>3575</v>
      </c>
      <c r="I256" s="338">
        <v>350</v>
      </c>
      <c r="J256" s="347"/>
      <c r="K256" s="224"/>
    </row>
    <row r="257" spans="1:11" ht="22.5" x14ac:dyDescent="0.2">
      <c r="A257" s="14" t="s">
        <v>2994</v>
      </c>
      <c r="B257" s="14" t="s">
        <v>3115</v>
      </c>
      <c r="C257" s="14" t="s">
        <v>3115</v>
      </c>
      <c r="D257" s="326" t="s">
        <v>3292</v>
      </c>
      <c r="E257" s="16"/>
      <c r="F257" s="14" t="s">
        <v>3421</v>
      </c>
      <c r="G257" s="14" t="s">
        <v>3514</v>
      </c>
      <c r="H257" s="14" t="s">
        <v>3575</v>
      </c>
      <c r="I257" s="338">
        <v>350</v>
      </c>
      <c r="J257" s="347"/>
      <c r="K257" s="224"/>
    </row>
    <row r="258" spans="1:11" ht="22.5" x14ac:dyDescent="0.2">
      <c r="A258" s="14" t="s">
        <v>2994</v>
      </c>
      <c r="B258" s="14" t="s">
        <v>3116</v>
      </c>
      <c r="C258" s="14" t="s">
        <v>3116</v>
      </c>
      <c r="D258" s="326" t="s">
        <v>3292</v>
      </c>
      <c r="E258" s="16"/>
      <c r="F258" s="14" t="s">
        <v>3422</v>
      </c>
      <c r="G258" s="14" t="s">
        <v>3515</v>
      </c>
      <c r="H258" s="14" t="s">
        <v>3576</v>
      </c>
      <c r="I258" s="15">
        <v>125</v>
      </c>
      <c r="J258" s="347"/>
      <c r="K258" s="224"/>
    </row>
    <row r="259" spans="1:11" ht="22.5" x14ac:dyDescent="0.2">
      <c r="A259" s="14" t="s">
        <v>2994</v>
      </c>
      <c r="B259" s="14" t="s">
        <v>3117</v>
      </c>
      <c r="C259" s="14" t="s">
        <v>3117</v>
      </c>
      <c r="D259" s="326" t="s">
        <v>3292</v>
      </c>
      <c r="E259" s="16"/>
      <c r="F259" s="14" t="s">
        <v>3423</v>
      </c>
      <c r="G259" s="14" t="s">
        <v>3515</v>
      </c>
      <c r="H259" s="14" t="s">
        <v>3576</v>
      </c>
      <c r="I259" s="15">
        <v>125</v>
      </c>
      <c r="J259" s="347"/>
      <c r="K259" s="224"/>
    </row>
    <row r="260" spans="1:11" ht="22.5" x14ac:dyDescent="0.2">
      <c r="A260" s="14" t="s">
        <v>2994</v>
      </c>
      <c r="B260" s="14" t="s">
        <v>3118</v>
      </c>
      <c r="C260" s="14" t="s">
        <v>3118</v>
      </c>
      <c r="D260" s="326" t="s">
        <v>3292</v>
      </c>
      <c r="E260" s="16"/>
      <c r="F260" s="14" t="s">
        <v>3424</v>
      </c>
      <c r="G260" s="14" t="s">
        <v>3516</v>
      </c>
      <c r="H260" s="14" t="s">
        <v>3577</v>
      </c>
      <c r="I260" s="15">
        <v>300</v>
      </c>
      <c r="J260" s="347"/>
      <c r="K260" s="224"/>
    </row>
    <row r="261" spans="1:11" ht="22.5" x14ac:dyDescent="0.2">
      <c r="A261" s="14" t="s">
        <v>2994</v>
      </c>
      <c r="B261" s="14" t="s">
        <v>3119</v>
      </c>
      <c r="C261" s="14" t="s">
        <v>3119</v>
      </c>
      <c r="D261" s="326" t="s">
        <v>3292</v>
      </c>
      <c r="E261" s="16"/>
      <c r="F261" s="14" t="s">
        <v>3425</v>
      </c>
      <c r="G261" s="14" t="s">
        <v>3516</v>
      </c>
      <c r="H261" s="14" t="s">
        <v>3577</v>
      </c>
      <c r="I261" s="15">
        <v>300</v>
      </c>
      <c r="J261" s="347"/>
      <c r="K261" s="224"/>
    </row>
    <row r="262" spans="1:11" ht="22.5" x14ac:dyDescent="0.2">
      <c r="A262" s="14" t="s">
        <v>2994</v>
      </c>
      <c r="B262" s="14" t="s">
        <v>3120</v>
      </c>
      <c r="C262" s="14" t="s">
        <v>3120</v>
      </c>
      <c r="D262" s="326" t="s">
        <v>3293</v>
      </c>
      <c r="E262" s="16"/>
      <c r="F262" s="14" t="s">
        <v>3426</v>
      </c>
      <c r="G262" s="14" t="s">
        <v>3515</v>
      </c>
      <c r="H262" s="14" t="s">
        <v>3576</v>
      </c>
      <c r="I262" s="15">
        <v>125</v>
      </c>
      <c r="J262" s="347"/>
      <c r="K262" s="224"/>
    </row>
    <row r="263" spans="1:11" ht="22.5" x14ac:dyDescent="0.2">
      <c r="A263" s="14" t="s">
        <v>2994</v>
      </c>
      <c r="B263" s="14" t="s">
        <v>3121</v>
      </c>
      <c r="C263" s="14" t="s">
        <v>3121</v>
      </c>
      <c r="D263" s="326" t="s">
        <v>3293</v>
      </c>
      <c r="E263" s="16"/>
      <c r="F263" s="14" t="s">
        <v>3427</v>
      </c>
      <c r="G263" s="14" t="s">
        <v>3516</v>
      </c>
      <c r="H263" s="14" t="s">
        <v>3577</v>
      </c>
      <c r="I263" s="15">
        <v>300</v>
      </c>
      <c r="J263" s="347"/>
      <c r="K263" s="224"/>
    </row>
    <row r="264" spans="1:11" ht="22.5" x14ac:dyDescent="0.2">
      <c r="A264" s="14" t="s">
        <v>2994</v>
      </c>
      <c r="B264" s="14" t="s">
        <v>3122</v>
      </c>
      <c r="C264" s="14" t="s">
        <v>3122</v>
      </c>
      <c r="D264" s="326" t="s">
        <v>3293</v>
      </c>
      <c r="E264" s="16"/>
      <c r="F264" s="14" t="s">
        <v>3428</v>
      </c>
      <c r="G264" s="14" t="s">
        <v>3514</v>
      </c>
      <c r="H264" s="14" t="s">
        <v>3575</v>
      </c>
      <c r="I264" s="338">
        <v>350</v>
      </c>
      <c r="J264" s="347"/>
      <c r="K264" s="224"/>
    </row>
    <row r="265" spans="1:11" ht="22.5" x14ac:dyDescent="0.2">
      <c r="A265" s="14" t="s">
        <v>2994</v>
      </c>
      <c r="B265" s="14" t="s">
        <v>3123</v>
      </c>
      <c r="C265" s="14" t="s">
        <v>3123</v>
      </c>
      <c r="D265" s="326" t="s">
        <v>3293</v>
      </c>
      <c r="E265" s="16"/>
      <c r="F265" s="14" t="s">
        <v>3429</v>
      </c>
      <c r="G265" s="14" t="s">
        <v>3514</v>
      </c>
      <c r="H265" s="14" t="s">
        <v>3575</v>
      </c>
      <c r="I265" s="338">
        <v>350</v>
      </c>
      <c r="J265" s="347"/>
      <c r="K265" s="224"/>
    </row>
    <row r="266" spans="1:11" ht="22.5" x14ac:dyDescent="0.2">
      <c r="A266" s="14" t="s">
        <v>2994</v>
      </c>
      <c r="B266" s="14" t="s">
        <v>3124</v>
      </c>
      <c r="C266" s="14" t="s">
        <v>3124</v>
      </c>
      <c r="D266" s="326" t="s">
        <v>3293</v>
      </c>
      <c r="E266" s="16"/>
      <c r="F266" s="14" t="s">
        <v>3430</v>
      </c>
      <c r="G266" s="14" t="s">
        <v>3515</v>
      </c>
      <c r="H266" s="14" t="s">
        <v>3576</v>
      </c>
      <c r="I266" s="15">
        <v>125</v>
      </c>
      <c r="J266" s="347"/>
      <c r="K266" s="224"/>
    </row>
    <row r="267" spans="1:11" ht="22.5" x14ac:dyDescent="0.2">
      <c r="A267" s="14" t="s">
        <v>2994</v>
      </c>
      <c r="B267" s="14" t="s">
        <v>3125</v>
      </c>
      <c r="C267" s="14" t="s">
        <v>3125</v>
      </c>
      <c r="D267" s="326" t="s">
        <v>3293</v>
      </c>
      <c r="E267" s="16"/>
      <c r="F267" s="14" t="s">
        <v>3431</v>
      </c>
      <c r="G267" s="14" t="s">
        <v>3516</v>
      </c>
      <c r="H267" s="14" t="s">
        <v>3577</v>
      </c>
      <c r="I267" s="15">
        <v>300</v>
      </c>
      <c r="J267" s="347"/>
      <c r="K267" s="224"/>
    </row>
    <row r="268" spans="1:11" ht="22.5" x14ac:dyDescent="0.2">
      <c r="A268" s="14" t="s">
        <v>2994</v>
      </c>
      <c r="B268" s="14" t="s">
        <v>3126</v>
      </c>
      <c r="C268" s="14" t="s">
        <v>3126</v>
      </c>
      <c r="D268" s="326" t="s">
        <v>3294</v>
      </c>
      <c r="E268" s="16"/>
      <c r="F268" s="14" t="s">
        <v>3432</v>
      </c>
      <c r="G268" s="14" t="s">
        <v>3514</v>
      </c>
      <c r="H268" s="14" t="s">
        <v>3575</v>
      </c>
      <c r="I268" s="338">
        <v>350</v>
      </c>
      <c r="J268" s="347"/>
      <c r="K268" s="224"/>
    </row>
    <row r="269" spans="1:11" ht="22.5" x14ac:dyDescent="0.2">
      <c r="A269" s="14" t="s">
        <v>2994</v>
      </c>
      <c r="B269" s="14" t="s">
        <v>3127</v>
      </c>
      <c r="C269" s="14" t="s">
        <v>3127</v>
      </c>
      <c r="D269" s="326" t="s">
        <v>3294</v>
      </c>
      <c r="E269" s="16"/>
      <c r="F269" s="14" t="s">
        <v>3433</v>
      </c>
      <c r="G269" s="14" t="s">
        <v>3515</v>
      </c>
      <c r="H269" s="14" t="s">
        <v>3576</v>
      </c>
      <c r="I269" s="15">
        <v>125</v>
      </c>
      <c r="J269" s="347"/>
      <c r="K269" s="224"/>
    </row>
    <row r="270" spans="1:11" ht="22.5" x14ac:dyDescent="0.2">
      <c r="A270" s="14" t="s">
        <v>2994</v>
      </c>
      <c r="B270" s="14" t="s">
        <v>3128</v>
      </c>
      <c r="C270" s="14" t="s">
        <v>3128</v>
      </c>
      <c r="D270" s="326" t="s">
        <v>3294</v>
      </c>
      <c r="E270" s="16"/>
      <c r="F270" s="14" t="s">
        <v>3434</v>
      </c>
      <c r="G270" s="14" t="s">
        <v>3516</v>
      </c>
      <c r="H270" s="14" t="s">
        <v>3577</v>
      </c>
      <c r="I270" s="15">
        <v>300</v>
      </c>
      <c r="J270" s="347"/>
      <c r="K270" s="224"/>
    </row>
    <row r="271" spans="1:11" ht="22.5" x14ac:dyDescent="0.2">
      <c r="A271" s="14" t="s">
        <v>2994</v>
      </c>
      <c r="B271" s="14" t="s">
        <v>3129</v>
      </c>
      <c r="C271" s="14" t="s">
        <v>3129</v>
      </c>
      <c r="D271" s="326" t="s">
        <v>3295</v>
      </c>
      <c r="E271" s="16"/>
      <c r="F271" s="14" t="s">
        <v>3435</v>
      </c>
      <c r="G271" s="14" t="s">
        <v>3515</v>
      </c>
      <c r="H271" s="14" t="s">
        <v>3576</v>
      </c>
      <c r="I271" s="15">
        <v>125</v>
      </c>
      <c r="J271" s="347"/>
      <c r="K271" s="224"/>
    </row>
    <row r="272" spans="1:11" ht="22.5" x14ac:dyDescent="0.2">
      <c r="A272" s="14" t="s">
        <v>2994</v>
      </c>
      <c r="B272" s="14" t="s">
        <v>3130</v>
      </c>
      <c r="C272" s="14" t="s">
        <v>3130</v>
      </c>
      <c r="D272" s="326" t="s">
        <v>3295</v>
      </c>
      <c r="E272" s="16"/>
      <c r="F272" s="14" t="s">
        <v>3436</v>
      </c>
      <c r="G272" s="14" t="s">
        <v>3516</v>
      </c>
      <c r="H272" s="14" t="s">
        <v>3577</v>
      </c>
      <c r="I272" s="15">
        <v>300</v>
      </c>
      <c r="J272" s="347"/>
      <c r="K272" s="224"/>
    </row>
    <row r="273" spans="1:11" ht="22.5" x14ac:dyDescent="0.2">
      <c r="A273" s="14" t="s">
        <v>2994</v>
      </c>
      <c r="B273" s="14" t="s">
        <v>3131</v>
      </c>
      <c r="C273" s="14" t="s">
        <v>3131</v>
      </c>
      <c r="D273" s="326" t="s">
        <v>3302</v>
      </c>
      <c r="E273" s="16"/>
      <c r="F273" s="14" t="s">
        <v>3437</v>
      </c>
      <c r="G273" s="14" t="s">
        <v>3517</v>
      </c>
      <c r="H273" s="14" t="s">
        <v>3578</v>
      </c>
      <c r="I273" s="15">
        <v>770</v>
      </c>
      <c r="J273" s="347"/>
      <c r="K273" s="224"/>
    </row>
    <row r="274" spans="1:11" ht="33.75" x14ac:dyDescent="0.2">
      <c r="A274" s="14" t="s">
        <v>2994</v>
      </c>
      <c r="B274" s="14" t="s">
        <v>3132</v>
      </c>
      <c r="C274" s="14" t="s">
        <v>3132</v>
      </c>
      <c r="D274" s="326" t="s">
        <v>3296</v>
      </c>
      <c r="E274" s="16"/>
      <c r="F274" s="14" t="s">
        <v>3438</v>
      </c>
      <c r="G274" s="14" t="s">
        <v>3514</v>
      </c>
      <c r="H274" s="14" t="s">
        <v>3575</v>
      </c>
      <c r="I274" s="15">
        <v>500</v>
      </c>
      <c r="J274" s="347"/>
      <c r="K274" s="224"/>
    </row>
    <row r="275" spans="1:11" ht="33.75" x14ac:dyDescent="0.2">
      <c r="A275" s="14" t="s">
        <v>2994</v>
      </c>
      <c r="B275" s="14" t="s">
        <v>3133</v>
      </c>
      <c r="C275" s="14" t="s">
        <v>3133</v>
      </c>
      <c r="D275" s="326" t="s">
        <v>3296</v>
      </c>
      <c r="E275" s="16"/>
      <c r="F275" s="14" t="s">
        <v>3439</v>
      </c>
      <c r="G275" s="14" t="s">
        <v>3518</v>
      </c>
      <c r="H275" s="14" t="s">
        <v>3579</v>
      </c>
      <c r="I275" s="15">
        <v>500</v>
      </c>
      <c r="J275" s="347"/>
      <c r="K275" s="224"/>
    </row>
    <row r="276" spans="1:11" ht="33.75" x14ac:dyDescent="0.2">
      <c r="A276" s="14" t="s">
        <v>2994</v>
      </c>
      <c r="B276" s="14" t="s">
        <v>3134</v>
      </c>
      <c r="C276" s="14" t="s">
        <v>3134</v>
      </c>
      <c r="D276" s="326" t="s">
        <v>3296</v>
      </c>
      <c r="E276" s="16"/>
      <c r="F276" s="14" t="s">
        <v>3440</v>
      </c>
      <c r="G276" s="14" t="s">
        <v>3515</v>
      </c>
      <c r="H276" s="14" t="s">
        <v>3576</v>
      </c>
      <c r="I276" s="15">
        <v>500</v>
      </c>
      <c r="J276" s="347"/>
      <c r="K276" s="224"/>
    </row>
    <row r="277" spans="1:11" ht="33.75" x14ac:dyDescent="0.2">
      <c r="A277" s="14" t="s">
        <v>2994</v>
      </c>
      <c r="B277" s="14" t="s">
        <v>3135</v>
      </c>
      <c r="C277" s="14" t="s">
        <v>3135</v>
      </c>
      <c r="D277" s="326" t="s">
        <v>3296</v>
      </c>
      <c r="E277" s="16"/>
      <c r="F277" s="14" t="s">
        <v>3441</v>
      </c>
      <c r="G277" s="14" t="s">
        <v>3519</v>
      </c>
      <c r="H277" s="14" t="s">
        <v>3580</v>
      </c>
      <c r="I277" s="15">
        <v>500</v>
      </c>
      <c r="J277" s="347"/>
      <c r="K277" s="224"/>
    </row>
    <row r="278" spans="1:11" ht="33.75" x14ac:dyDescent="0.2">
      <c r="A278" s="14" t="s">
        <v>2994</v>
      </c>
      <c r="B278" s="14" t="s">
        <v>3136</v>
      </c>
      <c r="C278" s="14" t="s">
        <v>3136</v>
      </c>
      <c r="D278" s="326" t="s">
        <v>3296</v>
      </c>
      <c r="E278" s="16"/>
      <c r="F278" s="14" t="s">
        <v>3442</v>
      </c>
      <c r="G278" s="14" t="s">
        <v>3510</v>
      </c>
      <c r="H278" s="14" t="s">
        <v>1931</v>
      </c>
      <c r="I278" s="15">
        <v>500</v>
      </c>
      <c r="J278" s="347"/>
      <c r="K278" s="224"/>
    </row>
    <row r="279" spans="1:11" ht="33.75" x14ac:dyDescent="0.2">
      <c r="A279" s="14" t="s">
        <v>2994</v>
      </c>
      <c r="B279" s="14" t="s">
        <v>3137</v>
      </c>
      <c r="C279" s="14" t="s">
        <v>3137</v>
      </c>
      <c r="D279" s="326" t="s">
        <v>3296</v>
      </c>
      <c r="E279" s="16"/>
      <c r="F279" s="14" t="s">
        <v>3443</v>
      </c>
      <c r="G279" s="14" t="s">
        <v>3520</v>
      </c>
      <c r="H279" s="14" t="s">
        <v>3581</v>
      </c>
      <c r="I279" s="15">
        <v>500</v>
      </c>
      <c r="J279" s="347"/>
      <c r="K279" s="224"/>
    </row>
    <row r="280" spans="1:11" ht="33.75" x14ac:dyDescent="0.2">
      <c r="A280" s="14" t="s">
        <v>2994</v>
      </c>
      <c r="B280" s="14" t="s">
        <v>3138</v>
      </c>
      <c r="C280" s="14" t="s">
        <v>3138</v>
      </c>
      <c r="D280" s="326" t="s">
        <v>3296</v>
      </c>
      <c r="E280" s="16"/>
      <c r="F280" s="14" t="s">
        <v>3444</v>
      </c>
      <c r="G280" s="14" t="s">
        <v>3521</v>
      </c>
      <c r="H280" s="14" t="s">
        <v>3582</v>
      </c>
      <c r="I280" s="15">
        <v>500</v>
      </c>
      <c r="J280" s="347"/>
      <c r="K280" s="224"/>
    </row>
    <row r="281" spans="1:11" ht="45" x14ac:dyDescent="0.2">
      <c r="A281" s="14" t="s">
        <v>2994</v>
      </c>
      <c r="B281" s="14" t="s">
        <v>3139</v>
      </c>
      <c r="C281" s="14" t="s">
        <v>3139</v>
      </c>
      <c r="D281" s="326" t="s">
        <v>3296</v>
      </c>
      <c r="E281" s="16"/>
      <c r="F281" s="14" t="s">
        <v>3445</v>
      </c>
      <c r="G281" s="14" t="s">
        <v>3522</v>
      </c>
      <c r="H281" s="14" t="s">
        <v>3583</v>
      </c>
      <c r="I281" s="15">
        <v>300</v>
      </c>
      <c r="J281" s="347"/>
      <c r="K281" s="224"/>
    </row>
    <row r="282" spans="1:11" ht="45" x14ac:dyDescent="0.2">
      <c r="A282" s="14" t="s">
        <v>2994</v>
      </c>
      <c r="B282" s="14" t="s">
        <v>3140</v>
      </c>
      <c r="C282" s="14" t="s">
        <v>3140</v>
      </c>
      <c r="D282" s="326" t="s">
        <v>3296</v>
      </c>
      <c r="E282" s="16"/>
      <c r="F282" s="14" t="s">
        <v>3446</v>
      </c>
      <c r="G282" s="336" t="s">
        <v>3523</v>
      </c>
      <c r="H282" s="14" t="s">
        <v>3553</v>
      </c>
      <c r="I282" s="15">
        <v>300</v>
      </c>
      <c r="J282" s="347"/>
      <c r="K282" s="224"/>
    </row>
    <row r="283" spans="1:11" ht="45" x14ac:dyDescent="0.2">
      <c r="A283" s="14" t="s">
        <v>2994</v>
      </c>
      <c r="B283" s="14" t="s">
        <v>3141</v>
      </c>
      <c r="C283" s="14" t="s">
        <v>3141</v>
      </c>
      <c r="D283" s="326" t="s">
        <v>3296</v>
      </c>
      <c r="E283" s="16"/>
      <c r="F283" s="14" t="s">
        <v>3447</v>
      </c>
      <c r="G283" s="336" t="s">
        <v>3524</v>
      </c>
      <c r="H283" s="14" t="s">
        <v>3584</v>
      </c>
      <c r="I283" s="15">
        <v>300</v>
      </c>
      <c r="J283" s="347"/>
      <c r="K283" s="224"/>
    </row>
    <row r="284" spans="1:11" ht="45" x14ac:dyDescent="0.2">
      <c r="A284" s="14" t="s">
        <v>2994</v>
      </c>
      <c r="B284" s="14" t="s">
        <v>3142</v>
      </c>
      <c r="C284" s="14" t="s">
        <v>3142</v>
      </c>
      <c r="D284" s="326" t="s">
        <v>3296</v>
      </c>
      <c r="E284" s="16"/>
      <c r="F284" s="14" t="s">
        <v>3448</v>
      </c>
      <c r="G284" s="336" t="s">
        <v>3525</v>
      </c>
      <c r="H284" s="14" t="s">
        <v>3585</v>
      </c>
      <c r="I284" s="15">
        <v>300</v>
      </c>
      <c r="J284" s="347"/>
      <c r="K284" s="224"/>
    </row>
    <row r="285" spans="1:11" ht="45" x14ac:dyDescent="0.2">
      <c r="A285" s="14" t="s">
        <v>2994</v>
      </c>
      <c r="B285" s="14" t="s">
        <v>3143</v>
      </c>
      <c r="C285" s="14" t="s">
        <v>3143</v>
      </c>
      <c r="D285" s="326" t="s">
        <v>3296</v>
      </c>
      <c r="E285" s="16"/>
      <c r="F285" s="14" t="s">
        <v>3449</v>
      </c>
      <c r="G285" s="336" t="s">
        <v>3526</v>
      </c>
      <c r="H285" s="14" t="s">
        <v>3552</v>
      </c>
      <c r="I285" s="15">
        <v>300</v>
      </c>
      <c r="J285" s="347"/>
      <c r="K285" s="224"/>
    </row>
    <row r="286" spans="1:11" ht="22.5" x14ac:dyDescent="0.2">
      <c r="A286" s="14" t="s">
        <v>2994</v>
      </c>
      <c r="B286" s="14" t="s">
        <v>3144</v>
      </c>
      <c r="C286" s="14" t="s">
        <v>3144</v>
      </c>
      <c r="D286" s="326" t="s">
        <v>3296</v>
      </c>
      <c r="E286" s="16"/>
      <c r="F286" s="14" t="s">
        <v>3450</v>
      </c>
      <c r="G286" s="14" t="s">
        <v>3514</v>
      </c>
      <c r="H286" s="14" t="s">
        <v>3575</v>
      </c>
      <c r="I286" s="338">
        <v>350</v>
      </c>
      <c r="J286" s="347"/>
      <c r="K286" s="224"/>
    </row>
    <row r="287" spans="1:11" ht="22.5" x14ac:dyDescent="0.2">
      <c r="A287" s="14" t="s">
        <v>2994</v>
      </c>
      <c r="B287" s="14" t="s">
        <v>3145</v>
      </c>
      <c r="C287" s="14" t="s">
        <v>3145</v>
      </c>
      <c r="D287" s="326" t="s">
        <v>3296</v>
      </c>
      <c r="E287" s="16"/>
      <c r="F287" s="14" t="s">
        <v>3451</v>
      </c>
      <c r="G287" s="14" t="s">
        <v>3515</v>
      </c>
      <c r="H287" s="14" t="s">
        <v>3576</v>
      </c>
      <c r="I287" s="15">
        <v>125</v>
      </c>
      <c r="J287" s="347"/>
      <c r="K287" s="224"/>
    </row>
    <row r="288" spans="1:11" ht="22.5" x14ac:dyDescent="0.2">
      <c r="A288" s="14" t="s">
        <v>2994</v>
      </c>
      <c r="B288" s="14" t="s">
        <v>3146</v>
      </c>
      <c r="C288" s="14" t="s">
        <v>3146</v>
      </c>
      <c r="D288" s="326" t="s">
        <v>3296</v>
      </c>
      <c r="E288" s="16"/>
      <c r="F288" s="14" t="s">
        <v>3452</v>
      </c>
      <c r="G288" s="14" t="s">
        <v>3516</v>
      </c>
      <c r="H288" s="14" t="s">
        <v>3577</v>
      </c>
      <c r="I288" s="15">
        <v>300</v>
      </c>
      <c r="J288" s="347"/>
      <c r="K288" s="224"/>
    </row>
    <row r="289" spans="1:11" ht="22.5" x14ac:dyDescent="0.2">
      <c r="A289" s="14" t="s">
        <v>2994</v>
      </c>
      <c r="B289" s="14" t="s">
        <v>3147</v>
      </c>
      <c r="C289" s="14" t="s">
        <v>3147</v>
      </c>
      <c r="D289" s="326" t="s">
        <v>3297</v>
      </c>
      <c r="E289" s="16"/>
      <c r="F289" s="14" t="s">
        <v>3453</v>
      </c>
      <c r="G289" s="14" t="s">
        <v>3514</v>
      </c>
      <c r="H289" s="14" t="s">
        <v>3575</v>
      </c>
      <c r="I289" s="338">
        <v>350</v>
      </c>
      <c r="J289" s="347"/>
      <c r="K289" s="224"/>
    </row>
    <row r="290" spans="1:11" ht="22.5" x14ac:dyDescent="0.2">
      <c r="A290" s="14" t="s">
        <v>2994</v>
      </c>
      <c r="B290" s="14" t="s">
        <v>3148</v>
      </c>
      <c r="C290" s="14" t="s">
        <v>3148</v>
      </c>
      <c r="D290" s="326" t="s">
        <v>3297</v>
      </c>
      <c r="E290" s="16"/>
      <c r="F290" s="14" t="s">
        <v>3454</v>
      </c>
      <c r="G290" s="14" t="s">
        <v>3515</v>
      </c>
      <c r="H290" s="14" t="s">
        <v>3576</v>
      </c>
      <c r="I290" s="15">
        <v>125</v>
      </c>
      <c r="J290" s="347"/>
      <c r="K290" s="224"/>
    </row>
    <row r="291" spans="1:11" ht="22.5" x14ac:dyDescent="0.2">
      <c r="A291" s="14" t="s">
        <v>2994</v>
      </c>
      <c r="B291" s="14" t="s">
        <v>3149</v>
      </c>
      <c r="C291" s="14" t="s">
        <v>3149</v>
      </c>
      <c r="D291" s="326" t="s">
        <v>3297</v>
      </c>
      <c r="E291" s="16"/>
      <c r="F291" s="14" t="s">
        <v>3455</v>
      </c>
      <c r="G291" s="14" t="s">
        <v>3516</v>
      </c>
      <c r="H291" s="14" t="s">
        <v>3577</v>
      </c>
      <c r="I291" s="15">
        <v>300</v>
      </c>
      <c r="J291" s="347"/>
      <c r="K291" s="224"/>
    </row>
    <row r="292" spans="1:11" ht="22.5" x14ac:dyDescent="0.2">
      <c r="A292" s="14" t="s">
        <v>2994</v>
      </c>
      <c r="B292" s="14" t="s">
        <v>3150</v>
      </c>
      <c r="C292" s="14" t="s">
        <v>3150</v>
      </c>
      <c r="D292" s="326" t="s">
        <v>3298</v>
      </c>
      <c r="E292" s="16"/>
      <c r="F292" s="14" t="s">
        <v>3456</v>
      </c>
      <c r="G292" s="14" t="s">
        <v>3514</v>
      </c>
      <c r="H292" s="14" t="s">
        <v>3575</v>
      </c>
      <c r="I292" s="338">
        <v>350</v>
      </c>
      <c r="J292" s="347"/>
      <c r="K292" s="224"/>
    </row>
    <row r="293" spans="1:11" ht="22.5" x14ac:dyDescent="0.2">
      <c r="A293" s="14" t="s">
        <v>2994</v>
      </c>
      <c r="B293" s="14" t="s">
        <v>3151</v>
      </c>
      <c r="C293" s="14" t="s">
        <v>3151</v>
      </c>
      <c r="D293" s="326" t="s">
        <v>3298</v>
      </c>
      <c r="E293" s="16"/>
      <c r="F293" s="14" t="s">
        <v>3457</v>
      </c>
      <c r="G293" s="14" t="s">
        <v>3515</v>
      </c>
      <c r="H293" s="14" t="s">
        <v>3576</v>
      </c>
      <c r="I293" s="15">
        <v>125</v>
      </c>
      <c r="J293" s="347"/>
      <c r="K293" s="224"/>
    </row>
    <row r="294" spans="1:11" ht="22.5" x14ac:dyDescent="0.2">
      <c r="A294" s="14" t="s">
        <v>2994</v>
      </c>
      <c r="B294" s="14" t="s">
        <v>3152</v>
      </c>
      <c r="C294" s="14" t="s">
        <v>3152</v>
      </c>
      <c r="D294" s="326" t="s">
        <v>3298</v>
      </c>
      <c r="E294" s="16"/>
      <c r="F294" s="14" t="s">
        <v>3458</v>
      </c>
      <c r="G294" s="14" t="s">
        <v>3516</v>
      </c>
      <c r="H294" s="14" t="s">
        <v>3577</v>
      </c>
      <c r="I294" s="15">
        <v>300</v>
      </c>
      <c r="J294" s="347"/>
      <c r="K294" s="224"/>
    </row>
    <row r="295" spans="1:11" ht="22.5" x14ac:dyDescent="0.2">
      <c r="A295" s="14" t="s">
        <v>2994</v>
      </c>
      <c r="B295" s="14" t="s">
        <v>3153</v>
      </c>
      <c r="C295" s="14" t="s">
        <v>3153</v>
      </c>
      <c r="D295" s="326" t="s">
        <v>3299</v>
      </c>
      <c r="E295" s="16"/>
      <c r="F295" s="14" t="s">
        <v>3459</v>
      </c>
      <c r="G295" s="14" t="s">
        <v>3514</v>
      </c>
      <c r="H295" s="14" t="s">
        <v>3575</v>
      </c>
      <c r="I295" s="338">
        <v>350</v>
      </c>
      <c r="J295" s="347"/>
      <c r="K295" s="224"/>
    </row>
    <row r="296" spans="1:11" ht="22.5" x14ac:dyDescent="0.2">
      <c r="A296" s="14" t="s">
        <v>2994</v>
      </c>
      <c r="B296" s="14" t="s">
        <v>3154</v>
      </c>
      <c r="C296" s="14" t="s">
        <v>3154</v>
      </c>
      <c r="D296" s="326" t="s">
        <v>3299</v>
      </c>
      <c r="E296" s="16"/>
      <c r="F296" s="14" t="s">
        <v>3460</v>
      </c>
      <c r="G296" s="14" t="s">
        <v>3515</v>
      </c>
      <c r="H296" s="14" t="s">
        <v>3576</v>
      </c>
      <c r="I296" s="15">
        <v>125</v>
      </c>
      <c r="J296" s="347"/>
      <c r="K296" s="224"/>
    </row>
    <row r="297" spans="1:11" ht="22.5" x14ac:dyDescent="0.2">
      <c r="A297" s="14" t="s">
        <v>2994</v>
      </c>
      <c r="B297" s="14" t="s">
        <v>3155</v>
      </c>
      <c r="C297" s="14" t="s">
        <v>3155</v>
      </c>
      <c r="D297" s="326" t="s">
        <v>3299</v>
      </c>
      <c r="E297" s="16"/>
      <c r="F297" s="14" t="s">
        <v>3461</v>
      </c>
      <c r="G297" s="14" t="s">
        <v>3516</v>
      </c>
      <c r="H297" s="14" t="s">
        <v>3577</v>
      </c>
      <c r="I297" s="15">
        <v>300</v>
      </c>
      <c r="J297" s="347"/>
      <c r="K297" s="224"/>
    </row>
    <row r="298" spans="1:11" ht="22.5" x14ac:dyDescent="0.2">
      <c r="A298" s="14" t="s">
        <v>2994</v>
      </c>
      <c r="B298" s="14" t="s">
        <v>3156</v>
      </c>
      <c r="C298" s="14" t="s">
        <v>3156</v>
      </c>
      <c r="D298" s="326" t="s">
        <v>3300</v>
      </c>
      <c r="E298" s="16"/>
      <c r="F298" s="14" t="s">
        <v>3462</v>
      </c>
      <c r="G298" s="14" t="s">
        <v>3515</v>
      </c>
      <c r="H298" s="14" t="s">
        <v>3576</v>
      </c>
      <c r="I298" s="15">
        <v>125</v>
      </c>
      <c r="J298" s="347"/>
      <c r="K298" s="224"/>
    </row>
    <row r="299" spans="1:11" ht="22.5" x14ac:dyDescent="0.2">
      <c r="A299" s="14" t="s">
        <v>2994</v>
      </c>
      <c r="B299" s="14" t="s">
        <v>3157</v>
      </c>
      <c r="C299" s="14" t="s">
        <v>3157</v>
      </c>
      <c r="D299" s="326" t="s">
        <v>3300</v>
      </c>
      <c r="E299" s="16"/>
      <c r="F299" s="14" t="s">
        <v>3463</v>
      </c>
      <c r="G299" s="14" t="s">
        <v>3516</v>
      </c>
      <c r="H299" s="14" t="s">
        <v>3577</v>
      </c>
      <c r="I299" s="15">
        <v>300</v>
      </c>
      <c r="J299" s="347"/>
      <c r="K299" s="224"/>
    </row>
    <row r="300" spans="1:11" ht="22.5" x14ac:dyDescent="0.2">
      <c r="A300" s="14" t="s">
        <v>2994</v>
      </c>
      <c r="B300" s="14" t="s">
        <v>3158</v>
      </c>
      <c r="C300" s="14" t="s">
        <v>3158</v>
      </c>
      <c r="D300" s="326" t="s">
        <v>3300</v>
      </c>
      <c r="E300" s="16"/>
      <c r="F300" s="14" t="s">
        <v>3464</v>
      </c>
      <c r="G300" s="14" t="s">
        <v>3514</v>
      </c>
      <c r="H300" s="14" t="s">
        <v>3575</v>
      </c>
      <c r="I300" s="338">
        <v>350</v>
      </c>
      <c r="J300" s="347"/>
      <c r="K300" s="224"/>
    </row>
    <row r="301" spans="1:11" ht="22.5" x14ac:dyDescent="0.2">
      <c r="A301" s="14" t="s">
        <v>2994</v>
      </c>
      <c r="B301" s="14" t="s">
        <v>3159</v>
      </c>
      <c r="C301" s="14" t="s">
        <v>3159</v>
      </c>
      <c r="D301" s="326" t="s">
        <v>3301</v>
      </c>
      <c r="E301" s="16"/>
      <c r="F301" s="14" t="s">
        <v>3465</v>
      </c>
      <c r="G301" s="14" t="s">
        <v>3514</v>
      </c>
      <c r="H301" s="14" t="s">
        <v>3575</v>
      </c>
      <c r="I301" s="338">
        <v>350</v>
      </c>
      <c r="J301" s="347"/>
      <c r="K301" s="224"/>
    </row>
    <row r="302" spans="1:11" ht="22.5" x14ac:dyDescent="0.2">
      <c r="A302" s="14" t="s">
        <v>2994</v>
      </c>
      <c r="B302" s="14" t="s">
        <v>3160</v>
      </c>
      <c r="C302" s="14" t="s">
        <v>3160</v>
      </c>
      <c r="D302" s="326" t="s">
        <v>3301</v>
      </c>
      <c r="E302" s="16"/>
      <c r="F302" s="14" t="s">
        <v>3466</v>
      </c>
      <c r="G302" s="14" t="s">
        <v>3515</v>
      </c>
      <c r="H302" s="14" t="s">
        <v>3576</v>
      </c>
      <c r="I302" s="15">
        <v>125</v>
      </c>
      <c r="J302" s="347"/>
      <c r="K302" s="224"/>
    </row>
    <row r="303" spans="1:11" ht="22.5" x14ac:dyDescent="0.2">
      <c r="A303" s="14" t="s">
        <v>2994</v>
      </c>
      <c r="B303" s="14" t="s">
        <v>3158</v>
      </c>
      <c r="C303" s="14" t="s">
        <v>3158</v>
      </c>
      <c r="D303" s="326" t="s">
        <v>3301</v>
      </c>
      <c r="E303" s="16"/>
      <c r="F303" s="14" t="s">
        <v>3467</v>
      </c>
      <c r="G303" s="14" t="s">
        <v>3516</v>
      </c>
      <c r="H303" s="14" t="s">
        <v>3577</v>
      </c>
      <c r="I303" s="15">
        <v>300</v>
      </c>
      <c r="J303" s="347"/>
      <c r="K303" s="224"/>
    </row>
    <row r="304" spans="1:11" ht="33.75" x14ac:dyDescent="0.2">
      <c r="A304" s="14" t="s">
        <v>2994</v>
      </c>
      <c r="B304" s="14"/>
      <c r="C304" s="14"/>
      <c r="D304" s="16"/>
      <c r="E304" s="16"/>
      <c r="F304" s="330" t="s">
        <v>3468</v>
      </c>
      <c r="G304" s="332"/>
      <c r="H304" s="14"/>
      <c r="I304" s="15"/>
      <c r="J304" s="347"/>
      <c r="K304" s="224"/>
    </row>
    <row r="305" spans="1:11" ht="33.75" x14ac:dyDescent="0.2">
      <c r="A305" s="14" t="s">
        <v>2994</v>
      </c>
      <c r="B305" s="14" t="s">
        <v>3161</v>
      </c>
      <c r="C305" s="14" t="s">
        <v>3161</v>
      </c>
      <c r="D305" s="326" t="s">
        <v>3293</v>
      </c>
      <c r="E305" s="16"/>
      <c r="F305" s="14" t="s">
        <v>3469</v>
      </c>
      <c r="G305" s="332" t="s">
        <v>3520</v>
      </c>
      <c r="H305" s="14" t="s">
        <v>3581</v>
      </c>
      <c r="I305" s="15">
        <v>206.18</v>
      </c>
      <c r="J305" s="347"/>
      <c r="K305" s="224"/>
    </row>
    <row r="306" spans="1:11" ht="45" x14ac:dyDescent="0.2">
      <c r="A306" s="14" t="s">
        <v>2994</v>
      </c>
      <c r="B306" s="14" t="s">
        <v>3162</v>
      </c>
      <c r="C306" s="14" t="s">
        <v>3284</v>
      </c>
      <c r="D306" s="326" t="s">
        <v>3303</v>
      </c>
      <c r="E306" s="16"/>
      <c r="F306" s="14" t="s">
        <v>3470</v>
      </c>
      <c r="G306" s="332" t="s">
        <v>3521</v>
      </c>
      <c r="H306" s="14" t="s">
        <v>3586</v>
      </c>
      <c r="I306" s="15">
        <v>109.1</v>
      </c>
      <c r="J306" s="347"/>
      <c r="K306" s="341"/>
    </row>
    <row r="307" spans="1:11" ht="45" x14ac:dyDescent="0.2">
      <c r="A307" s="14" t="s">
        <v>2994</v>
      </c>
      <c r="B307" s="14" t="s">
        <v>3163</v>
      </c>
      <c r="C307" s="14" t="s">
        <v>3163</v>
      </c>
      <c r="D307" s="326" t="s">
        <v>3303</v>
      </c>
      <c r="E307" s="16"/>
      <c r="F307" s="14" t="s">
        <v>3470</v>
      </c>
      <c r="G307" s="332" t="s">
        <v>3521</v>
      </c>
      <c r="H307" s="14" t="s">
        <v>3586</v>
      </c>
      <c r="I307" s="15">
        <v>109.1</v>
      </c>
      <c r="J307" s="347"/>
      <c r="K307" s="341"/>
    </row>
    <row r="308" spans="1:11" ht="33.75" x14ac:dyDescent="0.2">
      <c r="A308" s="14" t="s">
        <v>2994</v>
      </c>
      <c r="B308" s="14" t="s">
        <v>3164</v>
      </c>
      <c r="C308" s="14" t="s">
        <v>3285</v>
      </c>
      <c r="D308" s="326" t="s">
        <v>3303</v>
      </c>
      <c r="E308" s="16"/>
      <c r="F308" s="14" t="s">
        <v>3471</v>
      </c>
      <c r="G308" s="332" t="s">
        <v>3521</v>
      </c>
      <c r="H308" s="14" t="s">
        <v>3586</v>
      </c>
      <c r="I308" s="15">
        <v>109.1</v>
      </c>
      <c r="J308" s="347"/>
      <c r="K308" s="341"/>
    </row>
    <row r="309" spans="1:11" ht="33.75" x14ac:dyDescent="0.2">
      <c r="A309" s="14" t="s">
        <v>2994</v>
      </c>
      <c r="B309" s="14" t="s">
        <v>3165</v>
      </c>
      <c r="C309" s="14" t="s">
        <v>3286</v>
      </c>
      <c r="D309" s="326" t="s">
        <v>3303</v>
      </c>
      <c r="E309" s="16"/>
      <c r="F309" s="14" t="s">
        <v>3472</v>
      </c>
      <c r="G309" s="332" t="s">
        <v>3521</v>
      </c>
      <c r="H309" s="14" t="s">
        <v>3586</v>
      </c>
      <c r="I309" s="15">
        <v>109.1</v>
      </c>
      <c r="J309" s="347"/>
      <c r="K309" s="341"/>
    </row>
    <row r="310" spans="1:11" ht="22.5" x14ac:dyDescent="0.2">
      <c r="A310" s="14" t="s">
        <v>2994</v>
      </c>
      <c r="B310" s="14" t="s">
        <v>3166</v>
      </c>
      <c r="C310" s="14" t="s">
        <v>3287</v>
      </c>
      <c r="D310" s="326" t="s">
        <v>3303</v>
      </c>
      <c r="E310" s="16"/>
      <c r="F310" s="14" t="s">
        <v>3473</v>
      </c>
      <c r="G310" s="332" t="s">
        <v>3521</v>
      </c>
      <c r="H310" s="14" t="s">
        <v>3586</v>
      </c>
      <c r="I310" s="15">
        <v>100.8</v>
      </c>
      <c r="J310" s="347"/>
      <c r="K310" s="341"/>
    </row>
    <row r="311" spans="1:11" ht="45" x14ac:dyDescent="0.2">
      <c r="A311" s="14" t="s">
        <v>2994</v>
      </c>
      <c r="B311" s="14" t="s">
        <v>3167</v>
      </c>
      <c r="C311" s="14" t="s">
        <v>3288</v>
      </c>
      <c r="D311" s="326" t="s">
        <v>3303</v>
      </c>
      <c r="E311" s="16"/>
      <c r="F311" s="14" t="s">
        <v>3474</v>
      </c>
      <c r="G311" s="332" t="s">
        <v>3521</v>
      </c>
      <c r="H311" s="14" t="s">
        <v>3586</v>
      </c>
      <c r="I311" s="15">
        <v>134.06</v>
      </c>
      <c r="J311" s="347"/>
      <c r="K311" s="341"/>
    </row>
    <row r="312" spans="1:11" ht="45" x14ac:dyDescent="0.2">
      <c r="A312" s="14" t="s">
        <v>2994</v>
      </c>
      <c r="B312" s="14" t="s">
        <v>3168</v>
      </c>
      <c r="C312" s="14" t="s">
        <v>3289</v>
      </c>
      <c r="D312" s="326" t="s">
        <v>3303</v>
      </c>
      <c r="E312" s="16"/>
      <c r="F312" s="14" t="s">
        <v>3475</v>
      </c>
      <c r="G312" s="332" t="s">
        <v>3521</v>
      </c>
      <c r="H312" s="14" t="s">
        <v>3586</v>
      </c>
      <c r="I312" s="15">
        <v>134.06</v>
      </c>
      <c r="J312" s="347"/>
      <c r="K312" s="224"/>
    </row>
    <row r="313" spans="1:11" ht="22.5" x14ac:dyDescent="0.2">
      <c r="A313" s="14" t="s">
        <v>2994</v>
      </c>
      <c r="B313" s="14"/>
      <c r="C313" s="14"/>
      <c r="D313" s="16"/>
      <c r="E313" s="16"/>
      <c r="F313" s="330" t="s">
        <v>3476</v>
      </c>
      <c r="G313" s="332"/>
      <c r="H313" s="14"/>
      <c r="I313" s="15"/>
      <c r="J313" s="347"/>
      <c r="K313" s="224"/>
    </row>
    <row r="314" spans="1:11" ht="22.5" x14ac:dyDescent="0.2">
      <c r="A314" s="14" t="s">
        <v>2994</v>
      </c>
      <c r="B314" s="14" t="s">
        <v>3169</v>
      </c>
      <c r="C314" s="14" t="s">
        <v>3290</v>
      </c>
      <c r="D314" s="14" t="s">
        <v>3292</v>
      </c>
      <c r="E314" s="16"/>
      <c r="F314" s="14" t="s">
        <v>3477</v>
      </c>
      <c r="G314" s="332" t="s">
        <v>3527</v>
      </c>
      <c r="H314" s="14" t="s">
        <v>3587</v>
      </c>
      <c r="I314" s="15">
        <v>1350</v>
      </c>
      <c r="J314" s="347"/>
      <c r="K314" s="224"/>
    </row>
    <row r="315" spans="1:11" ht="45" x14ac:dyDescent="0.2">
      <c r="A315" s="14" t="s">
        <v>2994</v>
      </c>
      <c r="B315" s="14"/>
      <c r="C315" s="14"/>
      <c r="D315" s="16"/>
      <c r="E315" s="16"/>
      <c r="F315" s="330" t="s">
        <v>3478</v>
      </c>
      <c r="G315" s="332"/>
      <c r="H315" s="14"/>
      <c r="I315" s="15"/>
      <c r="J315" s="347"/>
      <c r="K315" s="224"/>
    </row>
    <row r="316" spans="1:11" ht="22.5" x14ac:dyDescent="0.2">
      <c r="A316" s="14" t="s">
        <v>2994</v>
      </c>
      <c r="B316" s="14"/>
      <c r="C316" s="14"/>
      <c r="D316" s="16"/>
      <c r="E316" s="16"/>
      <c r="F316" s="330" t="s">
        <v>3479</v>
      </c>
      <c r="G316" s="332"/>
      <c r="H316" s="14"/>
      <c r="I316" s="15"/>
      <c r="J316" s="347"/>
      <c r="K316" s="224"/>
    </row>
    <row r="317" spans="1:11" ht="22.5" x14ac:dyDescent="0.2">
      <c r="A317" s="14" t="s">
        <v>2994</v>
      </c>
      <c r="B317" s="14" t="s">
        <v>3170</v>
      </c>
      <c r="C317" s="14" t="s">
        <v>3170</v>
      </c>
      <c r="D317" s="16">
        <v>45825</v>
      </c>
      <c r="E317" s="16"/>
      <c r="F317" s="14" t="s">
        <v>3480</v>
      </c>
      <c r="G317" s="332" t="s">
        <v>3520</v>
      </c>
      <c r="H317" s="14" t="s">
        <v>3581</v>
      </c>
      <c r="I317" s="15">
        <v>114.08</v>
      </c>
      <c r="J317" s="347"/>
      <c r="K317" s="224"/>
    </row>
    <row r="318" spans="1:11" ht="22.5" x14ac:dyDescent="0.2">
      <c r="A318" s="14" t="s">
        <v>2994</v>
      </c>
      <c r="B318" s="14" t="s">
        <v>3171</v>
      </c>
      <c r="C318" s="14" t="s">
        <v>3171</v>
      </c>
      <c r="D318" s="16">
        <v>45825</v>
      </c>
      <c r="E318" s="16"/>
      <c r="F318" s="14" t="s">
        <v>3481</v>
      </c>
      <c r="G318" s="332" t="s">
        <v>3528</v>
      </c>
      <c r="H318" s="14" t="s">
        <v>3588</v>
      </c>
      <c r="I318" s="15">
        <v>143.4</v>
      </c>
      <c r="J318" s="347"/>
      <c r="K318" s="224"/>
    </row>
    <row r="319" spans="1:11" ht="22.5" x14ac:dyDescent="0.2">
      <c r="A319" s="14" t="s">
        <v>2994</v>
      </c>
      <c r="B319" s="14" t="s">
        <v>3172</v>
      </c>
      <c r="C319" s="14" t="s">
        <v>3172</v>
      </c>
      <c r="D319" s="16">
        <v>45825</v>
      </c>
      <c r="E319" s="16"/>
      <c r="F319" s="14" t="s">
        <v>3480</v>
      </c>
      <c r="G319" s="332" t="s">
        <v>3529</v>
      </c>
      <c r="H319" s="14" t="s">
        <v>3589</v>
      </c>
      <c r="I319" s="15">
        <v>26.4</v>
      </c>
      <c r="J319" s="347"/>
      <c r="K319" s="224"/>
    </row>
    <row r="320" spans="1:11" ht="22.5" x14ac:dyDescent="0.2">
      <c r="A320" s="14" t="s">
        <v>2994</v>
      </c>
      <c r="B320" s="14" t="s">
        <v>3173</v>
      </c>
      <c r="C320" s="14" t="s">
        <v>3173</v>
      </c>
      <c r="D320" s="16">
        <v>45825</v>
      </c>
      <c r="E320" s="16"/>
      <c r="F320" s="14" t="s">
        <v>3480</v>
      </c>
      <c r="G320" s="332" t="s">
        <v>3530</v>
      </c>
      <c r="H320" s="14" t="s">
        <v>3576</v>
      </c>
      <c r="I320" s="15">
        <v>116.6</v>
      </c>
      <c r="J320" s="347"/>
      <c r="K320" s="224"/>
    </row>
    <row r="321" spans="1:11" ht="22.5" x14ac:dyDescent="0.2">
      <c r="A321" s="14" t="s">
        <v>2994</v>
      </c>
      <c r="B321" s="14" t="s">
        <v>3174</v>
      </c>
      <c r="C321" s="14" t="s">
        <v>3174</v>
      </c>
      <c r="D321" s="16">
        <v>45825</v>
      </c>
      <c r="E321" s="16"/>
      <c r="F321" s="14" t="s">
        <v>3480</v>
      </c>
      <c r="G321" s="332"/>
      <c r="H321" s="14" t="s">
        <v>3590</v>
      </c>
      <c r="I321" s="15">
        <v>119</v>
      </c>
      <c r="J321" s="347"/>
      <c r="K321" s="224"/>
    </row>
    <row r="322" spans="1:11" ht="22.5" x14ac:dyDescent="0.2">
      <c r="A322" s="14" t="s">
        <v>2994</v>
      </c>
      <c r="B322" s="14"/>
      <c r="C322" s="14"/>
      <c r="D322" s="16"/>
      <c r="E322" s="16"/>
      <c r="F322" s="330" t="s">
        <v>3482</v>
      </c>
      <c r="G322" s="332"/>
      <c r="H322" s="14"/>
      <c r="I322" s="15"/>
      <c r="J322" s="347"/>
      <c r="K322" s="224"/>
    </row>
    <row r="323" spans="1:11" ht="22.5" x14ac:dyDescent="0.2">
      <c r="A323" s="14" t="s">
        <v>2994</v>
      </c>
      <c r="B323" s="14" t="s">
        <v>3175</v>
      </c>
      <c r="C323" s="14" t="s">
        <v>3175</v>
      </c>
      <c r="D323" s="16">
        <v>45944</v>
      </c>
      <c r="E323" s="16"/>
      <c r="F323" s="14" t="s">
        <v>3483</v>
      </c>
      <c r="G323" s="332" t="s">
        <v>3531</v>
      </c>
      <c r="H323" s="14" t="s">
        <v>3591</v>
      </c>
      <c r="I323" s="15">
        <v>143.34</v>
      </c>
      <c r="J323" s="347"/>
      <c r="K323" s="224"/>
    </row>
    <row r="324" spans="1:11" ht="22.5" x14ac:dyDescent="0.2">
      <c r="A324" s="14" t="s">
        <v>2994</v>
      </c>
      <c r="B324" s="14" t="s">
        <v>3176</v>
      </c>
      <c r="C324" s="14" t="s">
        <v>3176</v>
      </c>
      <c r="D324" s="16">
        <v>45944</v>
      </c>
      <c r="E324" s="16"/>
      <c r="F324" s="14" t="s">
        <v>3484</v>
      </c>
      <c r="G324" s="332" t="s">
        <v>3532</v>
      </c>
      <c r="H324" s="14" t="s">
        <v>3592</v>
      </c>
      <c r="I324" s="15">
        <v>116.7</v>
      </c>
      <c r="J324" s="347"/>
      <c r="K324" s="224"/>
    </row>
    <row r="325" spans="1:11" ht="22.5" x14ac:dyDescent="0.2">
      <c r="A325" s="14" t="s">
        <v>2994</v>
      </c>
      <c r="B325" s="14" t="s">
        <v>3177</v>
      </c>
      <c r="C325" s="14" t="s">
        <v>3177</v>
      </c>
      <c r="D325" s="16">
        <v>45944</v>
      </c>
      <c r="E325" s="16"/>
      <c r="F325" s="14" t="s">
        <v>3485</v>
      </c>
      <c r="G325" s="332" t="s">
        <v>3533</v>
      </c>
      <c r="H325" s="14" t="s">
        <v>3593</v>
      </c>
      <c r="I325" s="15">
        <v>119.5</v>
      </c>
      <c r="J325" s="347"/>
      <c r="K325" s="224"/>
    </row>
    <row r="326" spans="1:11" ht="22.5" x14ac:dyDescent="0.2">
      <c r="A326" s="14" t="s">
        <v>2994</v>
      </c>
      <c r="B326" s="14" t="s">
        <v>3178</v>
      </c>
      <c r="C326" s="14" t="s">
        <v>3178</v>
      </c>
      <c r="D326" s="16">
        <v>45944</v>
      </c>
      <c r="E326" s="16"/>
      <c r="F326" s="14" t="s">
        <v>3486</v>
      </c>
      <c r="G326" s="332" t="s">
        <v>3534</v>
      </c>
      <c r="H326" s="14" t="s">
        <v>3594</v>
      </c>
      <c r="I326" s="15">
        <v>140.38</v>
      </c>
      <c r="J326" s="347"/>
      <c r="K326" s="224"/>
    </row>
    <row r="327" spans="1:11" ht="22.5" x14ac:dyDescent="0.2">
      <c r="A327" s="14" t="s">
        <v>2994</v>
      </c>
      <c r="B327" s="14" t="s">
        <v>3179</v>
      </c>
      <c r="C327" s="14" t="s">
        <v>3179</v>
      </c>
      <c r="D327" s="16">
        <v>45944</v>
      </c>
      <c r="E327" s="16"/>
      <c r="F327" s="14" t="s">
        <v>3487</v>
      </c>
      <c r="G327" s="332" t="s">
        <v>3535</v>
      </c>
      <c r="H327" s="14" t="s">
        <v>3595</v>
      </c>
      <c r="I327" s="15">
        <v>46.69</v>
      </c>
      <c r="J327" s="347"/>
      <c r="K327" s="224"/>
    </row>
    <row r="328" spans="1:11" ht="22.5" x14ac:dyDescent="0.2">
      <c r="A328" s="14" t="s">
        <v>2994</v>
      </c>
      <c r="B328" s="14" t="s">
        <v>3180</v>
      </c>
      <c r="C328" s="14" t="s">
        <v>3180</v>
      </c>
      <c r="D328" s="16">
        <v>45944</v>
      </c>
      <c r="E328" s="16"/>
      <c r="F328" s="14" t="s">
        <v>3488</v>
      </c>
      <c r="G328" s="332" t="s">
        <v>3536</v>
      </c>
      <c r="H328" s="14" t="s">
        <v>3596</v>
      </c>
      <c r="I328" s="15">
        <v>48.62</v>
      </c>
      <c r="J328" s="347"/>
      <c r="K328" s="224"/>
    </row>
    <row r="329" spans="1:11" ht="22.5" x14ac:dyDescent="0.2">
      <c r="A329" s="14" t="s">
        <v>2994</v>
      </c>
      <c r="B329" s="14" t="s">
        <v>3181</v>
      </c>
      <c r="C329" s="14" t="s">
        <v>3181</v>
      </c>
      <c r="D329" s="16">
        <v>45944</v>
      </c>
      <c r="E329" s="16"/>
      <c r="F329" s="14" t="s">
        <v>3489</v>
      </c>
      <c r="G329" s="332" t="s">
        <v>3537</v>
      </c>
      <c r="H329" s="14" t="s">
        <v>3597</v>
      </c>
      <c r="I329" s="15">
        <v>103.68</v>
      </c>
      <c r="J329" s="347"/>
      <c r="K329" s="224"/>
    </row>
    <row r="330" spans="1:11" ht="22.5" x14ac:dyDescent="0.2">
      <c r="A330" s="14" t="s">
        <v>2994</v>
      </c>
      <c r="B330" s="14" t="s">
        <v>3182</v>
      </c>
      <c r="C330" s="14" t="s">
        <v>3182</v>
      </c>
      <c r="D330" s="16">
        <v>45944</v>
      </c>
      <c r="E330" s="16"/>
      <c r="F330" s="14" t="s">
        <v>3490</v>
      </c>
      <c r="G330" s="332" t="s">
        <v>3515</v>
      </c>
      <c r="H330" s="14" t="s">
        <v>3576</v>
      </c>
      <c r="I330" s="15">
        <v>147.47</v>
      </c>
      <c r="J330" s="347"/>
      <c r="K330" s="224"/>
    </row>
    <row r="331" spans="1:11" ht="33.75" x14ac:dyDescent="0.2">
      <c r="A331" s="14" t="s">
        <v>2994</v>
      </c>
      <c r="B331" s="14"/>
      <c r="C331" s="14"/>
      <c r="D331" s="16"/>
      <c r="E331" s="16"/>
      <c r="F331" s="334" t="s">
        <v>3491</v>
      </c>
      <c r="G331" s="332"/>
      <c r="H331" s="14"/>
      <c r="I331" s="15"/>
      <c r="J331" s="347"/>
      <c r="K331" s="224"/>
    </row>
    <row r="332" spans="1:11" ht="22.5" x14ac:dyDescent="0.2">
      <c r="A332" s="14" t="s">
        <v>2994</v>
      </c>
      <c r="B332" s="14" t="s">
        <v>3183</v>
      </c>
      <c r="C332" s="14" t="s">
        <v>3291</v>
      </c>
      <c r="D332" s="16">
        <v>45876</v>
      </c>
      <c r="E332" s="16"/>
      <c r="F332" s="14" t="s">
        <v>3492</v>
      </c>
      <c r="G332" s="332" t="s">
        <v>3508</v>
      </c>
      <c r="H332" s="14" t="s">
        <v>3567</v>
      </c>
      <c r="I332" s="15">
        <v>2200</v>
      </c>
      <c r="J332" s="347"/>
      <c r="K332" s="224"/>
    </row>
    <row r="333" spans="1:11" ht="22.5" x14ac:dyDescent="0.2">
      <c r="A333" s="14" t="s">
        <v>2994</v>
      </c>
      <c r="B333" s="14" t="s">
        <v>3184</v>
      </c>
      <c r="C333" s="14" t="s">
        <v>3291</v>
      </c>
      <c r="D333" s="16">
        <v>45982</v>
      </c>
      <c r="E333" s="16"/>
      <c r="F333" s="14" t="s">
        <v>3493</v>
      </c>
      <c r="G333" s="332" t="s">
        <v>3508</v>
      </c>
      <c r="H333" s="14" t="s">
        <v>3567</v>
      </c>
      <c r="I333" s="15">
        <v>2200</v>
      </c>
      <c r="J333" s="347"/>
      <c r="K333" s="224"/>
    </row>
    <row r="334" spans="1:11" ht="22.5" x14ac:dyDescent="0.2">
      <c r="A334" s="14" t="s">
        <v>2994</v>
      </c>
      <c r="B334" s="14"/>
      <c r="C334" s="14"/>
      <c r="D334" s="16"/>
      <c r="E334" s="16"/>
      <c r="F334" s="342" t="s">
        <v>4455</v>
      </c>
      <c r="G334" s="332"/>
      <c r="H334" s="14"/>
      <c r="I334" s="15"/>
      <c r="J334" s="347"/>
      <c r="K334" s="224"/>
    </row>
    <row r="335" spans="1:11" ht="33.75" x14ac:dyDescent="0.2">
      <c r="A335" s="14" t="s">
        <v>2994</v>
      </c>
      <c r="B335" s="14"/>
      <c r="C335" s="14"/>
      <c r="D335" s="16"/>
      <c r="E335" s="16"/>
      <c r="F335" s="330" t="s">
        <v>4456</v>
      </c>
      <c r="G335" s="332"/>
      <c r="H335" s="14"/>
      <c r="I335" s="15"/>
      <c r="J335" s="347"/>
      <c r="K335" s="224"/>
    </row>
    <row r="336" spans="1:11" ht="22.5" x14ac:dyDescent="0.2">
      <c r="A336" s="14" t="s">
        <v>4554</v>
      </c>
      <c r="B336" s="14" t="s">
        <v>4457</v>
      </c>
      <c r="C336" s="14" t="s">
        <v>4458</v>
      </c>
      <c r="D336" s="16">
        <v>45821</v>
      </c>
      <c r="E336" s="16"/>
      <c r="F336" s="14" t="s">
        <v>4459</v>
      </c>
      <c r="G336" s="332" t="s">
        <v>4460</v>
      </c>
      <c r="H336" s="14" t="s">
        <v>4461</v>
      </c>
      <c r="I336" s="15">
        <v>1000</v>
      </c>
      <c r="J336" s="347"/>
      <c r="K336" s="224"/>
    </row>
    <row r="337" spans="1:11" ht="18" x14ac:dyDescent="0.25">
      <c r="A337" s="14" t="s">
        <v>4554</v>
      </c>
      <c r="B337" s="14"/>
      <c r="C337" s="14"/>
      <c r="D337" s="16"/>
      <c r="E337" s="16"/>
      <c r="F337" s="348" t="s">
        <v>4462</v>
      </c>
      <c r="G337" s="349"/>
      <c r="H337" s="350"/>
      <c r="I337" s="350"/>
      <c r="J337" s="347"/>
      <c r="K337" s="224"/>
    </row>
    <row r="338" spans="1:11" x14ac:dyDescent="0.2">
      <c r="A338" s="14" t="s">
        <v>4554</v>
      </c>
      <c r="B338" s="14" t="s">
        <v>4463</v>
      </c>
      <c r="C338" s="14" t="s">
        <v>4464</v>
      </c>
      <c r="D338" s="16">
        <v>45824</v>
      </c>
      <c r="E338" s="16"/>
      <c r="F338" s="333" t="s">
        <v>4465</v>
      </c>
      <c r="G338" s="336">
        <v>63832992</v>
      </c>
      <c r="H338" s="3" t="s">
        <v>3567</v>
      </c>
      <c r="I338" s="15">
        <v>3000</v>
      </c>
      <c r="J338" s="347"/>
      <c r="K338" s="224"/>
    </row>
    <row r="339" spans="1:11" ht="33.75" x14ac:dyDescent="0.2">
      <c r="A339" s="14" t="s">
        <v>4554</v>
      </c>
      <c r="B339" s="14"/>
      <c r="C339" s="14"/>
      <c r="D339" s="16"/>
      <c r="E339" s="16"/>
      <c r="F339" s="14" t="s">
        <v>4466</v>
      </c>
      <c r="G339" s="332"/>
      <c r="H339" s="14"/>
      <c r="I339" s="15"/>
      <c r="J339" s="347"/>
      <c r="K339" s="224"/>
    </row>
    <row r="340" spans="1:11" x14ac:dyDescent="0.2">
      <c r="A340" s="14" t="s">
        <v>4554</v>
      </c>
      <c r="B340" s="14"/>
      <c r="C340" s="14"/>
      <c r="D340" s="16"/>
      <c r="E340" s="16"/>
      <c r="F340" s="330" t="s">
        <v>4467</v>
      </c>
      <c r="G340" s="332"/>
      <c r="H340" s="14"/>
      <c r="I340" s="15"/>
      <c r="J340" s="347"/>
      <c r="K340" s="224"/>
    </row>
    <row r="341" spans="1:11" ht="22.5" x14ac:dyDescent="0.2">
      <c r="A341" s="14" t="s">
        <v>4554</v>
      </c>
      <c r="B341" s="14" t="s">
        <v>4468</v>
      </c>
      <c r="C341" s="14" t="s">
        <v>4468</v>
      </c>
      <c r="D341" s="16">
        <v>45834</v>
      </c>
      <c r="E341" s="16"/>
      <c r="F341" s="14" t="s">
        <v>4469</v>
      </c>
      <c r="G341" s="332" t="s">
        <v>3855</v>
      </c>
      <c r="H341" s="14" t="s">
        <v>4470</v>
      </c>
      <c r="I341" s="15">
        <v>600</v>
      </c>
      <c r="J341" s="347"/>
      <c r="K341" s="224"/>
    </row>
    <row r="342" spans="1:11" ht="22.5" x14ac:dyDescent="0.2">
      <c r="A342" s="14" t="s">
        <v>4554</v>
      </c>
      <c r="B342" s="14" t="s">
        <v>4471</v>
      </c>
      <c r="C342" s="14" t="s">
        <v>4471</v>
      </c>
      <c r="D342" s="16">
        <v>45859</v>
      </c>
      <c r="E342" s="16"/>
      <c r="F342" s="14" t="s">
        <v>4472</v>
      </c>
      <c r="G342" s="14" t="s">
        <v>3510</v>
      </c>
      <c r="H342" s="14" t="s">
        <v>1931</v>
      </c>
      <c r="I342" s="15">
        <v>113.44</v>
      </c>
      <c r="J342" s="347"/>
      <c r="K342" s="224"/>
    </row>
    <row r="343" spans="1:11" ht="22.5" x14ac:dyDescent="0.2">
      <c r="A343" s="14" t="s">
        <v>4554</v>
      </c>
      <c r="B343" s="14" t="s">
        <v>4473</v>
      </c>
      <c r="C343" s="14" t="s">
        <v>4473</v>
      </c>
      <c r="D343" s="16">
        <v>45869</v>
      </c>
      <c r="E343" s="16"/>
      <c r="F343" s="14" t="s">
        <v>4474</v>
      </c>
      <c r="G343" s="14" t="s">
        <v>3531</v>
      </c>
      <c r="H343" s="14" t="s">
        <v>3591</v>
      </c>
      <c r="I343" s="15">
        <v>337.44</v>
      </c>
      <c r="J343" s="347"/>
      <c r="K343" s="224"/>
    </row>
    <row r="344" spans="1:11" ht="22.5" x14ac:dyDescent="0.2">
      <c r="A344" s="14" t="s">
        <v>4554</v>
      </c>
      <c r="B344" s="14" t="s">
        <v>4475</v>
      </c>
      <c r="C344" s="14" t="s">
        <v>4475</v>
      </c>
      <c r="D344" s="16">
        <v>45869</v>
      </c>
      <c r="E344" s="16"/>
      <c r="F344" s="14" t="s">
        <v>4476</v>
      </c>
      <c r="G344" s="14" t="s">
        <v>4477</v>
      </c>
      <c r="H344" s="14" t="s">
        <v>4005</v>
      </c>
      <c r="I344" s="15">
        <v>144.44999999999999</v>
      </c>
      <c r="J344" s="347"/>
      <c r="K344" s="224"/>
    </row>
    <row r="345" spans="1:11" ht="22.5" x14ac:dyDescent="0.2">
      <c r="A345" s="14" t="s">
        <v>4554</v>
      </c>
      <c r="B345" s="14" t="s">
        <v>4478</v>
      </c>
      <c r="C345" s="14" t="s">
        <v>4479</v>
      </c>
      <c r="D345" s="16">
        <v>45884</v>
      </c>
      <c r="E345" s="16"/>
      <c r="F345" s="14" t="s">
        <v>4480</v>
      </c>
      <c r="G345" s="14" t="s">
        <v>4481</v>
      </c>
      <c r="H345" s="14" t="s">
        <v>4482</v>
      </c>
      <c r="I345" s="15">
        <v>6810.63</v>
      </c>
      <c r="J345" s="347"/>
      <c r="K345" s="224"/>
    </row>
    <row r="346" spans="1:11" ht="22.5" x14ac:dyDescent="0.2">
      <c r="A346" s="14" t="s">
        <v>4554</v>
      </c>
      <c r="B346" s="14" t="s">
        <v>4483</v>
      </c>
      <c r="C346" s="14" t="s">
        <v>4484</v>
      </c>
      <c r="D346" s="16">
        <v>45884</v>
      </c>
      <c r="E346" s="16"/>
      <c r="F346" s="14" t="s">
        <v>4485</v>
      </c>
      <c r="G346" s="14" t="s">
        <v>4481</v>
      </c>
      <c r="H346" s="14" t="s">
        <v>4482</v>
      </c>
      <c r="I346" s="15">
        <v>1640.19</v>
      </c>
      <c r="J346" s="347"/>
      <c r="K346" s="224"/>
    </row>
    <row r="347" spans="1:11" ht="22.5" x14ac:dyDescent="0.2">
      <c r="A347" s="14" t="s">
        <v>4554</v>
      </c>
      <c r="B347" s="14" t="s">
        <v>4486</v>
      </c>
      <c r="C347" s="14" t="s">
        <v>4487</v>
      </c>
      <c r="D347" s="16">
        <v>45904</v>
      </c>
      <c r="E347" s="16"/>
      <c r="F347" s="14" t="s">
        <v>4488</v>
      </c>
      <c r="G347" s="14" t="s">
        <v>4481</v>
      </c>
      <c r="H347" s="14" t="s">
        <v>4482</v>
      </c>
      <c r="I347" s="15">
        <v>7341.73</v>
      </c>
      <c r="J347" s="347"/>
      <c r="K347" s="224"/>
    </row>
    <row r="348" spans="1:11" ht="22.5" x14ac:dyDescent="0.2">
      <c r="A348" s="14" t="s">
        <v>4554</v>
      </c>
      <c r="B348" s="14" t="s">
        <v>4489</v>
      </c>
      <c r="C348" s="14" t="s">
        <v>4490</v>
      </c>
      <c r="D348" s="16">
        <v>45932</v>
      </c>
      <c r="E348" s="16"/>
      <c r="F348" s="14" t="s">
        <v>4491</v>
      </c>
      <c r="G348" s="14" t="s">
        <v>4481</v>
      </c>
      <c r="H348" s="14" t="s">
        <v>4482</v>
      </c>
      <c r="I348" s="15">
        <v>1137.06</v>
      </c>
      <c r="J348" s="347"/>
      <c r="K348" s="224"/>
    </row>
    <row r="349" spans="1:11" ht="22.5" x14ac:dyDescent="0.2">
      <c r="A349" s="14" t="s">
        <v>4554</v>
      </c>
      <c r="B349" s="14"/>
      <c r="C349" s="14"/>
      <c r="D349" s="16"/>
      <c r="E349" s="16"/>
      <c r="F349" s="330" t="s">
        <v>4492</v>
      </c>
      <c r="G349" s="332"/>
      <c r="H349" s="14"/>
      <c r="I349" s="15"/>
      <c r="J349" s="347"/>
      <c r="K349" s="224"/>
    </row>
    <row r="350" spans="1:11" ht="22.5" x14ac:dyDescent="0.2">
      <c r="A350" s="14" t="s">
        <v>4554</v>
      </c>
      <c r="B350" s="14" t="s">
        <v>4493</v>
      </c>
      <c r="C350" s="14" t="s">
        <v>4494</v>
      </c>
      <c r="D350" s="16">
        <v>45831</v>
      </c>
      <c r="E350" s="16"/>
      <c r="F350" s="14" t="s">
        <v>4495</v>
      </c>
      <c r="G350" s="332" t="s">
        <v>4496</v>
      </c>
      <c r="H350" s="14" t="s">
        <v>4497</v>
      </c>
      <c r="I350" s="15">
        <v>3000</v>
      </c>
      <c r="J350" s="347"/>
      <c r="K350" s="224"/>
    </row>
    <row r="351" spans="1:11" x14ac:dyDescent="0.2">
      <c r="A351" s="14" t="s">
        <v>4554</v>
      </c>
      <c r="B351" s="14" t="s">
        <v>4498</v>
      </c>
      <c r="C351" s="14" t="s">
        <v>4499</v>
      </c>
      <c r="D351" s="16">
        <v>45856</v>
      </c>
      <c r="E351" s="16"/>
      <c r="F351" s="14" t="s">
        <v>4500</v>
      </c>
      <c r="G351" s="332" t="s">
        <v>4496</v>
      </c>
      <c r="H351" s="14" t="s">
        <v>4497</v>
      </c>
      <c r="I351" s="15">
        <v>6460</v>
      </c>
      <c r="J351" s="347"/>
      <c r="K351" s="224"/>
    </row>
    <row r="352" spans="1:11" x14ac:dyDescent="0.2">
      <c r="A352" s="14" t="s">
        <v>4554</v>
      </c>
      <c r="B352" s="14" t="s">
        <v>4501</v>
      </c>
      <c r="C352" s="14" t="s">
        <v>4501</v>
      </c>
      <c r="D352" s="16">
        <v>45869</v>
      </c>
      <c r="E352" s="16"/>
      <c r="F352" s="14" t="s">
        <v>4502</v>
      </c>
      <c r="G352" s="332" t="s">
        <v>4503</v>
      </c>
      <c r="H352" s="14" t="s">
        <v>4504</v>
      </c>
      <c r="I352" s="15">
        <v>179.38</v>
      </c>
      <c r="J352" s="347"/>
      <c r="K352" s="224"/>
    </row>
    <row r="353" spans="1:11" ht="33.75" x14ac:dyDescent="0.2">
      <c r="A353" s="14" t="s">
        <v>4554</v>
      </c>
      <c r="B353" s="14" t="s">
        <v>4505</v>
      </c>
      <c r="C353" s="14" t="s">
        <v>4505</v>
      </c>
      <c r="D353" s="16">
        <v>45869</v>
      </c>
      <c r="E353" s="16"/>
      <c r="F353" s="14" t="s">
        <v>4506</v>
      </c>
      <c r="G353" s="336" t="s">
        <v>3779</v>
      </c>
      <c r="H353" s="337" t="s">
        <v>4507</v>
      </c>
      <c r="I353" s="15">
        <v>42.62</v>
      </c>
      <c r="J353" s="347"/>
      <c r="K353" s="224"/>
    </row>
    <row r="354" spans="1:11" ht="33.75" x14ac:dyDescent="0.2">
      <c r="A354" s="14" t="s">
        <v>4554</v>
      </c>
      <c r="B354" s="14" t="s">
        <v>4508</v>
      </c>
      <c r="C354" s="14" t="s">
        <v>4508</v>
      </c>
      <c r="D354" s="16">
        <v>45869</v>
      </c>
      <c r="E354" s="16"/>
      <c r="F354" s="14" t="s">
        <v>4509</v>
      </c>
      <c r="G354" s="336" t="s">
        <v>3779</v>
      </c>
      <c r="H354" s="337" t="s">
        <v>4507</v>
      </c>
      <c r="I354" s="15">
        <v>38.229999999999997</v>
      </c>
      <c r="J354" s="347"/>
      <c r="K354" s="224"/>
    </row>
    <row r="355" spans="1:11" ht="22.5" x14ac:dyDescent="0.2">
      <c r="A355" s="14" t="s">
        <v>4554</v>
      </c>
      <c r="B355" s="14" t="s">
        <v>4510</v>
      </c>
      <c r="C355" s="14" t="s">
        <v>4510</v>
      </c>
      <c r="D355" s="16">
        <v>45869</v>
      </c>
      <c r="E355" s="16"/>
      <c r="F355" s="14" t="s">
        <v>4511</v>
      </c>
      <c r="G355" s="14" t="s">
        <v>4512</v>
      </c>
      <c r="H355" s="14" t="s">
        <v>4005</v>
      </c>
      <c r="I355" s="15">
        <v>179.38</v>
      </c>
      <c r="J355" s="347"/>
      <c r="K355" s="224"/>
    </row>
    <row r="356" spans="1:11" ht="22.5" x14ac:dyDescent="0.2">
      <c r="A356" s="14" t="s">
        <v>4554</v>
      </c>
      <c r="B356" s="14" t="s">
        <v>4513</v>
      </c>
      <c r="C356" s="14" t="s">
        <v>4513</v>
      </c>
      <c r="D356" s="16">
        <v>45869</v>
      </c>
      <c r="E356" s="16"/>
      <c r="F356" s="14" t="s">
        <v>4514</v>
      </c>
      <c r="G356" s="14" t="s">
        <v>4515</v>
      </c>
      <c r="H356" s="14" t="s">
        <v>4516</v>
      </c>
      <c r="I356" s="15">
        <v>200</v>
      </c>
      <c r="J356" s="347"/>
      <c r="K356" s="224"/>
    </row>
    <row r="357" spans="1:11" ht="22.5" x14ac:dyDescent="0.2">
      <c r="A357" s="14" t="s">
        <v>4554</v>
      </c>
      <c r="B357" s="14" t="s">
        <v>4517</v>
      </c>
      <c r="C357" s="14" t="s">
        <v>4517</v>
      </c>
      <c r="D357" s="16">
        <v>45869</v>
      </c>
      <c r="E357" s="16"/>
      <c r="F357" s="14" t="s">
        <v>4518</v>
      </c>
      <c r="G357" s="14" t="s">
        <v>4519</v>
      </c>
      <c r="H357" s="14" t="s">
        <v>4520</v>
      </c>
      <c r="I357" s="15">
        <v>217.34</v>
      </c>
      <c r="J357" s="347"/>
      <c r="K357" s="224"/>
    </row>
    <row r="358" spans="1:11" ht="22.5" x14ac:dyDescent="0.2">
      <c r="A358" s="14" t="s">
        <v>4554</v>
      </c>
      <c r="B358" s="14" t="s">
        <v>4521</v>
      </c>
      <c r="C358" s="14" t="s">
        <v>4521</v>
      </c>
      <c r="D358" s="16">
        <v>45869</v>
      </c>
      <c r="E358" s="16"/>
      <c r="F358" s="14" t="s">
        <v>4522</v>
      </c>
      <c r="G358" s="14" t="s">
        <v>4519</v>
      </c>
      <c r="H358" s="14" t="s">
        <v>4555</v>
      </c>
      <c r="I358" s="15">
        <v>217.34</v>
      </c>
      <c r="J358" s="347"/>
      <c r="K358" s="224"/>
    </row>
    <row r="359" spans="1:11" ht="22.5" x14ac:dyDescent="0.2">
      <c r="A359" s="14" t="s">
        <v>4554</v>
      </c>
      <c r="B359" s="14" t="s">
        <v>4523</v>
      </c>
      <c r="C359" s="14" t="s">
        <v>4523</v>
      </c>
      <c r="D359" s="16">
        <v>45869</v>
      </c>
      <c r="E359" s="16"/>
      <c r="F359" s="14" t="s">
        <v>4524</v>
      </c>
      <c r="G359" s="14" t="s">
        <v>3911</v>
      </c>
      <c r="H359" s="14" t="s">
        <v>3912</v>
      </c>
      <c r="I359" s="15">
        <v>132.6</v>
      </c>
      <c r="J359" s="347"/>
      <c r="K359" s="224"/>
    </row>
    <row r="360" spans="1:11" ht="33.75" x14ac:dyDescent="0.2">
      <c r="A360" s="14" t="s">
        <v>4554</v>
      </c>
      <c r="B360" s="14" t="s">
        <v>4525</v>
      </c>
      <c r="C360" s="14" t="s">
        <v>4525</v>
      </c>
      <c r="D360" s="16">
        <v>45869</v>
      </c>
      <c r="E360" s="16"/>
      <c r="F360" s="14" t="s">
        <v>4526</v>
      </c>
      <c r="G360" s="14" t="s">
        <v>3520</v>
      </c>
      <c r="H360" s="14" t="s">
        <v>3581</v>
      </c>
      <c r="I360" s="15">
        <v>219.34</v>
      </c>
      <c r="J360" s="347"/>
      <c r="K360" s="224"/>
    </row>
    <row r="361" spans="1:11" ht="22.5" x14ac:dyDescent="0.2">
      <c r="A361" s="14" t="s">
        <v>2994</v>
      </c>
      <c r="B361" s="14" t="s">
        <v>4527</v>
      </c>
      <c r="C361" s="14" t="s">
        <v>4527</v>
      </c>
      <c r="D361" s="16">
        <v>45873</v>
      </c>
      <c r="E361" s="16"/>
      <c r="F361" s="14" t="s">
        <v>4528</v>
      </c>
      <c r="G361" s="14" t="s">
        <v>3528</v>
      </c>
      <c r="H361" s="14" t="s">
        <v>3588</v>
      </c>
      <c r="I361" s="15">
        <v>92.76</v>
      </c>
      <c r="J361" s="347"/>
      <c r="K361" s="224"/>
    </row>
    <row r="362" spans="1:11" ht="33.75" x14ac:dyDescent="0.2">
      <c r="A362" s="14" t="s">
        <v>2994</v>
      </c>
      <c r="B362" s="14" t="s">
        <v>4529</v>
      </c>
      <c r="C362" s="14" t="s">
        <v>4529</v>
      </c>
      <c r="D362" s="16">
        <v>45882</v>
      </c>
      <c r="E362" s="16"/>
      <c r="F362" s="14" t="s">
        <v>4530</v>
      </c>
      <c r="G362" s="14" t="s">
        <v>4531</v>
      </c>
      <c r="H362" s="14" t="s">
        <v>3544</v>
      </c>
      <c r="I362" s="15">
        <v>42.62</v>
      </c>
      <c r="J362" s="347"/>
      <c r="K362" s="224"/>
    </row>
    <row r="363" spans="1:11" ht="22.5" x14ac:dyDescent="0.2">
      <c r="A363" s="14" t="s">
        <v>4554</v>
      </c>
      <c r="B363" s="14" t="s">
        <v>4532</v>
      </c>
      <c r="C363" s="14" t="s">
        <v>4532</v>
      </c>
      <c r="D363" s="16">
        <v>45883</v>
      </c>
      <c r="E363" s="16"/>
      <c r="F363" s="14" t="s">
        <v>4533</v>
      </c>
      <c r="G363" s="14" t="s">
        <v>3536</v>
      </c>
      <c r="H363" s="14" t="s">
        <v>3596</v>
      </c>
      <c r="I363" s="15">
        <v>198.32</v>
      </c>
      <c r="J363" s="347"/>
      <c r="K363" s="224"/>
    </row>
    <row r="364" spans="1:11" ht="22.5" x14ac:dyDescent="0.2">
      <c r="A364" s="14" t="s">
        <v>4554</v>
      </c>
      <c r="B364" s="14" t="s">
        <v>3287</v>
      </c>
      <c r="C364" s="14" t="s">
        <v>3287</v>
      </c>
      <c r="D364" s="16">
        <v>45985</v>
      </c>
      <c r="E364" s="16"/>
      <c r="F364" s="14" t="s">
        <v>4534</v>
      </c>
      <c r="G364" s="14" t="s">
        <v>4535</v>
      </c>
      <c r="H364" s="14" t="s">
        <v>3586</v>
      </c>
      <c r="I364" s="15">
        <v>100.8</v>
      </c>
      <c r="J364" s="347"/>
      <c r="K364" s="224"/>
    </row>
    <row r="365" spans="1:11" ht="45" x14ac:dyDescent="0.2">
      <c r="A365" s="14" t="s">
        <v>4554</v>
      </c>
      <c r="B365" s="14"/>
      <c r="C365" s="14"/>
      <c r="D365" s="16"/>
      <c r="E365" s="16"/>
      <c r="F365" s="346" t="s">
        <v>4081</v>
      </c>
      <c r="G365" s="335"/>
      <c r="H365" s="337"/>
      <c r="I365" s="15"/>
      <c r="J365" s="347"/>
      <c r="K365" s="224"/>
    </row>
    <row r="366" spans="1:11" ht="22.5" x14ac:dyDescent="0.2">
      <c r="A366" s="14" t="s">
        <v>4554</v>
      </c>
      <c r="B366" s="14" t="s">
        <v>4536</v>
      </c>
      <c r="C366" s="14" t="s">
        <v>4537</v>
      </c>
      <c r="D366" s="16">
        <v>45869</v>
      </c>
      <c r="E366" s="16"/>
      <c r="F366" s="14" t="s">
        <v>4538</v>
      </c>
      <c r="G366" s="14" t="s">
        <v>4539</v>
      </c>
      <c r="H366" s="14" t="s">
        <v>4540</v>
      </c>
      <c r="I366" s="15">
        <v>1487.31</v>
      </c>
      <c r="J366" s="347"/>
      <c r="K366" s="224"/>
    </row>
    <row r="367" spans="1:11" ht="56.25" x14ac:dyDescent="0.25">
      <c r="A367" s="14" t="s">
        <v>4554</v>
      </c>
      <c r="B367" s="14"/>
      <c r="C367" s="14"/>
      <c r="D367" s="16"/>
      <c r="E367" s="16"/>
      <c r="F367" s="334" t="s">
        <v>4541</v>
      </c>
      <c r="G367" s="332"/>
      <c r="H367" s="14"/>
      <c r="I367" s="15"/>
      <c r="J367" s="347"/>
      <c r="K367" s="351"/>
    </row>
    <row r="368" spans="1:11" ht="22.5" x14ac:dyDescent="0.25">
      <c r="A368" s="14" t="s">
        <v>4554</v>
      </c>
      <c r="B368" s="14" t="s">
        <v>4542</v>
      </c>
      <c r="C368" s="14" t="s">
        <v>4543</v>
      </c>
      <c r="D368" s="16">
        <v>45848</v>
      </c>
      <c r="E368" s="16"/>
      <c r="F368" s="14" t="s">
        <v>4544</v>
      </c>
      <c r="G368" s="332" t="s">
        <v>4545</v>
      </c>
      <c r="H368" s="14" t="s">
        <v>4546</v>
      </c>
      <c r="I368" s="15">
        <v>62.4</v>
      </c>
      <c r="J368" s="347"/>
      <c r="K368" s="351"/>
    </row>
    <row r="369" spans="1:11" ht="25.5" x14ac:dyDescent="0.2">
      <c r="A369" s="14" t="s">
        <v>2994</v>
      </c>
      <c r="B369" s="14"/>
      <c r="C369" s="14"/>
      <c r="D369" s="16"/>
      <c r="E369" s="16"/>
      <c r="F369" s="342" t="s">
        <v>3598</v>
      </c>
      <c r="G369" s="332"/>
      <c r="H369" s="14"/>
      <c r="I369" s="15"/>
      <c r="J369" s="347"/>
      <c r="K369" s="224"/>
    </row>
    <row r="370" spans="1:11" ht="22.5" x14ac:dyDescent="0.2">
      <c r="A370" s="14" t="s">
        <v>2994</v>
      </c>
      <c r="B370" s="14"/>
      <c r="C370" s="14"/>
      <c r="D370" s="16"/>
      <c r="E370" s="16"/>
      <c r="F370" s="330" t="s">
        <v>3599</v>
      </c>
      <c r="G370" s="332"/>
      <c r="H370" s="14"/>
      <c r="I370" s="15"/>
      <c r="J370" s="347"/>
      <c r="K370" s="224"/>
    </row>
    <row r="371" spans="1:11" ht="22.5" x14ac:dyDescent="0.2">
      <c r="A371" s="14" t="s">
        <v>2994</v>
      </c>
      <c r="B371" s="14"/>
      <c r="C371" s="14"/>
      <c r="D371" s="16"/>
      <c r="E371" s="16"/>
      <c r="F371" s="330" t="s">
        <v>3600</v>
      </c>
      <c r="G371" s="332"/>
      <c r="H371" s="14"/>
      <c r="I371" s="15"/>
      <c r="J371" s="347"/>
      <c r="K371" s="224"/>
    </row>
    <row r="372" spans="1:11" ht="22.5" x14ac:dyDescent="0.2">
      <c r="A372" s="14" t="s">
        <v>2994</v>
      </c>
      <c r="B372" s="14" t="s">
        <v>3601</v>
      </c>
      <c r="C372" s="14" t="s">
        <v>3602</v>
      </c>
      <c r="D372" s="16">
        <v>45825</v>
      </c>
      <c r="E372" s="16"/>
      <c r="F372" s="14" t="s">
        <v>3603</v>
      </c>
      <c r="G372" s="332" t="s">
        <v>3604</v>
      </c>
      <c r="H372" s="14" t="s">
        <v>3605</v>
      </c>
      <c r="I372" s="15">
        <v>560.37</v>
      </c>
      <c r="J372" s="347"/>
      <c r="K372" s="224"/>
    </row>
    <row r="373" spans="1:11" ht="33.75" x14ac:dyDescent="0.2">
      <c r="A373" s="14" t="s">
        <v>2994</v>
      </c>
      <c r="B373" s="14"/>
      <c r="C373" s="14"/>
      <c r="D373" s="16"/>
      <c r="E373" s="16"/>
      <c r="F373" s="334" t="s">
        <v>3606</v>
      </c>
      <c r="G373" s="336"/>
      <c r="H373" s="3"/>
      <c r="I373" s="15"/>
      <c r="J373" s="347"/>
      <c r="K373" s="224"/>
    </row>
    <row r="374" spans="1:11" ht="22.5" x14ac:dyDescent="0.2">
      <c r="A374" s="14" t="s">
        <v>2994</v>
      </c>
      <c r="B374" s="14"/>
      <c r="C374" s="14"/>
      <c r="D374" s="16"/>
      <c r="E374" s="16"/>
      <c r="F374" s="330" t="s">
        <v>3607</v>
      </c>
      <c r="G374" s="336"/>
      <c r="H374" s="3"/>
      <c r="I374" s="15"/>
      <c r="J374" s="347"/>
      <c r="K374" s="224"/>
    </row>
    <row r="375" spans="1:11" ht="22.5" x14ac:dyDescent="0.2">
      <c r="A375" s="14" t="s">
        <v>2994</v>
      </c>
      <c r="B375" s="14"/>
      <c r="C375" s="14"/>
      <c r="D375" s="16"/>
      <c r="E375" s="16"/>
      <c r="F375" s="330" t="s">
        <v>3608</v>
      </c>
      <c r="G375" s="343"/>
      <c r="H375" s="3"/>
      <c r="I375" s="15"/>
      <c r="J375" s="347"/>
      <c r="K375" s="224"/>
    </row>
    <row r="376" spans="1:11" ht="22.5" x14ac:dyDescent="0.2">
      <c r="A376" s="14" t="s">
        <v>2994</v>
      </c>
      <c r="B376" s="14" t="s">
        <v>3609</v>
      </c>
      <c r="C376" s="14" t="s">
        <v>3609</v>
      </c>
      <c r="D376" s="16">
        <v>45954</v>
      </c>
      <c r="E376" s="16"/>
      <c r="F376" s="14" t="s">
        <v>3610</v>
      </c>
      <c r="G376" s="335" t="s">
        <v>3611</v>
      </c>
      <c r="H376" s="3" t="s">
        <v>3612</v>
      </c>
      <c r="I376" s="15">
        <v>130</v>
      </c>
      <c r="J376" s="347"/>
      <c r="K376" s="224"/>
    </row>
    <row r="377" spans="1:11" ht="22.5" x14ac:dyDescent="0.2">
      <c r="A377" s="14" t="s">
        <v>2994</v>
      </c>
      <c r="B377" s="14" t="s">
        <v>3613</v>
      </c>
      <c r="C377" s="14" t="s">
        <v>3613</v>
      </c>
      <c r="D377" s="16">
        <v>45954</v>
      </c>
      <c r="E377" s="16"/>
      <c r="F377" s="14" t="s">
        <v>3614</v>
      </c>
      <c r="G377" s="335" t="s">
        <v>3615</v>
      </c>
      <c r="H377" s="3" t="s">
        <v>3616</v>
      </c>
      <c r="I377" s="15">
        <v>130</v>
      </c>
      <c r="J377" s="347"/>
      <c r="K377" s="224"/>
    </row>
    <row r="378" spans="1:11" ht="22.5" x14ac:dyDescent="0.2">
      <c r="A378" s="14" t="s">
        <v>2994</v>
      </c>
      <c r="B378" s="14" t="s">
        <v>3617</v>
      </c>
      <c r="C378" s="14" t="s">
        <v>3617</v>
      </c>
      <c r="D378" s="16">
        <v>45954</v>
      </c>
      <c r="E378" s="16"/>
      <c r="F378" s="14" t="s">
        <v>3618</v>
      </c>
      <c r="G378" s="335" t="s">
        <v>3619</v>
      </c>
      <c r="H378" s="3" t="s">
        <v>3620</v>
      </c>
      <c r="I378" s="15">
        <v>400</v>
      </c>
      <c r="J378" s="347"/>
      <c r="K378" s="224"/>
    </row>
    <row r="379" spans="1:11" ht="22.5" x14ac:dyDescent="0.2">
      <c r="A379" s="14" t="s">
        <v>2994</v>
      </c>
      <c r="B379" s="14"/>
      <c r="C379" s="14"/>
      <c r="D379" s="16"/>
      <c r="E379" s="16"/>
      <c r="F379" s="330" t="s">
        <v>3621</v>
      </c>
      <c r="G379" s="343"/>
      <c r="H379" s="3"/>
      <c r="I379" s="15"/>
      <c r="J379" s="347"/>
      <c r="K379" s="224"/>
    </row>
    <row r="380" spans="1:11" ht="33.75" x14ac:dyDescent="0.2">
      <c r="A380" s="14" t="s">
        <v>2994</v>
      </c>
      <c r="B380" s="14" t="s">
        <v>3622</v>
      </c>
      <c r="C380" s="343" t="s">
        <v>3623</v>
      </c>
      <c r="D380" s="16">
        <v>45938</v>
      </c>
      <c r="E380" s="16"/>
      <c r="F380" s="14" t="s">
        <v>3624</v>
      </c>
      <c r="G380" s="335">
        <v>35774282</v>
      </c>
      <c r="H380" s="3" t="s">
        <v>3625</v>
      </c>
      <c r="I380" s="15">
        <v>336.54</v>
      </c>
      <c r="J380" s="347"/>
      <c r="K380" s="224"/>
    </row>
    <row r="381" spans="1:11" ht="22.5" x14ac:dyDescent="0.2">
      <c r="A381" s="14" t="s">
        <v>2994</v>
      </c>
      <c r="B381" s="14"/>
      <c r="C381" s="14"/>
      <c r="D381" s="16"/>
      <c r="E381" s="16"/>
      <c r="F381" s="330" t="s">
        <v>3626</v>
      </c>
      <c r="G381" s="343"/>
      <c r="H381" s="3"/>
      <c r="I381" s="15"/>
      <c r="J381" s="347"/>
      <c r="K381" s="224"/>
    </row>
    <row r="382" spans="1:11" ht="45" x14ac:dyDescent="0.2">
      <c r="A382" s="14" t="s">
        <v>2994</v>
      </c>
      <c r="B382" s="14" t="s">
        <v>3627</v>
      </c>
      <c r="C382" s="335">
        <v>1000166725</v>
      </c>
      <c r="D382" s="16">
        <v>45988</v>
      </c>
      <c r="E382" s="16"/>
      <c r="F382" s="14" t="s">
        <v>3628</v>
      </c>
      <c r="G382" s="335">
        <v>35774282</v>
      </c>
      <c r="H382" s="3" t="s">
        <v>3625</v>
      </c>
      <c r="I382" s="15">
        <v>481.5</v>
      </c>
      <c r="J382" s="347"/>
      <c r="K382" s="224"/>
    </row>
    <row r="383" spans="1:11" ht="22.5" x14ac:dyDescent="0.2">
      <c r="A383" s="14" t="s">
        <v>2994</v>
      </c>
      <c r="B383" s="14"/>
      <c r="C383" s="14"/>
      <c r="D383" s="16"/>
      <c r="E383" s="16"/>
      <c r="F383" s="330" t="s">
        <v>3629</v>
      </c>
      <c r="G383" s="336"/>
      <c r="H383" s="3"/>
      <c r="I383" s="15"/>
      <c r="J383" s="347"/>
      <c r="K383" s="224"/>
    </row>
    <row r="384" spans="1:11" ht="22.5" x14ac:dyDescent="0.2">
      <c r="A384" s="14" t="s">
        <v>2994</v>
      </c>
      <c r="B384" s="14" t="s">
        <v>3630</v>
      </c>
      <c r="C384" s="14" t="s">
        <v>3631</v>
      </c>
      <c r="D384" s="16">
        <v>45818</v>
      </c>
      <c r="E384" s="16"/>
      <c r="F384" s="14" t="s">
        <v>3632</v>
      </c>
      <c r="G384" s="336">
        <v>42426987</v>
      </c>
      <c r="H384" s="3" t="s">
        <v>3633</v>
      </c>
      <c r="I384" s="15">
        <v>300</v>
      </c>
      <c r="J384" s="347"/>
      <c r="K384" s="224"/>
    </row>
    <row r="385" spans="1:11" ht="22.5" x14ac:dyDescent="0.2">
      <c r="A385" s="14" t="s">
        <v>2994</v>
      </c>
      <c r="B385" s="14"/>
      <c r="C385" s="14"/>
      <c r="D385" s="16"/>
      <c r="E385" s="16"/>
      <c r="F385" s="330" t="s">
        <v>3634</v>
      </c>
      <c r="G385" s="336"/>
      <c r="H385" s="3"/>
      <c r="I385" s="15"/>
      <c r="J385" s="347"/>
      <c r="K385" s="224"/>
    </row>
    <row r="386" spans="1:11" ht="22.5" x14ac:dyDescent="0.2">
      <c r="A386" s="14" t="s">
        <v>2994</v>
      </c>
      <c r="B386" s="14" t="s">
        <v>3635</v>
      </c>
      <c r="C386" s="14" t="s">
        <v>3636</v>
      </c>
      <c r="D386" s="16">
        <v>45818</v>
      </c>
      <c r="E386" s="16"/>
      <c r="F386" s="14" t="s">
        <v>3637</v>
      </c>
      <c r="G386" s="336">
        <v>42426987</v>
      </c>
      <c r="H386" s="3" t="s">
        <v>3633</v>
      </c>
      <c r="I386" s="15">
        <v>300</v>
      </c>
      <c r="J386" s="347"/>
      <c r="K386" s="224"/>
    </row>
    <row r="387" spans="1:11" ht="22.5" x14ac:dyDescent="0.2">
      <c r="A387" s="14" t="s">
        <v>2994</v>
      </c>
      <c r="B387" s="14"/>
      <c r="C387" s="14"/>
      <c r="D387" s="16"/>
      <c r="E387" s="16"/>
      <c r="F387" s="330" t="s">
        <v>3638</v>
      </c>
      <c r="G387" s="336"/>
      <c r="H387" s="3"/>
      <c r="I387" s="15"/>
      <c r="J387" s="347"/>
      <c r="K387" s="224"/>
    </row>
    <row r="388" spans="1:11" ht="22.5" x14ac:dyDescent="0.2">
      <c r="A388" s="14" t="s">
        <v>2994</v>
      </c>
      <c r="B388" s="14" t="s">
        <v>3639</v>
      </c>
      <c r="C388" s="14" t="s">
        <v>3258</v>
      </c>
      <c r="D388" s="16">
        <v>45818</v>
      </c>
      <c r="E388" s="16"/>
      <c r="F388" s="14" t="s">
        <v>3640</v>
      </c>
      <c r="G388" s="336">
        <v>42426987</v>
      </c>
      <c r="H388" s="3" t="s">
        <v>3633</v>
      </c>
      <c r="I388" s="15">
        <v>200</v>
      </c>
      <c r="J388" s="347"/>
      <c r="K388" s="224"/>
    </row>
    <row r="389" spans="1:11" ht="22.5" x14ac:dyDescent="0.2">
      <c r="A389" s="14" t="s">
        <v>4556</v>
      </c>
      <c r="B389" s="14"/>
      <c r="C389" s="14"/>
      <c r="D389" s="16"/>
      <c r="E389" s="16"/>
      <c r="F389" s="330" t="s">
        <v>3641</v>
      </c>
      <c r="G389" s="336"/>
      <c r="H389" s="3"/>
      <c r="I389" s="15"/>
      <c r="J389" s="347"/>
      <c r="K389" s="224"/>
    </row>
    <row r="390" spans="1:11" ht="22.5" x14ac:dyDescent="0.2">
      <c r="A390" s="14" t="s">
        <v>4556</v>
      </c>
      <c r="B390" s="14" t="s">
        <v>3642</v>
      </c>
      <c r="C390" s="14" t="s">
        <v>3643</v>
      </c>
      <c r="D390" s="16">
        <v>45827</v>
      </c>
      <c r="E390" s="16"/>
      <c r="F390" s="14" t="s">
        <v>3644</v>
      </c>
      <c r="G390" s="14" t="s">
        <v>3645</v>
      </c>
      <c r="H390" s="14" t="s">
        <v>3646</v>
      </c>
      <c r="I390" s="15">
        <v>240</v>
      </c>
      <c r="J390" s="347"/>
      <c r="K390" s="224"/>
    </row>
    <row r="391" spans="1:11" ht="22.5" x14ac:dyDescent="0.2">
      <c r="A391" s="14" t="s">
        <v>4556</v>
      </c>
      <c r="B391" s="14" t="s">
        <v>3647</v>
      </c>
      <c r="C391" s="14" t="s">
        <v>3249</v>
      </c>
      <c r="D391" s="16">
        <v>45827</v>
      </c>
      <c r="E391" s="16"/>
      <c r="F391" s="14" t="s">
        <v>3644</v>
      </c>
      <c r="G391" s="14" t="s">
        <v>3648</v>
      </c>
      <c r="H391" s="14" t="s">
        <v>3649</v>
      </c>
      <c r="I391" s="15">
        <v>240</v>
      </c>
      <c r="J391" s="347"/>
      <c r="K391" s="224"/>
    </row>
    <row r="392" spans="1:11" ht="22.5" x14ac:dyDescent="0.2">
      <c r="A392" s="14" t="s">
        <v>4556</v>
      </c>
      <c r="B392" s="14" t="s">
        <v>3650</v>
      </c>
      <c r="C392" s="14" t="s">
        <v>3651</v>
      </c>
      <c r="D392" s="16">
        <v>45827</v>
      </c>
      <c r="E392" s="16"/>
      <c r="F392" s="14" t="s">
        <v>3644</v>
      </c>
      <c r="G392" s="14" t="s">
        <v>3652</v>
      </c>
      <c r="H392" s="14" t="s">
        <v>3596</v>
      </c>
      <c r="I392" s="15">
        <v>240</v>
      </c>
      <c r="J392" s="347"/>
      <c r="K392" s="224"/>
    </row>
    <row r="393" spans="1:11" ht="22.5" x14ac:dyDescent="0.2">
      <c r="A393" s="14" t="s">
        <v>4556</v>
      </c>
      <c r="B393" s="14" t="s">
        <v>3653</v>
      </c>
      <c r="C393" s="14" t="s">
        <v>3654</v>
      </c>
      <c r="D393" s="16">
        <v>45827</v>
      </c>
      <c r="E393" s="16"/>
      <c r="F393" s="14" t="s">
        <v>3644</v>
      </c>
      <c r="G393" s="14" t="s">
        <v>3655</v>
      </c>
      <c r="H393" s="14" t="s">
        <v>3656</v>
      </c>
      <c r="I393" s="15">
        <v>240</v>
      </c>
      <c r="J393" s="347"/>
      <c r="K393" s="224"/>
    </row>
    <row r="394" spans="1:11" ht="22.5" x14ac:dyDescent="0.2">
      <c r="A394" s="14" t="s">
        <v>4556</v>
      </c>
      <c r="B394" s="14" t="s">
        <v>3657</v>
      </c>
      <c r="C394" s="14" t="s">
        <v>3658</v>
      </c>
      <c r="D394" s="16">
        <v>45827</v>
      </c>
      <c r="E394" s="16"/>
      <c r="F394" s="14" t="s">
        <v>3644</v>
      </c>
      <c r="G394" s="14" t="s">
        <v>3659</v>
      </c>
      <c r="H394" s="14" t="s">
        <v>3597</v>
      </c>
      <c r="I394" s="15">
        <v>240</v>
      </c>
      <c r="J394" s="347"/>
      <c r="K394" s="224"/>
    </row>
    <row r="395" spans="1:11" ht="22.5" x14ac:dyDescent="0.2">
      <c r="A395" s="14" t="s">
        <v>4556</v>
      </c>
      <c r="B395" s="14" t="s">
        <v>3660</v>
      </c>
      <c r="C395" s="14" t="s">
        <v>3661</v>
      </c>
      <c r="D395" s="16">
        <v>45827</v>
      </c>
      <c r="E395" s="16"/>
      <c r="F395" s="14" t="s">
        <v>3644</v>
      </c>
      <c r="G395" s="14" t="s">
        <v>3662</v>
      </c>
      <c r="H395" s="14" t="s">
        <v>3663</v>
      </c>
      <c r="I395" s="15">
        <v>372.09</v>
      </c>
      <c r="J395" s="347"/>
      <c r="K395" s="224"/>
    </row>
    <row r="396" spans="1:11" ht="22.5" x14ac:dyDescent="0.2">
      <c r="A396" s="14" t="s">
        <v>4556</v>
      </c>
      <c r="B396" s="14" t="s">
        <v>3664</v>
      </c>
      <c r="C396" s="14" t="s">
        <v>3664</v>
      </c>
      <c r="D396" s="16">
        <v>45827</v>
      </c>
      <c r="E396" s="16"/>
      <c r="F396" s="14" t="s">
        <v>3665</v>
      </c>
      <c r="G396" s="14" t="s">
        <v>3666</v>
      </c>
      <c r="H396" s="14" t="s">
        <v>3667</v>
      </c>
      <c r="I396" s="15">
        <v>240</v>
      </c>
      <c r="J396" s="347"/>
      <c r="K396" s="224"/>
    </row>
    <row r="397" spans="1:11" ht="22.5" x14ac:dyDescent="0.2">
      <c r="A397" s="14" t="s">
        <v>4556</v>
      </c>
      <c r="B397" s="14" t="s">
        <v>3668</v>
      </c>
      <c r="C397" s="14" t="s">
        <v>3668</v>
      </c>
      <c r="D397" s="16">
        <v>45827</v>
      </c>
      <c r="E397" s="16"/>
      <c r="F397" s="14" t="s">
        <v>3665</v>
      </c>
      <c r="G397" s="14" t="s">
        <v>3515</v>
      </c>
      <c r="H397" s="14" t="s">
        <v>3576</v>
      </c>
      <c r="I397" s="15">
        <v>240</v>
      </c>
      <c r="J397" s="347"/>
      <c r="K397" s="224"/>
    </row>
    <row r="398" spans="1:11" x14ac:dyDescent="0.2">
      <c r="A398" s="14" t="s">
        <v>4556</v>
      </c>
      <c r="B398" s="14"/>
      <c r="C398" s="14"/>
      <c r="D398" s="16"/>
      <c r="E398" s="16"/>
      <c r="F398" s="330" t="s">
        <v>3669</v>
      </c>
      <c r="G398" s="14"/>
      <c r="H398" s="14"/>
      <c r="I398" s="15"/>
      <c r="J398" s="347"/>
      <c r="K398" s="224"/>
    </row>
    <row r="399" spans="1:11" ht="22.5" x14ac:dyDescent="0.2">
      <c r="A399" s="14" t="s">
        <v>4556</v>
      </c>
      <c r="B399" s="14" t="s">
        <v>3670</v>
      </c>
      <c r="C399" s="14" t="s">
        <v>3670</v>
      </c>
      <c r="D399" s="16">
        <v>45827</v>
      </c>
      <c r="E399" s="16"/>
      <c r="F399" s="14" t="s">
        <v>3671</v>
      </c>
      <c r="G399" s="14" t="s">
        <v>3672</v>
      </c>
      <c r="H399" s="14" t="s">
        <v>3646</v>
      </c>
      <c r="I399" s="15">
        <v>268.56</v>
      </c>
      <c r="J399" s="347"/>
      <c r="K399" s="224"/>
    </row>
    <row r="400" spans="1:11" ht="22.5" x14ac:dyDescent="0.2">
      <c r="A400" s="14" t="s">
        <v>4556</v>
      </c>
      <c r="B400" s="14" t="s">
        <v>3673</v>
      </c>
      <c r="C400" s="14" t="s">
        <v>3673</v>
      </c>
      <c r="D400" s="16">
        <v>45827</v>
      </c>
      <c r="E400" s="16"/>
      <c r="F400" s="14" t="s">
        <v>3674</v>
      </c>
      <c r="G400" s="14" t="s">
        <v>3666</v>
      </c>
      <c r="H400" s="14" t="s">
        <v>3667</v>
      </c>
      <c r="I400" s="15">
        <v>171.08</v>
      </c>
      <c r="J400" s="347"/>
      <c r="K400" s="224"/>
    </row>
    <row r="401" spans="1:11" ht="22.5" x14ac:dyDescent="0.2">
      <c r="A401" s="14" t="s">
        <v>4556</v>
      </c>
      <c r="B401" s="14" t="s">
        <v>3675</v>
      </c>
      <c r="C401" s="14" t="s">
        <v>3675</v>
      </c>
      <c r="D401" s="16">
        <v>45827</v>
      </c>
      <c r="E401" s="16"/>
      <c r="F401" s="14" t="s">
        <v>3676</v>
      </c>
      <c r="G401" s="332" t="s">
        <v>3677</v>
      </c>
      <c r="H401" s="14" t="s">
        <v>3649</v>
      </c>
      <c r="I401" s="15">
        <v>233.5</v>
      </c>
      <c r="J401" s="347"/>
      <c r="K401" s="224"/>
    </row>
    <row r="402" spans="1:11" ht="22.5" x14ac:dyDescent="0.2">
      <c r="A402" s="14" t="s">
        <v>4556</v>
      </c>
      <c r="B402" s="14" t="s">
        <v>3678</v>
      </c>
      <c r="C402" s="14" t="s">
        <v>3678</v>
      </c>
      <c r="D402" s="16">
        <v>45827</v>
      </c>
      <c r="E402" s="16"/>
      <c r="F402" s="14" t="s">
        <v>3679</v>
      </c>
      <c r="G402" s="14" t="s">
        <v>3537</v>
      </c>
      <c r="H402" s="14" t="s">
        <v>3597</v>
      </c>
      <c r="I402" s="15">
        <v>32.6</v>
      </c>
      <c r="J402" s="347"/>
      <c r="K402" s="224"/>
    </row>
    <row r="403" spans="1:11" ht="33.75" x14ac:dyDescent="0.2">
      <c r="A403" s="14" t="s">
        <v>4556</v>
      </c>
      <c r="B403" s="14" t="s">
        <v>3680</v>
      </c>
      <c r="C403" s="14" t="s">
        <v>3680</v>
      </c>
      <c r="D403" s="16">
        <v>45827</v>
      </c>
      <c r="E403" s="16"/>
      <c r="F403" s="14" t="s">
        <v>3681</v>
      </c>
      <c r="G403" s="14" t="s">
        <v>3682</v>
      </c>
      <c r="H403" s="14" t="s">
        <v>3683</v>
      </c>
      <c r="I403" s="15">
        <v>169.68</v>
      </c>
      <c r="J403" s="347"/>
      <c r="K403" s="224"/>
    </row>
    <row r="404" spans="1:11" ht="22.5" x14ac:dyDescent="0.2">
      <c r="A404" s="14" t="s">
        <v>4556</v>
      </c>
      <c r="B404" s="14" t="s">
        <v>3684</v>
      </c>
      <c r="C404" s="14" t="s">
        <v>3685</v>
      </c>
      <c r="D404" s="16">
        <v>45827</v>
      </c>
      <c r="E404" s="16"/>
      <c r="F404" s="14" t="s">
        <v>3686</v>
      </c>
      <c r="G404" s="332" t="s">
        <v>3536</v>
      </c>
      <c r="H404" s="14" t="s">
        <v>3596</v>
      </c>
      <c r="I404" s="15">
        <v>304.66000000000003</v>
      </c>
      <c r="J404" s="347"/>
      <c r="K404" s="224"/>
    </row>
    <row r="405" spans="1:11" ht="22.5" x14ac:dyDescent="0.2">
      <c r="A405" s="14" t="s">
        <v>4556</v>
      </c>
      <c r="B405" s="14" t="s">
        <v>3687</v>
      </c>
      <c r="C405" s="14" t="s">
        <v>3687</v>
      </c>
      <c r="D405" s="16">
        <v>45827</v>
      </c>
      <c r="E405" s="16"/>
      <c r="F405" s="14" t="s">
        <v>3688</v>
      </c>
      <c r="G405" s="14" t="s">
        <v>3515</v>
      </c>
      <c r="H405" s="14" t="s">
        <v>3576</v>
      </c>
      <c r="I405" s="15">
        <v>453.57</v>
      </c>
      <c r="J405" s="347"/>
      <c r="K405" s="224"/>
    </row>
    <row r="406" spans="1:11" x14ac:dyDescent="0.2">
      <c r="A406" s="14" t="s">
        <v>4556</v>
      </c>
      <c r="B406" s="14"/>
      <c r="C406" s="14"/>
      <c r="D406" s="16"/>
      <c r="E406" s="16"/>
      <c r="F406" s="330" t="s">
        <v>3689</v>
      </c>
      <c r="G406" s="14"/>
      <c r="H406" s="14"/>
      <c r="I406" s="15"/>
      <c r="J406" s="347"/>
      <c r="K406" s="224"/>
    </row>
    <row r="407" spans="1:11" ht="22.5" x14ac:dyDescent="0.2">
      <c r="A407" s="14" t="s">
        <v>4556</v>
      </c>
      <c r="B407" s="14" t="s">
        <v>3690</v>
      </c>
      <c r="C407" s="14" t="s">
        <v>3643</v>
      </c>
      <c r="D407" s="16">
        <v>45827</v>
      </c>
      <c r="E407" s="16"/>
      <c r="F407" s="14" t="s">
        <v>3691</v>
      </c>
      <c r="G407" s="14" t="s">
        <v>3648</v>
      </c>
      <c r="H407" s="14" t="s">
        <v>3649</v>
      </c>
      <c r="I407" s="15">
        <v>240</v>
      </c>
      <c r="J407" s="347"/>
      <c r="K407" s="224"/>
    </row>
    <row r="408" spans="1:11" ht="22.5" x14ac:dyDescent="0.2">
      <c r="A408" s="14" t="s">
        <v>4556</v>
      </c>
      <c r="B408" s="14" t="s">
        <v>3692</v>
      </c>
      <c r="C408" s="14" t="s">
        <v>3693</v>
      </c>
      <c r="D408" s="16">
        <v>45827</v>
      </c>
      <c r="E408" s="16"/>
      <c r="F408" s="14" t="s">
        <v>3691</v>
      </c>
      <c r="G408" s="14" t="s">
        <v>3652</v>
      </c>
      <c r="H408" s="14" t="s">
        <v>3596</v>
      </c>
      <c r="I408" s="15">
        <v>240</v>
      </c>
      <c r="J408" s="347"/>
      <c r="K408" s="224"/>
    </row>
    <row r="409" spans="1:11" ht="22.5" x14ac:dyDescent="0.2">
      <c r="A409" s="14" t="s">
        <v>4556</v>
      </c>
      <c r="B409" s="14" t="s">
        <v>3694</v>
      </c>
      <c r="C409" s="14" t="s">
        <v>3695</v>
      </c>
      <c r="D409" s="16">
        <v>45827</v>
      </c>
      <c r="E409" s="16"/>
      <c r="F409" s="14" t="s">
        <v>3691</v>
      </c>
      <c r="G409" s="14" t="s">
        <v>3662</v>
      </c>
      <c r="H409" s="14" t="s">
        <v>3663</v>
      </c>
      <c r="I409" s="15">
        <v>438.61</v>
      </c>
      <c r="J409" s="347"/>
      <c r="K409" s="224"/>
    </row>
    <row r="410" spans="1:11" ht="22.5" x14ac:dyDescent="0.2">
      <c r="A410" s="14" t="s">
        <v>4556</v>
      </c>
      <c r="B410" s="14" t="s">
        <v>3696</v>
      </c>
      <c r="C410" s="14" t="s">
        <v>3696</v>
      </c>
      <c r="D410" s="16">
        <v>45827</v>
      </c>
      <c r="E410" s="16"/>
      <c r="F410" s="14" t="s">
        <v>3697</v>
      </c>
      <c r="G410" s="14" t="s">
        <v>3666</v>
      </c>
      <c r="H410" s="14" t="s">
        <v>3667</v>
      </c>
      <c r="I410" s="15">
        <v>240</v>
      </c>
      <c r="J410" s="347"/>
      <c r="K410" s="224"/>
    </row>
    <row r="411" spans="1:11" x14ac:dyDescent="0.2">
      <c r="A411" s="14" t="s">
        <v>4556</v>
      </c>
      <c r="B411" s="14"/>
      <c r="C411" s="14"/>
      <c r="D411" s="16"/>
      <c r="E411" s="16"/>
      <c r="F411" s="330" t="s">
        <v>3698</v>
      </c>
      <c r="G411" s="14"/>
      <c r="H411" s="14"/>
      <c r="I411" s="15"/>
      <c r="J411" s="347"/>
      <c r="K411" s="224"/>
    </row>
    <row r="412" spans="1:11" ht="22.5" x14ac:dyDescent="0.2">
      <c r="A412" s="14" t="s">
        <v>4556</v>
      </c>
      <c r="B412" s="14" t="s">
        <v>3699</v>
      </c>
      <c r="C412" s="14" t="s">
        <v>3699</v>
      </c>
      <c r="D412" s="16">
        <v>45827</v>
      </c>
      <c r="E412" s="16"/>
      <c r="F412" s="330" t="s">
        <v>3700</v>
      </c>
      <c r="G412" s="14" t="s">
        <v>3677</v>
      </c>
      <c r="H412" s="14" t="s">
        <v>3649</v>
      </c>
      <c r="I412" s="15">
        <v>248.1</v>
      </c>
      <c r="J412" s="347"/>
      <c r="K412" s="224"/>
    </row>
    <row r="413" spans="1:11" ht="22.5" x14ac:dyDescent="0.2">
      <c r="A413" s="14" t="s">
        <v>4556</v>
      </c>
      <c r="B413" s="14" t="s">
        <v>3701</v>
      </c>
      <c r="C413" s="14" t="s">
        <v>3701</v>
      </c>
      <c r="D413" s="16">
        <v>45827</v>
      </c>
      <c r="E413" s="16"/>
      <c r="F413" s="14" t="s">
        <v>3702</v>
      </c>
      <c r="G413" s="332" t="s">
        <v>3536</v>
      </c>
      <c r="H413" s="14" t="s">
        <v>3596</v>
      </c>
      <c r="I413" s="15">
        <v>238.64</v>
      </c>
      <c r="J413" s="347"/>
      <c r="K413" s="224"/>
    </row>
    <row r="414" spans="1:11" ht="22.5" x14ac:dyDescent="0.2">
      <c r="A414" s="14" t="s">
        <v>4556</v>
      </c>
      <c r="B414" s="14" t="s">
        <v>3703</v>
      </c>
      <c r="C414" s="14" t="s">
        <v>3703</v>
      </c>
      <c r="D414" s="16">
        <v>45827</v>
      </c>
      <c r="E414" s="16"/>
      <c r="F414" s="14" t="s">
        <v>3704</v>
      </c>
      <c r="G414" s="14" t="s">
        <v>3666</v>
      </c>
      <c r="H414" s="14" t="s">
        <v>3667</v>
      </c>
      <c r="I414" s="15">
        <v>175.04</v>
      </c>
      <c r="J414" s="347"/>
      <c r="K414" s="224"/>
    </row>
    <row r="415" spans="1:11" x14ac:dyDescent="0.2">
      <c r="A415" s="14" t="s">
        <v>4556</v>
      </c>
      <c r="B415" s="14"/>
      <c r="C415" s="14"/>
      <c r="D415" s="16"/>
      <c r="E415" s="16"/>
      <c r="F415" s="330" t="s">
        <v>3705</v>
      </c>
      <c r="G415" s="14"/>
      <c r="H415" s="14"/>
      <c r="I415" s="15"/>
      <c r="J415" s="347"/>
      <c r="K415" s="224"/>
    </row>
    <row r="416" spans="1:11" ht="33.75" x14ac:dyDescent="0.2">
      <c r="A416" s="14" t="s">
        <v>4556</v>
      </c>
      <c r="B416" s="14" t="s">
        <v>3706</v>
      </c>
      <c r="C416" s="14" t="s">
        <v>3707</v>
      </c>
      <c r="D416" s="16">
        <v>45827</v>
      </c>
      <c r="E416" s="16"/>
      <c r="F416" s="14" t="s">
        <v>3708</v>
      </c>
      <c r="G416" s="14" t="s">
        <v>3709</v>
      </c>
      <c r="H416" s="14" t="s">
        <v>128</v>
      </c>
      <c r="I416" s="15">
        <v>312.19</v>
      </c>
      <c r="J416" s="347"/>
      <c r="K416" s="224"/>
    </row>
    <row r="417" spans="1:11" ht="45" x14ac:dyDescent="0.2">
      <c r="A417" s="14" t="s">
        <v>4556</v>
      </c>
      <c r="B417" s="14"/>
      <c r="C417" s="14"/>
      <c r="D417" s="16"/>
      <c r="E417" s="16"/>
      <c r="F417" s="330" t="s">
        <v>3710</v>
      </c>
      <c r="G417" s="14"/>
      <c r="H417" s="14"/>
      <c r="I417" s="15"/>
      <c r="J417" s="347"/>
      <c r="K417" s="224"/>
    </row>
    <row r="418" spans="1:11" ht="33.75" x14ac:dyDescent="0.2">
      <c r="A418" s="14" t="s">
        <v>4556</v>
      </c>
      <c r="B418" s="14" t="s">
        <v>3711</v>
      </c>
      <c r="C418" s="14" t="s">
        <v>3712</v>
      </c>
      <c r="D418" s="326" t="s">
        <v>3303</v>
      </c>
      <c r="E418" s="16"/>
      <c r="F418" s="14" t="s">
        <v>3713</v>
      </c>
      <c r="G418" s="332" t="s">
        <v>3521</v>
      </c>
      <c r="H418" s="14" t="s">
        <v>3586</v>
      </c>
      <c r="I418" s="15">
        <v>66.260000000000005</v>
      </c>
      <c r="J418" s="347"/>
      <c r="K418" s="224"/>
    </row>
    <row r="419" spans="1:11" ht="45" x14ac:dyDescent="0.2">
      <c r="A419" s="14" t="s">
        <v>4556</v>
      </c>
      <c r="B419" s="14" t="s">
        <v>3714</v>
      </c>
      <c r="C419" s="14" t="s">
        <v>3715</v>
      </c>
      <c r="D419" s="326" t="s">
        <v>3303</v>
      </c>
      <c r="E419" s="16"/>
      <c r="F419" s="14" t="s">
        <v>3716</v>
      </c>
      <c r="G419" s="332" t="s">
        <v>3521</v>
      </c>
      <c r="H419" s="14" t="s">
        <v>3586</v>
      </c>
      <c r="I419" s="15">
        <v>165.42</v>
      </c>
      <c r="J419" s="347"/>
      <c r="K419" s="224"/>
    </row>
    <row r="420" spans="1:11" ht="22.5" x14ac:dyDescent="0.2">
      <c r="A420" s="14" t="s">
        <v>4556</v>
      </c>
      <c r="B420" s="14" t="s">
        <v>3717</v>
      </c>
      <c r="C420" s="14" t="s">
        <v>3718</v>
      </c>
      <c r="D420" s="326" t="s">
        <v>3295</v>
      </c>
      <c r="E420" s="16"/>
      <c r="F420" s="14" t="s">
        <v>3719</v>
      </c>
      <c r="G420" s="14" t="s">
        <v>3514</v>
      </c>
      <c r="H420" s="14" t="s">
        <v>3575</v>
      </c>
      <c r="I420" s="338">
        <v>350</v>
      </c>
      <c r="J420" s="347"/>
      <c r="K420" s="224"/>
    </row>
    <row r="421" spans="1:11" ht="33.75" x14ac:dyDescent="0.2">
      <c r="A421" s="14" t="s">
        <v>4556</v>
      </c>
      <c r="B421" s="14" t="s">
        <v>3720</v>
      </c>
      <c r="C421" s="14" t="s">
        <v>3262</v>
      </c>
      <c r="D421" s="326" t="s">
        <v>3295</v>
      </c>
      <c r="E421" s="14"/>
      <c r="F421" s="14" t="s">
        <v>3721</v>
      </c>
      <c r="G421" s="14" t="s">
        <v>3512</v>
      </c>
      <c r="H421" s="14" t="s">
        <v>3573</v>
      </c>
      <c r="I421" s="15">
        <v>600</v>
      </c>
      <c r="J421" s="347"/>
      <c r="K421" s="224"/>
    </row>
    <row r="422" spans="1:11" ht="22.5" x14ac:dyDescent="0.2">
      <c r="A422" s="14" t="s">
        <v>2994</v>
      </c>
      <c r="B422" s="14"/>
      <c r="C422" s="14"/>
      <c r="D422" s="16"/>
      <c r="E422" s="16"/>
      <c r="F422" s="330" t="s">
        <v>3722</v>
      </c>
      <c r="G422" s="14"/>
      <c r="H422" s="14"/>
      <c r="I422" s="15"/>
      <c r="J422" s="347"/>
      <c r="K422" s="224"/>
    </row>
    <row r="423" spans="1:11" ht="22.5" x14ac:dyDescent="0.2">
      <c r="A423" s="14" t="s">
        <v>2994</v>
      </c>
      <c r="B423" s="14" t="s">
        <v>3723</v>
      </c>
      <c r="C423" s="14" t="s">
        <v>3256</v>
      </c>
      <c r="D423" s="16">
        <v>45882</v>
      </c>
      <c r="E423" s="16"/>
      <c r="F423" s="14" t="s">
        <v>3724</v>
      </c>
      <c r="G423" s="14" t="s">
        <v>3725</v>
      </c>
      <c r="H423" s="14" t="s">
        <v>3726</v>
      </c>
      <c r="I423" s="15">
        <v>300</v>
      </c>
      <c r="J423" s="347"/>
      <c r="K423" s="224"/>
    </row>
    <row r="424" spans="1:11" ht="22.5" x14ac:dyDescent="0.2">
      <c r="A424" s="14" t="s">
        <v>2994</v>
      </c>
      <c r="B424" s="14"/>
      <c r="C424" s="14"/>
      <c r="D424" s="16"/>
      <c r="E424" s="16"/>
      <c r="F424" s="330" t="s">
        <v>3727</v>
      </c>
      <c r="G424" s="14"/>
      <c r="H424" s="14"/>
      <c r="I424" s="15"/>
      <c r="J424" s="347"/>
      <c r="K424" s="224"/>
    </row>
    <row r="425" spans="1:11" ht="22.5" x14ac:dyDescent="0.2">
      <c r="A425" s="14" t="s">
        <v>2994</v>
      </c>
      <c r="B425" s="14" t="s">
        <v>3728</v>
      </c>
      <c r="C425" s="14" t="s">
        <v>3729</v>
      </c>
      <c r="D425" s="16">
        <v>45882</v>
      </c>
      <c r="E425" s="16"/>
      <c r="F425" s="14" t="s">
        <v>3730</v>
      </c>
      <c r="G425" s="14" t="s">
        <v>3731</v>
      </c>
      <c r="H425" s="14" t="s">
        <v>3732</v>
      </c>
      <c r="I425" s="15">
        <v>500</v>
      </c>
      <c r="J425" s="347"/>
      <c r="K425" s="224"/>
    </row>
    <row r="426" spans="1:11" ht="22.5" x14ac:dyDescent="0.2">
      <c r="A426" s="14" t="s">
        <v>2994</v>
      </c>
      <c r="B426" s="14"/>
      <c r="C426" s="14"/>
      <c r="D426" s="16"/>
      <c r="E426" s="16"/>
      <c r="F426" s="330" t="s">
        <v>3733</v>
      </c>
      <c r="G426" s="14"/>
      <c r="H426" s="14"/>
      <c r="I426" s="15"/>
      <c r="J426" s="347"/>
      <c r="K426" s="224"/>
    </row>
    <row r="427" spans="1:11" ht="22.5" x14ac:dyDescent="0.2">
      <c r="A427" s="14" t="s">
        <v>2994</v>
      </c>
      <c r="B427" s="14" t="s">
        <v>3734</v>
      </c>
      <c r="C427" s="14" t="s">
        <v>3735</v>
      </c>
      <c r="D427" s="16">
        <v>45882</v>
      </c>
      <c r="E427" s="16"/>
      <c r="F427" s="14" t="s">
        <v>3736</v>
      </c>
      <c r="G427" s="14" t="s">
        <v>3737</v>
      </c>
      <c r="H427" s="14" t="s">
        <v>3568</v>
      </c>
      <c r="I427" s="15">
        <v>150</v>
      </c>
      <c r="J427" s="347"/>
      <c r="K427" s="224"/>
    </row>
    <row r="428" spans="1:11" ht="22.5" x14ac:dyDescent="0.2">
      <c r="A428" s="14" t="s">
        <v>2994</v>
      </c>
      <c r="B428" s="14"/>
      <c r="C428" s="14"/>
      <c r="D428" s="16"/>
      <c r="E428" s="16"/>
      <c r="F428" s="330" t="s">
        <v>3738</v>
      </c>
      <c r="G428" s="14"/>
      <c r="H428" s="14"/>
      <c r="I428" s="15"/>
      <c r="J428" s="347"/>
      <c r="K428" s="224"/>
    </row>
    <row r="429" spans="1:11" ht="22.5" x14ac:dyDescent="0.2">
      <c r="A429" s="14" t="s">
        <v>2994</v>
      </c>
      <c r="B429" s="14" t="s">
        <v>3739</v>
      </c>
      <c r="C429" s="14" t="s">
        <v>3740</v>
      </c>
      <c r="D429" s="16">
        <v>45882</v>
      </c>
      <c r="E429" s="16"/>
      <c r="F429" s="14" t="s">
        <v>3741</v>
      </c>
      <c r="G429" s="14" t="s">
        <v>3737</v>
      </c>
      <c r="H429" s="14" t="s">
        <v>3568</v>
      </c>
      <c r="I429" s="15">
        <v>150</v>
      </c>
      <c r="J429" s="347"/>
      <c r="K429" s="224"/>
    </row>
    <row r="430" spans="1:11" ht="22.5" x14ac:dyDescent="0.2">
      <c r="A430" s="14" t="s">
        <v>2994</v>
      </c>
      <c r="B430" s="14"/>
      <c r="C430" s="14"/>
      <c r="D430" s="16"/>
      <c r="E430" s="16"/>
      <c r="F430" s="330" t="s">
        <v>3742</v>
      </c>
      <c r="G430" s="14"/>
      <c r="H430" s="14"/>
      <c r="I430" s="15"/>
      <c r="J430" s="347"/>
      <c r="K430" s="224"/>
    </row>
    <row r="431" spans="1:11" ht="22.5" x14ac:dyDescent="0.2">
      <c r="A431" s="14" t="s">
        <v>2994</v>
      </c>
      <c r="B431" s="14" t="s">
        <v>3743</v>
      </c>
      <c r="C431" s="14" t="s">
        <v>3744</v>
      </c>
      <c r="D431" s="16">
        <v>45904</v>
      </c>
      <c r="E431" s="16"/>
      <c r="F431" s="14" t="s">
        <v>3745</v>
      </c>
      <c r="G431" s="14" t="s">
        <v>3737</v>
      </c>
      <c r="H431" s="14" t="s">
        <v>3568</v>
      </c>
      <c r="I431" s="15">
        <v>450</v>
      </c>
      <c r="J431" s="347"/>
      <c r="K431" s="224"/>
    </row>
    <row r="432" spans="1:11" ht="22.5" x14ac:dyDescent="0.2">
      <c r="A432" s="14" t="s">
        <v>2994</v>
      </c>
      <c r="B432" s="14"/>
      <c r="C432" s="14"/>
      <c r="D432" s="16"/>
      <c r="E432" s="16"/>
      <c r="F432" s="330" t="s">
        <v>3746</v>
      </c>
      <c r="G432" s="14"/>
      <c r="H432" s="14"/>
      <c r="I432" s="15"/>
      <c r="J432" s="347"/>
      <c r="K432" s="224"/>
    </row>
    <row r="433" spans="1:11" ht="22.5" x14ac:dyDescent="0.2">
      <c r="A433" s="14" t="s">
        <v>2994</v>
      </c>
      <c r="B433" s="14" t="s">
        <v>3747</v>
      </c>
      <c r="C433" s="14" t="s">
        <v>3748</v>
      </c>
      <c r="D433" s="16">
        <v>45953</v>
      </c>
      <c r="E433" s="16"/>
      <c r="F433" s="14" t="s">
        <v>3749</v>
      </c>
      <c r="G433" s="14" t="s">
        <v>3731</v>
      </c>
      <c r="H433" s="14" t="s">
        <v>3732</v>
      </c>
      <c r="I433" s="15">
        <v>150</v>
      </c>
      <c r="J433" s="347"/>
      <c r="K433" s="224"/>
    </row>
    <row r="434" spans="1:11" ht="22.5" x14ac:dyDescent="0.2">
      <c r="A434" s="14" t="s">
        <v>2994</v>
      </c>
      <c r="B434" s="14"/>
      <c r="C434" s="14"/>
      <c r="D434" s="16"/>
      <c r="E434" s="16"/>
      <c r="F434" s="330" t="s">
        <v>3750</v>
      </c>
      <c r="G434" s="336"/>
      <c r="H434" s="3"/>
      <c r="I434" s="15"/>
      <c r="J434" s="347"/>
      <c r="K434" s="224"/>
    </row>
    <row r="435" spans="1:11" ht="22.5" x14ac:dyDescent="0.2">
      <c r="A435" s="14" t="s">
        <v>2994</v>
      </c>
      <c r="B435" s="14"/>
      <c r="C435" s="14"/>
      <c r="D435" s="16"/>
      <c r="E435" s="16"/>
      <c r="F435" s="330" t="s">
        <v>3751</v>
      </c>
      <c r="G435" s="336"/>
      <c r="H435" s="3"/>
      <c r="I435" s="15"/>
      <c r="J435" s="347"/>
      <c r="K435" s="224"/>
    </row>
    <row r="436" spans="1:11" ht="33.75" x14ac:dyDescent="0.2">
      <c r="A436" s="14" t="s">
        <v>2994</v>
      </c>
      <c r="B436" s="14" t="s">
        <v>3752</v>
      </c>
      <c r="C436" s="14" t="s">
        <v>3753</v>
      </c>
      <c r="D436" s="16">
        <v>45831</v>
      </c>
      <c r="E436" s="16"/>
      <c r="F436" s="14" t="s">
        <v>3754</v>
      </c>
      <c r="G436" s="336">
        <v>5162083</v>
      </c>
      <c r="H436" s="337" t="s">
        <v>3755</v>
      </c>
      <c r="I436" s="15">
        <v>770</v>
      </c>
      <c r="J436" s="347"/>
      <c r="K436" s="224"/>
    </row>
    <row r="437" spans="1:11" ht="22.5" x14ac:dyDescent="0.2">
      <c r="A437" s="14" t="s">
        <v>2994</v>
      </c>
      <c r="B437" s="14"/>
      <c r="C437" s="14"/>
      <c r="D437" s="16"/>
      <c r="E437" s="16"/>
      <c r="F437" s="330" t="s">
        <v>3756</v>
      </c>
      <c r="G437" s="336"/>
      <c r="H437" s="337"/>
      <c r="I437" s="15"/>
      <c r="J437" s="347"/>
      <c r="K437" s="224"/>
    </row>
    <row r="438" spans="1:11" ht="33.75" x14ac:dyDescent="0.2">
      <c r="A438" s="14" t="s">
        <v>2994</v>
      </c>
      <c r="B438" s="14" t="s">
        <v>3757</v>
      </c>
      <c r="C438" s="14" t="s">
        <v>3758</v>
      </c>
      <c r="D438" s="16">
        <v>45831</v>
      </c>
      <c r="E438" s="16"/>
      <c r="F438" s="14" t="s">
        <v>3759</v>
      </c>
      <c r="G438" s="336">
        <v>5162083</v>
      </c>
      <c r="H438" s="337" t="s">
        <v>3755</v>
      </c>
      <c r="I438" s="15">
        <v>960</v>
      </c>
      <c r="J438" s="347"/>
      <c r="K438" s="224"/>
    </row>
    <row r="439" spans="1:11" ht="22.5" x14ac:dyDescent="0.2">
      <c r="A439" s="14" t="s">
        <v>2994</v>
      </c>
      <c r="B439" s="14"/>
      <c r="C439" s="14"/>
      <c r="D439" s="16"/>
      <c r="E439" s="16"/>
      <c r="F439" s="330" t="s">
        <v>3760</v>
      </c>
      <c r="G439" s="336"/>
      <c r="H439" s="3"/>
      <c r="I439" s="15"/>
      <c r="J439" s="347"/>
      <c r="K439" s="224"/>
    </row>
    <row r="440" spans="1:11" ht="22.5" x14ac:dyDescent="0.2">
      <c r="A440" s="14" t="s">
        <v>2994</v>
      </c>
      <c r="B440" s="14" t="s">
        <v>3761</v>
      </c>
      <c r="C440" s="14" t="s">
        <v>3761</v>
      </c>
      <c r="D440" s="16">
        <v>45831</v>
      </c>
      <c r="E440" s="16"/>
      <c r="F440" s="14" t="s">
        <v>3762</v>
      </c>
      <c r="G440" s="332" t="s">
        <v>3763</v>
      </c>
      <c r="H440" s="14" t="s">
        <v>3764</v>
      </c>
      <c r="I440" s="15">
        <v>55.64</v>
      </c>
      <c r="J440" s="347"/>
      <c r="K440" s="224"/>
    </row>
    <row r="441" spans="1:11" ht="33.75" x14ac:dyDescent="0.2">
      <c r="A441" s="14" t="s">
        <v>4554</v>
      </c>
      <c r="B441" s="14" t="s">
        <v>3765</v>
      </c>
      <c r="C441" s="14" t="s">
        <v>3766</v>
      </c>
      <c r="D441" s="16">
        <v>45831</v>
      </c>
      <c r="E441" s="16"/>
      <c r="F441" s="14" t="s">
        <v>3767</v>
      </c>
      <c r="G441" s="336">
        <v>42131910</v>
      </c>
      <c r="H441" s="3" t="s">
        <v>3568</v>
      </c>
      <c r="I441" s="15">
        <v>640</v>
      </c>
      <c r="J441" s="347"/>
      <c r="K441" s="224"/>
    </row>
    <row r="442" spans="1:11" ht="22.5" x14ac:dyDescent="0.2">
      <c r="A442" s="14" t="s">
        <v>2994</v>
      </c>
      <c r="B442" s="14"/>
      <c r="C442" s="14"/>
      <c r="D442" s="16"/>
      <c r="E442" s="16"/>
      <c r="F442" s="330" t="s">
        <v>3768</v>
      </c>
      <c r="G442" s="336"/>
      <c r="H442" s="3"/>
      <c r="I442" s="15"/>
      <c r="J442" s="347"/>
      <c r="K442" s="224"/>
    </row>
    <row r="443" spans="1:11" ht="22.5" x14ac:dyDescent="0.2">
      <c r="A443" s="14" t="s">
        <v>2994</v>
      </c>
      <c r="B443" s="14" t="s">
        <v>3769</v>
      </c>
      <c r="C443" s="14" t="s">
        <v>3770</v>
      </c>
      <c r="D443" s="16">
        <v>46002</v>
      </c>
      <c r="E443" s="16"/>
      <c r="F443" s="14" t="s">
        <v>3771</v>
      </c>
      <c r="G443" s="336">
        <v>52439534</v>
      </c>
      <c r="H443" s="3" t="s">
        <v>3547</v>
      </c>
      <c r="I443" s="15">
        <v>990.15</v>
      </c>
      <c r="J443" s="347"/>
      <c r="K443" s="224"/>
    </row>
    <row r="444" spans="1:11" ht="22.5" x14ac:dyDescent="0.2">
      <c r="A444" s="14" t="s">
        <v>2994</v>
      </c>
      <c r="B444" s="14"/>
      <c r="C444" s="14"/>
      <c r="D444" s="16"/>
      <c r="E444" s="16"/>
      <c r="F444" s="330" t="s">
        <v>3772</v>
      </c>
      <c r="G444" s="336"/>
      <c r="H444" s="3"/>
      <c r="I444" s="15"/>
      <c r="J444" s="347"/>
      <c r="K444" s="224"/>
    </row>
    <row r="445" spans="1:11" ht="22.5" x14ac:dyDescent="0.2">
      <c r="A445" s="14" t="s">
        <v>2994</v>
      </c>
      <c r="B445" s="14"/>
      <c r="C445" s="14"/>
      <c r="D445" s="16"/>
      <c r="E445" s="16"/>
      <c r="F445" s="330" t="s">
        <v>3773</v>
      </c>
      <c r="G445" s="336"/>
      <c r="H445" s="3"/>
      <c r="I445" s="15"/>
      <c r="J445" s="347"/>
      <c r="K445" s="224"/>
    </row>
    <row r="446" spans="1:11" ht="33.75" x14ac:dyDescent="0.2">
      <c r="A446" s="14" t="s">
        <v>2994</v>
      </c>
      <c r="B446" s="14"/>
      <c r="C446" s="14"/>
      <c r="D446" s="16"/>
      <c r="E446" s="16"/>
      <c r="F446" s="330" t="s">
        <v>3774</v>
      </c>
      <c r="G446" s="336"/>
      <c r="H446" s="3"/>
      <c r="I446" s="15"/>
      <c r="J446" s="347"/>
      <c r="K446" s="224"/>
    </row>
    <row r="447" spans="1:11" ht="22.5" x14ac:dyDescent="0.2">
      <c r="A447" s="14" t="s">
        <v>2994</v>
      </c>
      <c r="B447" s="14" t="s">
        <v>3775</v>
      </c>
      <c r="C447" s="14" t="s">
        <v>3775</v>
      </c>
      <c r="D447" s="16">
        <v>45831</v>
      </c>
      <c r="E447" s="16"/>
      <c r="F447" s="14" t="s">
        <v>3776</v>
      </c>
      <c r="G447" s="336" t="s">
        <v>3520</v>
      </c>
      <c r="H447" s="337" t="s">
        <v>3581</v>
      </c>
      <c r="I447" s="15">
        <v>115.21</v>
      </c>
      <c r="J447" s="347"/>
      <c r="K447" s="224"/>
    </row>
    <row r="448" spans="1:11" ht="22.5" x14ac:dyDescent="0.2">
      <c r="A448" s="14" t="s">
        <v>2994</v>
      </c>
      <c r="B448" s="14" t="s">
        <v>3777</v>
      </c>
      <c r="C448" s="14" t="s">
        <v>3777</v>
      </c>
      <c r="D448" s="16">
        <v>45831</v>
      </c>
      <c r="E448" s="16"/>
      <c r="F448" s="14" t="s">
        <v>3778</v>
      </c>
      <c r="G448" s="336" t="s">
        <v>3779</v>
      </c>
      <c r="H448" s="337" t="s">
        <v>3612</v>
      </c>
      <c r="I448" s="15">
        <v>81.5</v>
      </c>
      <c r="J448" s="347"/>
      <c r="K448" s="224"/>
    </row>
    <row r="449" spans="1:11" ht="22.5" x14ac:dyDescent="0.2">
      <c r="A449" s="14" t="s">
        <v>2994</v>
      </c>
      <c r="B449" s="14" t="s">
        <v>3780</v>
      </c>
      <c r="C449" s="14" t="s">
        <v>3780</v>
      </c>
      <c r="D449" s="16">
        <v>45831</v>
      </c>
      <c r="E449" s="16"/>
      <c r="F449" s="14" t="s">
        <v>3781</v>
      </c>
      <c r="G449" s="336" t="s">
        <v>3782</v>
      </c>
      <c r="H449" s="337" t="s">
        <v>3783</v>
      </c>
      <c r="I449" s="15">
        <v>56.2</v>
      </c>
      <c r="J449" s="347"/>
      <c r="K449" s="224"/>
    </row>
    <row r="450" spans="1:11" ht="22.5" x14ac:dyDescent="0.2">
      <c r="A450" s="14" t="s">
        <v>2994</v>
      </c>
      <c r="B450" s="14" t="s">
        <v>3784</v>
      </c>
      <c r="C450" s="14"/>
      <c r="D450" s="16">
        <v>45821</v>
      </c>
      <c r="E450" s="16"/>
      <c r="F450" s="14" t="s">
        <v>3785</v>
      </c>
      <c r="G450" s="336">
        <v>36665207</v>
      </c>
      <c r="H450" s="337" t="s">
        <v>3786</v>
      </c>
      <c r="I450" s="15">
        <v>1595.5</v>
      </c>
      <c r="J450" s="347"/>
      <c r="K450" s="224"/>
    </row>
    <row r="451" spans="1:11" ht="22.5" x14ac:dyDescent="0.2">
      <c r="A451" s="14" t="s">
        <v>2994</v>
      </c>
      <c r="B451" s="14"/>
      <c r="C451" s="14"/>
      <c r="D451" s="16"/>
      <c r="E451" s="16"/>
      <c r="F451" s="330" t="s">
        <v>3787</v>
      </c>
      <c r="G451" s="336"/>
      <c r="H451" s="337"/>
      <c r="I451" s="15"/>
      <c r="J451" s="347"/>
      <c r="K451" s="224"/>
    </row>
    <row r="452" spans="1:11" ht="22.5" x14ac:dyDescent="0.2">
      <c r="A452" s="14" t="s">
        <v>2994</v>
      </c>
      <c r="B452" s="14" t="s">
        <v>3788</v>
      </c>
      <c r="C452" s="14" t="s">
        <v>3788</v>
      </c>
      <c r="D452" s="16">
        <v>45831</v>
      </c>
      <c r="E452" s="16"/>
      <c r="F452" s="14" t="s">
        <v>3789</v>
      </c>
      <c r="G452" s="336" t="s">
        <v>3520</v>
      </c>
      <c r="H452" s="337" t="s">
        <v>3581</v>
      </c>
      <c r="I452" s="15">
        <v>208.24</v>
      </c>
      <c r="J452" s="347"/>
      <c r="K452" s="224"/>
    </row>
    <row r="453" spans="1:11" ht="22.5" x14ac:dyDescent="0.2">
      <c r="A453" s="14" t="s">
        <v>2994</v>
      </c>
      <c r="B453" s="14" t="s">
        <v>3790</v>
      </c>
      <c r="C453" s="14" t="s">
        <v>3790</v>
      </c>
      <c r="D453" s="16">
        <v>45831</v>
      </c>
      <c r="E453" s="16"/>
      <c r="F453" s="14" t="s">
        <v>3791</v>
      </c>
      <c r="G453" s="336" t="s">
        <v>3779</v>
      </c>
      <c r="H453" s="337" t="s">
        <v>3612</v>
      </c>
      <c r="I453" s="15">
        <v>14.34</v>
      </c>
      <c r="J453" s="347"/>
      <c r="K453" s="224"/>
    </row>
    <row r="454" spans="1:11" ht="22.5" x14ac:dyDescent="0.2">
      <c r="A454" s="14" t="s">
        <v>2994</v>
      </c>
      <c r="B454" s="14" t="s">
        <v>3792</v>
      </c>
      <c r="C454" s="14" t="s">
        <v>3793</v>
      </c>
      <c r="D454" s="16">
        <v>45831</v>
      </c>
      <c r="E454" s="16"/>
      <c r="F454" s="14" t="s">
        <v>3794</v>
      </c>
      <c r="G454" s="336">
        <v>51850745</v>
      </c>
      <c r="H454" s="337" t="s">
        <v>3795</v>
      </c>
      <c r="I454" s="15">
        <v>720</v>
      </c>
      <c r="J454" s="347"/>
      <c r="K454" s="224"/>
    </row>
    <row r="455" spans="1:11" ht="22.5" x14ac:dyDescent="0.2">
      <c r="A455" s="14" t="s">
        <v>2994</v>
      </c>
      <c r="B455" s="14" t="s">
        <v>3796</v>
      </c>
      <c r="C455" s="14" t="s">
        <v>3796</v>
      </c>
      <c r="D455" s="16">
        <v>45831</v>
      </c>
      <c r="E455" s="16"/>
      <c r="F455" s="14" t="s">
        <v>3797</v>
      </c>
      <c r="G455" s="336" t="s">
        <v>3782</v>
      </c>
      <c r="H455" s="337" t="s">
        <v>3783</v>
      </c>
      <c r="I455" s="15">
        <v>149.22</v>
      </c>
      <c r="J455" s="347"/>
      <c r="K455" s="224"/>
    </row>
    <row r="456" spans="1:11" ht="22.5" x14ac:dyDescent="0.2">
      <c r="A456" s="14" t="s">
        <v>2994</v>
      </c>
      <c r="B456" s="14" t="s">
        <v>3798</v>
      </c>
      <c r="C456" s="14" t="s">
        <v>3799</v>
      </c>
      <c r="D456" s="16">
        <v>45831</v>
      </c>
      <c r="E456" s="16"/>
      <c r="F456" s="14" t="s">
        <v>3800</v>
      </c>
      <c r="G456" s="332" t="s">
        <v>3498</v>
      </c>
      <c r="H456" s="14" t="s">
        <v>3545</v>
      </c>
      <c r="I456" s="15">
        <v>824</v>
      </c>
      <c r="J456" s="347"/>
      <c r="K456" s="224"/>
    </row>
    <row r="457" spans="1:11" ht="22.5" x14ac:dyDescent="0.2">
      <c r="A457" s="14" t="s">
        <v>2994</v>
      </c>
      <c r="B457" s="14"/>
      <c r="C457" s="14"/>
      <c r="D457" s="16"/>
      <c r="E457" s="16"/>
      <c r="F457" s="330" t="s">
        <v>3801</v>
      </c>
      <c r="G457" s="336"/>
      <c r="H457" s="337"/>
      <c r="I457" s="15"/>
      <c r="J457" s="347"/>
      <c r="K457" s="224"/>
    </row>
    <row r="458" spans="1:11" ht="22.5" x14ac:dyDescent="0.2">
      <c r="A458" s="14" t="s">
        <v>2994</v>
      </c>
      <c r="B458" s="14" t="s">
        <v>3802</v>
      </c>
      <c r="C458" s="14" t="s">
        <v>3802</v>
      </c>
      <c r="D458" s="16">
        <v>45831</v>
      </c>
      <c r="E458" s="16"/>
      <c r="F458" s="14" t="s">
        <v>3791</v>
      </c>
      <c r="G458" s="336" t="s">
        <v>3779</v>
      </c>
      <c r="H458" s="337" t="s">
        <v>3612</v>
      </c>
      <c r="I458" s="15">
        <v>28.68</v>
      </c>
      <c r="J458" s="347"/>
      <c r="K458" s="224"/>
    </row>
    <row r="459" spans="1:11" ht="22.5" x14ac:dyDescent="0.2">
      <c r="A459" s="14" t="s">
        <v>2994</v>
      </c>
      <c r="B459" s="14" t="s">
        <v>3803</v>
      </c>
      <c r="C459" s="14" t="s">
        <v>3803</v>
      </c>
      <c r="D459" s="16">
        <v>45831</v>
      </c>
      <c r="E459" s="16"/>
      <c r="F459" s="14" t="s">
        <v>3789</v>
      </c>
      <c r="G459" s="336" t="s">
        <v>3520</v>
      </c>
      <c r="H459" s="337" t="s">
        <v>3581</v>
      </c>
      <c r="I459" s="15">
        <v>222.57</v>
      </c>
      <c r="J459" s="347"/>
      <c r="K459" s="224"/>
    </row>
    <row r="460" spans="1:11" ht="22.5" x14ac:dyDescent="0.2">
      <c r="A460" s="14" t="s">
        <v>2994</v>
      </c>
      <c r="B460" s="14" t="s">
        <v>3804</v>
      </c>
      <c r="C460" s="14" t="s">
        <v>3805</v>
      </c>
      <c r="D460" s="16">
        <v>45831</v>
      </c>
      <c r="E460" s="16"/>
      <c r="F460" s="14" t="s">
        <v>3806</v>
      </c>
      <c r="G460" s="336">
        <v>51850745</v>
      </c>
      <c r="H460" s="337" t="s">
        <v>3795</v>
      </c>
      <c r="I460" s="15">
        <v>744</v>
      </c>
      <c r="J460" s="347"/>
      <c r="K460" s="224"/>
    </row>
    <row r="461" spans="1:11" ht="22.5" x14ac:dyDescent="0.2">
      <c r="A461" s="14" t="s">
        <v>2994</v>
      </c>
      <c r="B461" s="14" t="s">
        <v>3807</v>
      </c>
      <c r="C461" s="14" t="s">
        <v>3807</v>
      </c>
      <c r="D461" s="16">
        <v>45831</v>
      </c>
      <c r="E461" s="16"/>
      <c r="F461" s="14" t="s">
        <v>3808</v>
      </c>
      <c r="G461" s="336" t="s">
        <v>3782</v>
      </c>
      <c r="H461" s="337" t="s">
        <v>3783</v>
      </c>
      <c r="I461" s="15">
        <v>156.38</v>
      </c>
      <c r="J461" s="347"/>
      <c r="K461" s="224"/>
    </row>
    <row r="462" spans="1:11" ht="22.5" x14ac:dyDescent="0.2">
      <c r="A462" s="14" t="s">
        <v>2994</v>
      </c>
      <c r="B462" s="14" t="s">
        <v>3809</v>
      </c>
      <c r="C462" s="14" t="s">
        <v>3810</v>
      </c>
      <c r="D462" s="16">
        <v>45831</v>
      </c>
      <c r="E462" s="16"/>
      <c r="F462" s="14" t="s">
        <v>3811</v>
      </c>
      <c r="G462" s="332" t="s">
        <v>3498</v>
      </c>
      <c r="H462" s="14" t="s">
        <v>3545</v>
      </c>
      <c r="I462" s="15">
        <v>962</v>
      </c>
      <c r="J462" s="347"/>
      <c r="K462" s="224"/>
    </row>
    <row r="463" spans="1:11" ht="22.5" x14ac:dyDescent="0.2">
      <c r="A463" s="14" t="s">
        <v>2994</v>
      </c>
      <c r="B463" s="14"/>
      <c r="C463" s="14"/>
      <c r="D463" s="16"/>
      <c r="E463" s="16"/>
      <c r="F463" s="330" t="s">
        <v>3812</v>
      </c>
      <c r="G463" s="336"/>
      <c r="H463" s="337"/>
      <c r="I463" s="15"/>
      <c r="J463" s="347"/>
      <c r="K463" s="224"/>
    </row>
    <row r="464" spans="1:11" ht="22.5" x14ac:dyDescent="0.2">
      <c r="A464" s="14" t="s">
        <v>2994</v>
      </c>
      <c r="B464" s="14" t="s">
        <v>3813</v>
      </c>
      <c r="C464" s="14" t="s">
        <v>3813</v>
      </c>
      <c r="D464" s="16">
        <v>45831</v>
      </c>
      <c r="E464" s="16"/>
      <c r="F464" s="14" t="s">
        <v>3791</v>
      </c>
      <c r="G464" s="336" t="s">
        <v>3779</v>
      </c>
      <c r="H464" s="337" t="s">
        <v>3612</v>
      </c>
      <c r="I464" s="15">
        <v>15.1</v>
      </c>
      <c r="J464" s="347"/>
      <c r="K464" s="224"/>
    </row>
    <row r="465" spans="1:11" ht="22.5" x14ac:dyDescent="0.2">
      <c r="A465" s="14" t="s">
        <v>2994</v>
      </c>
      <c r="B465" s="14" t="s">
        <v>3814</v>
      </c>
      <c r="C465" s="14" t="s">
        <v>3814</v>
      </c>
      <c r="D465" s="16">
        <v>45831</v>
      </c>
      <c r="E465" s="16"/>
      <c r="F465" s="14" t="s">
        <v>3789</v>
      </c>
      <c r="G465" s="336" t="s">
        <v>3520</v>
      </c>
      <c r="H465" s="337" t="s">
        <v>3581</v>
      </c>
      <c r="I465" s="15">
        <v>219.34</v>
      </c>
      <c r="J465" s="347"/>
      <c r="K465" s="224"/>
    </row>
    <row r="466" spans="1:11" ht="22.5" x14ac:dyDescent="0.2">
      <c r="A466" s="14" t="s">
        <v>2994</v>
      </c>
      <c r="B466" s="14" t="s">
        <v>3815</v>
      </c>
      <c r="C466" s="14" t="s">
        <v>3815</v>
      </c>
      <c r="D466" s="16">
        <v>45831</v>
      </c>
      <c r="E466" s="16"/>
      <c r="F466" s="14" t="s">
        <v>3797</v>
      </c>
      <c r="G466" s="336" t="s">
        <v>3782</v>
      </c>
      <c r="H466" s="337" t="s">
        <v>3783</v>
      </c>
      <c r="I466" s="15">
        <v>157.18</v>
      </c>
      <c r="J466" s="347"/>
      <c r="K466" s="224"/>
    </row>
    <row r="467" spans="1:11" ht="22.5" x14ac:dyDescent="0.2">
      <c r="A467" s="14" t="s">
        <v>2994</v>
      </c>
      <c r="B467" s="14" t="s">
        <v>3816</v>
      </c>
      <c r="C467" s="14" t="s">
        <v>3817</v>
      </c>
      <c r="D467" s="16">
        <v>45831</v>
      </c>
      <c r="E467" s="16"/>
      <c r="F467" s="14" t="s">
        <v>3818</v>
      </c>
      <c r="G467" s="336">
        <v>51850745</v>
      </c>
      <c r="H467" s="337" t="s">
        <v>3795</v>
      </c>
      <c r="I467" s="15">
        <v>696</v>
      </c>
      <c r="J467" s="347"/>
      <c r="K467" s="224"/>
    </row>
    <row r="468" spans="1:11" ht="22.5" x14ac:dyDescent="0.2">
      <c r="A468" s="14" t="s">
        <v>2994</v>
      </c>
      <c r="B468" s="14" t="s">
        <v>3819</v>
      </c>
      <c r="C468" s="14" t="s">
        <v>3820</v>
      </c>
      <c r="D468" s="16">
        <v>45831</v>
      </c>
      <c r="E468" s="16"/>
      <c r="F468" s="14" t="s">
        <v>3821</v>
      </c>
      <c r="G468" s="332" t="s">
        <v>3498</v>
      </c>
      <c r="H468" s="14" t="s">
        <v>3545</v>
      </c>
      <c r="I468" s="15">
        <v>715</v>
      </c>
      <c r="J468" s="347"/>
      <c r="K468" s="224"/>
    </row>
    <row r="469" spans="1:11" ht="22.5" x14ac:dyDescent="0.2">
      <c r="A469" s="14" t="s">
        <v>2994</v>
      </c>
      <c r="B469" s="14"/>
      <c r="C469" s="14"/>
      <c r="D469" s="16"/>
      <c r="E469" s="16"/>
      <c r="F469" s="330" t="s">
        <v>3822</v>
      </c>
      <c r="G469" s="332"/>
      <c r="H469" s="14"/>
      <c r="I469" s="15"/>
      <c r="J469" s="347"/>
      <c r="K469" s="224"/>
    </row>
    <row r="470" spans="1:11" ht="22.5" x14ac:dyDescent="0.2">
      <c r="A470" s="14" t="s">
        <v>2994</v>
      </c>
      <c r="B470" s="14" t="s">
        <v>3823</v>
      </c>
      <c r="C470" s="14" t="s">
        <v>3823</v>
      </c>
      <c r="D470" s="16">
        <v>45869</v>
      </c>
      <c r="E470" s="16"/>
      <c r="F470" s="14" t="s">
        <v>3789</v>
      </c>
      <c r="G470" s="336" t="s">
        <v>3520</v>
      </c>
      <c r="H470" s="337" t="s">
        <v>3581</v>
      </c>
      <c r="I470" s="15">
        <v>219.34</v>
      </c>
      <c r="J470" s="347"/>
      <c r="K470" s="224"/>
    </row>
    <row r="471" spans="1:11" ht="22.5" x14ac:dyDescent="0.2">
      <c r="A471" s="14" t="s">
        <v>2994</v>
      </c>
      <c r="B471" s="14" t="s">
        <v>3824</v>
      </c>
      <c r="C471" s="14" t="s">
        <v>3824</v>
      </c>
      <c r="D471" s="16">
        <v>45869</v>
      </c>
      <c r="E471" s="16"/>
      <c r="F471" s="14" t="s">
        <v>3825</v>
      </c>
      <c r="G471" s="332" t="s">
        <v>3779</v>
      </c>
      <c r="H471" s="14" t="s">
        <v>3612</v>
      </c>
      <c r="I471" s="15">
        <v>15.1</v>
      </c>
      <c r="J471" s="347"/>
      <c r="K471" s="224"/>
    </row>
    <row r="472" spans="1:11" ht="22.5" x14ac:dyDescent="0.2">
      <c r="A472" s="14" t="s">
        <v>2994</v>
      </c>
      <c r="B472" s="14" t="s">
        <v>3826</v>
      </c>
      <c r="C472" s="14" t="s">
        <v>3827</v>
      </c>
      <c r="D472" s="16">
        <v>45869</v>
      </c>
      <c r="E472" s="16"/>
      <c r="F472" s="14" t="s">
        <v>3828</v>
      </c>
      <c r="G472" s="332" t="s">
        <v>3498</v>
      </c>
      <c r="H472" s="14" t="s">
        <v>3545</v>
      </c>
      <c r="I472" s="15"/>
      <c r="J472" s="347"/>
      <c r="K472" s="224">
        <v>500</v>
      </c>
    </row>
    <row r="473" spans="1:11" ht="22.5" x14ac:dyDescent="0.2">
      <c r="A473" s="14" t="s">
        <v>2994</v>
      </c>
      <c r="B473" s="14" t="s">
        <v>3829</v>
      </c>
      <c r="C473" s="14" t="s">
        <v>3830</v>
      </c>
      <c r="D473" s="16">
        <v>45869</v>
      </c>
      <c r="E473" s="16"/>
      <c r="F473" s="14" t="s">
        <v>3831</v>
      </c>
      <c r="G473" s="336">
        <v>51850745</v>
      </c>
      <c r="H473" s="337" t="s">
        <v>3795</v>
      </c>
      <c r="I473" s="15">
        <v>744</v>
      </c>
      <c r="J473" s="347"/>
      <c r="K473" s="224"/>
    </row>
    <row r="474" spans="1:11" ht="22.5" x14ac:dyDescent="0.2">
      <c r="A474" s="14" t="s">
        <v>2994</v>
      </c>
      <c r="B474" s="14"/>
      <c r="C474" s="14"/>
      <c r="D474" s="16"/>
      <c r="E474" s="16"/>
      <c r="F474" s="330" t="s">
        <v>3832</v>
      </c>
      <c r="G474" s="336"/>
      <c r="H474" s="337"/>
      <c r="I474" s="15"/>
      <c r="J474" s="347"/>
      <c r="K474" s="224"/>
    </row>
    <row r="475" spans="1:11" ht="22.5" x14ac:dyDescent="0.2">
      <c r="A475" s="14" t="s">
        <v>2994</v>
      </c>
      <c r="B475" s="14" t="s">
        <v>3833</v>
      </c>
      <c r="C475" s="14" t="s">
        <v>3833</v>
      </c>
      <c r="D475" s="16">
        <v>45973</v>
      </c>
      <c r="E475" s="16"/>
      <c r="F475" s="14" t="s">
        <v>3834</v>
      </c>
      <c r="G475" s="336" t="s">
        <v>3520</v>
      </c>
      <c r="H475" s="337" t="s">
        <v>3581</v>
      </c>
      <c r="I475" s="15">
        <v>204.24</v>
      </c>
      <c r="J475" s="347"/>
      <c r="K475" s="224"/>
    </row>
    <row r="476" spans="1:11" ht="22.5" x14ac:dyDescent="0.2">
      <c r="A476" s="14" t="s">
        <v>2994</v>
      </c>
      <c r="B476" s="14" t="s">
        <v>3835</v>
      </c>
      <c r="C476" s="14" t="s">
        <v>3835</v>
      </c>
      <c r="D476" s="16">
        <v>45973</v>
      </c>
      <c r="E476" s="16"/>
      <c r="F476" s="14" t="s">
        <v>3836</v>
      </c>
      <c r="G476" s="336" t="s">
        <v>3520</v>
      </c>
      <c r="H476" s="337" t="s">
        <v>3581</v>
      </c>
      <c r="I476" s="15">
        <v>50</v>
      </c>
      <c r="J476" s="347"/>
      <c r="K476" s="224"/>
    </row>
    <row r="477" spans="1:11" ht="22.5" x14ac:dyDescent="0.2">
      <c r="A477" s="14" t="s">
        <v>2994</v>
      </c>
      <c r="B477" s="14" t="s">
        <v>3837</v>
      </c>
      <c r="C477" s="14" t="s">
        <v>3837</v>
      </c>
      <c r="D477" s="16">
        <v>45973</v>
      </c>
      <c r="E477" s="16"/>
      <c r="F477" s="14" t="s">
        <v>3838</v>
      </c>
      <c r="G477" s="332" t="s">
        <v>3779</v>
      </c>
      <c r="H477" s="14" t="s">
        <v>3612</v>
      </c>
      <c r="I477" s="15">
        <v>35</v>
      </c>
      <c r="J477" s="347"/>
      <c r="K477" s="224"/>
    </row>
    <row r="478" spans="1:11" ht="22.5" x14ac:dyDescent="0.2">
      <c r="A478" s="14" t="s">
        <v>2994</v>
      </c>
      <c r="B478" s="14" t="s">
        <v>3839</v>
      </c>
      <c r="C478" s="14" t="s">
        <v>3839</v>
      </c>
      <c r="D478" s="16">
        <v>45973</v>
      </c>
      <c r="E478" s="16"/>
      <c r="F478" s="14" t="s">
        <v>3840</v>
      </c>
      <c r="G478" s="332" t="s">
        <v>3841</v>
      </c>
      <c r="H478" s="14" t="s">
        <v>3573</v>
      </c>
      <c r="I478" s="15"/>
      <c r="J478" s="347"/>
      <c r="K478" s="224">
        <v>20</v>
      </c>
    </row>
    <row r="479" spans="1:11" ht="22.5" x14ac:dyDescent="0.2">
      <c r="A479" s="14" t="s">
        <v>2994</v>
      </c>
      <c r="B479" s="14" t="s">
        <v>3842</v>
      </c>
      <c r="C479" s="14" t="s">
        <v>3843</v>
      </c>
      <c r="D479" s="16">
        <v>45973</v>
      </c>
      <c r="E479" s="16"/>
      <c r="F479" s="14" t="s">
        <v>3844</v>
      </c>
      <c r="G479" s="336" t="s">
        <v>3782</v>
      </c>
      <c r="H479" s="337" t="s">
        <v>3783</v>
      </c>
      <c r="I479" s="15">
        <v>142.08000000000001</v>
      </c>
      <c r="J479" s="347"/>
      <c r="K479" s="224"/>
    </row>
    <row r="480" spans="1:11" ht="22.5" x14ac:dyDescent="0.2">
      <c r="A480" s="14" t="s">
        <v>2994</v>
      </c>
      <c r="B480" s="14" t="s">
        <v>3845</v>
      </c>
      <c r="C480" s="14" t="s">
        <v>3846</v>
      </c>
      <c r="D480" s="16">
        <v>45982</v>
      </c>
      <c r="E480" s="16"/>
      <c r="F480" s="14" t="s">
        <v>3847</v>
      </c>
      <c r="G480" s="336">
        <v>52439534</v>
      </c>
      <c r="H480" s="337" t="s">
        <v>3547</v>
      </c>
      <c r="I480" s="15">
        <v>603</v>
      </c>
      <c r="J480" s="347"/>
      <c r="K480" s="224"/>
    </row>
    <row r="481" spans="1:11" ht="22.5" x14ac:dyDescent="0.2">
      <c r="A481" s="14" t="s">
        <v>2994</v>
      </c>
      <c r="B481" s="14"/>
      <c r="C481" s="14"/>
      <c r="D481" s="16"/>
      <c r="E481" s="16"/>
      <c r="F481" s="330" t="s">
        <v>3848</v>
      </c>
      <c r="G481" s="332"/>
      <c r="H481" s="14"/>
      <c r="I481" s="15"/>
      <c r="J481" s="347"/>
      <c r="K481" s="224"/>
    </row>
    <row r="482" spans="1:11" ht="22.5" x14ac:dyDescent="0.2">
      <c r="A482" s="14" t="s">
        <v>2994</v>
      </c>
      <c r="B482" s="14"/>
      <c r="C482" s="14"/>
      <c r="D482" s="16"/>
      <c r="E482" s="16"/>
      <c r="F482" s="330" t="s">
        <v>3849</v>
      </c>
      <c r="G482" s="332"/>
      <c r="H482" s="14"/>
      <c r="I482" s="15"/>
      <c r="J482" s="347"/>
      <c r="K482" s="224"/>
    </row>
    <row r="483" spans="1:11" ht="22.5" x14ac:dyDescent="0.2">
      <c r="A483" s="14" t="s">
        <v>2994</v>
      </c>
      <c r="B483" s="14" t="s">
        <v>3850</v>
      </c>
      <c r="C483" s="14" t="s">
        <v>3851</v>
      </c>
      <c r="D483" s="16">
        <v>45831</v>
      </c>
      <c r="E483" s="16"/>
      <c r="F483" s="14" t="s">
        <v>3852</v>
      </c>
      <c r="G483" s="332" t="s">
        <v>3498</v>
      </c>
      <c r="H483" s="14" t="s">
        <v>3545</v>
      </c>
      <c r="I483" s="15">
        <v>510</v>
      </c>
      <c r="J483" s="347"/>
      <c r="K483" s="224"/>
    </row>
    <row r="484" spans="1:11" ht="22.5" x14ac:dyDescent="0.2">
      <c r="A484" s="14" t="s">
        <v>2994</v>
      </c>
      <c r="B484" s="14" t="s">
        <v>3853</v>
      </c>
      <c r="C484" s="14" t="s">
        <v>3853</v>
      </c>
      <c r="D484" s="16">
        <v>45832</v>
      </c>
      <c r="E484" s="16"/>
      <c r="F484" s="14" t="s">
        <v>3854</v>
      </c>
      <c r="G484" s="332" t="s">
        <v>3855</v>
      </c>
      <c r="H484" s="14" t="s">
        <v>3856</v>
      </c>
      <c r="I484" s="15">
        <v>45.8</v>
      </c>
      <c r="J484" s="347"/>
      <c r="K484" s="224"/>
    </row>
    <row r="485" spans="1:11" ht="22.5" x14ac:dyDescent="0.2">
      <c r="A485" s="14" t="s">
        <v>2994</v>
      </c>
      <c r="B485" s="14"/>
      <c r="C485" s="14"/>
      <c r="D485" s="16"/>
      <c r="E485" s="16"/>
      <c r="F485" s="330" t="s">
        <v>3857</v>
      </c>
      <c r="G485" s="332"/>
      <c r="H485" s="14"/>
      <c r="I485" s="15"/>
      <c r="J485" s="347"/>
      <c r="K485" s="224"/>
    </row>
    <row r="486" spans="1:11" ht="22.5" x14ac:dyDescent="0.2">
      <c r="A486" s="14" t="s">
        <v>2994</v>
      </c>
      <c r="B486" s="14" t="s">
        <v>3858</v>
      </c>
      <c r="C486" s="14" t="s">
        <v>3858</v>
      </c>
      <c r="D486" s="16">
        <v>45832</v>
      </c>
      <c r="E486" s="16"/>
      <c r="F486" s="14" t="s">
        <v>4547</v>
      </c>
      <c r="G486" s="332" t="s">
        <v>3855</v>
      </c>
      <c r="H486" s="14" t="s">
        <v>3856</v>
      </c>
      <c r="I486" s="15">
        <v>127.28</v>
      </c>
      <c r="J486" s="347"/>
      <c r="K486" s="224"/>
    </row>
    <row r="487" spans="1:11" ht="22.5" x14ac:dyDescent="0.2">
      <c r="A487" s="14" t="s">
        <v>2994</v>
      </c>
      <c r="B487" s="14"/>
      <c r="C487" s="14"/>
      <c r="D487" s="16"/>
      <c r="E487" s="16"/>
      <c r="F487" s="330" t="s">
        <v>3859</v>
      </c>
      <c r="G487" s="332"/>
      <c r="H487" s="14"/>
      <c r="I487" s="15"/>
      <c r="J487" s="347"/>
      <c r="K487" s="224"/>
    </row>
    <row r="488" spans="1:11" ht="22.5" x14ac:dyDescent="0.2">
      <c r="A488" s="14" t="s">
        <v>2994</v>
      </c>
      <c r="B488" s="14" t="s">
        <v>3860</v>
      </c>
      <c r="C488" s="14" t="s">
        <v>3860</v>
      </c>
      <c r="D488" s="16">
        <v>45831</v>
      </c>
      <c r="E488" s="16"/>
      <c r="F488" s="14" t="s">
        <v>3861</v>
      </c>
      <c r="G488" s="332" t="s">
        <v>3862</v>
      </c>
      <c r="H488" s="14" t="s">
        <v>3552</v>
      </c>
      <c r="I488" s="15">
        <v>216.24</v>
      </c>
      <c r="J488" s="347"/>
      <c r="K488" s="224"/>
    </row>
    <row r="489" spans="1:11" ht="22.5" x14ac:dyDescent="0.2">
      <c r="A489" s="14" t="s">
        <v>2994</v>
      </c>
      <c r="B489" s="14"/>
      <c r="C489" s="14"/>
      <c r="D489" s="16"/>
      <c r="E489" s="16"/>
      <c r="F489" s="330" t="s">
        <v>3863</v>
      </c>
      <c r="G489" s="332"/>
      <c r="H489" s="14"/>
      <c r="I489" s="15"/>
      <c r="J489" s="347"/>
      <c r="K489" s="224"/>
    </row>
    <row r="490" spans="1:11" ht="22.5" x14ac:dyDescent="0.2">
      <c r="A490" s="14" t="s">
        <v>2994</v>
      </c>
      <c r="B490" s="14" t="s">
        <v>3864</v>
      </c>
      <c r="C490" s="14" t="s">
        <v>3864</v>
      </c>
      <c r="D490" s="16">
        <v>45831</v>
      </c>
      <c r="E490" s="16"/>
      <c r="F490" s="14" t="s">
        <v>3865</v>
      </c>
      <c r="G490" s="332" t="s">
        <v>3862</v>
      </c>
      <c r="H490" s="14" t="s">
        <v>3552</v>
      </c>
      <c r="I490" s="15">
        <v>41.87</v>
      </c>
      <c r="J490" s="347"/>
      <c r="K490" s="224"/>
    </row>
    <row r="491" spans="1:11" ht="22.5" x14ac:dyDescent="0.2">
      <c r="A491" s="14" t="s">
        <v>2994</v>
      </c>
      <c r="B491" s="14" t="s">
        <v>3866</v>
      </c>
      <c r="C491" s="14" t="s">
        <v>3866</v>
      </c>
      <c r="D491" s="16">
        <v>45831</v>
      </c>
      <c r="E491" s="16"/>
      <c r="F491" s="14" t="s">
        <v>3867</v>
      </c>
      <c r="G491" s="332" t="s">
        <v>3868</v>
      </c>
      <c r="H491" s="14" t="s">
        <v>3585</v>
      </c>
      <c r="I491" s="15">
        <v>185.5</v>
      </c>
      <c r="J491" s="347"/>
      <c r="K491" s="224"/>
    </row>
    <row r="492" spans="1:11" ht="22.5" x14ac:dyDescent="0.2">
      <c r="A492" s="14" t="s">
        <v>2994</v>
      </c>
      <c r="B492" s="14" t="s">
        <v>3869</v>
      </c>
      <c r="C492" s="14" t="s">
        <v>3870</v>
      </c>
      <c r="D492" s="16">
        <v>45831</v>
      </c>
      <c r="E492" s="16"/>
      <c r="F492" s="14" t="s">
        <v>3871</v>
      </c>
      <c r="G492" s="332" t="s">
        <v>3498</v>
      </c>
      <c r="H492" s="14" t="s">
        <v>3545</v>
      </c>
      <c r="I492" s="15">
        <v>517</v>
      </c>
      <c r="J492" s="347"/>
      <c r="K492" s="224"/>
    </row>
    <row r="493" spans="1:11" ht="22.5" x14ac:dyDescent="0.2">
      <c r="A493" s="14" t="s">
        <v>2994</v>
      </c>
      <c r="B493" s="14"/>
      <c r="C493" s="14"/>
      <c r="D493" s="16"/>
      <c r="E493" s="16"/>
      <c r="F493" s="330" t="s">
        <v>3872</v>
      </c>
      <c r="G493" s="332"/>
      <c r="H493" s="14"/>
      <c r="I493" s="15"/>
      <c r="J493" s="347"/>
      <c r="K493" s="224"/>
    </row>
    <row r="494" spans="1:11" ht="22.5" x14ac:dyDescent="0.2">
      <c r="A494" s="14" t="s">
        <v>2994</v>
      </c>
      <c r="B494" s="14" t="s">
        <v>3873</v>
      </c>
      <c r="C494" s="14" t="s">
        <v>3873</v>
      </c>
      <c r="D494" s="16">
        <v>45831</v>
      </c>
      <c r="E494" s="16"/>
      <c r="F494" s="14" t="s">
        <v>3874</v>
      </c>
      <c r="G494" s="332" t="s">
        <v>3862</v>
      </c>
      <c r="H494" s="14" t="s">
        <v>3552</v>
      </c>
      <c r="I494" s="15">
        <v>113.95</v>
      </c>
      <c r="J494" s="347"/>
      <c r="K494" s="224"/>
    </row>
    <row r="495" spans="1:11" ht="22.5" x14ac:dyDescent="0.2">
      <c r="A495" s="14" t="s">
        <v>2994</v>
      </c>
      <c r="B495" s="14" t="s">
        <v>3875</v>
      </c>
      <c r="C495" s="14" t="s">
        <v>3875</v>
      </c>
      <c r="D495" s="16">
        <v>45831</v>
      </c>
      <c r="E495" s="16"/>
      <c r="F495" s="14" t="s">
        <v>3876</v>
      </c>
      <c r="G495" s="332" t="s">
        <v>3524</v>
      </c>
      <c r="H495" s="14" t="s">
        <v>3584</v>
      </c>
      <c r="I495" s="15">
        <v>106.6</v>
      </c>
      <c r="J495" s="347"/>
      <c r="K495" s="224"/>
    </row>
    <row r="496" spans="1:11" ht="22.5" x14ac:dyDescent="0.2">
      <c r="A496" s="14" t="s">
        <v>2994</v>
      </c>
      <c r="B496" s="14" t="s">
        <v>3877</v>
      </c>
      <c r="C496" s="14" t="s">
        <v>3877</v>
      </c>
      <c r="D496" s="16">
        <v>45831</v>
      </c>
      <c r="E496" s="16"/>
      <c r="F496" s="14" t="s">
        <v>3876</v>
      </c>
      <c r="G496" s="332" t="s">
        <v>3868</v>
      </c>
      <c r="H496" s="14" t="s">
        <v>3585</v>
      </c>
      <c r="I496" s="15">
        <v>108.12</v>
      </c>
      <c r="J496" s="347"/>
      <c r="K496" s="224"/>
    </row>
    <row r="497" spans="1:11" ht="33.75" x14ac:dyDescent="0.2">
      <c r="A497" s="14" t="s">
        <v>2994</v>
      </c>
      <c r="B497" s="14"/>
      <c r="C497" s="14"/>
      <c r="D497" s="16"/>
      <c r="E497" s="16"/>
      <c r="F497" s="330" t="s">
        <v>3878</v>
      </c>
      <c r="G497" s="332"/>
      <c r="H497" s="14"/>
      <c r="I497" s="15"/>
      <c r="J497" s="347"/>
      <c r="K497" s="224"/>
    </row>
    <row r="498" spans="1:11" ht="22.5" x14ac:dyDescent="0.2">
      <c r="A498" s="14" t="s">
        <v>2994</v>
      </c>
      <c r="B498" s="14" t="s">
        <v>3879</v>
      </c>
      <c r="C498" s="14" t="s">
        <v>3880</v>
      </c>
      <c r="D498" s="16">
        <v>45821</v>
      </c>
      <c r="E498" s="16"/>
      <c r="F498" s="14" t="s">
        <v>3881</v>
      </c>
      <c r="G498" s="332" t="s">
        <v>3882</v>
      </c>
      <c r="H498" s="14" t="s">
        <v>3883</v>
      </c>
      <c r="I498" s="15">
        <v>304</v>
      </c>
      <c r="J498" s="347"/>
      <c r="K498" s="224"/>
    </row>
    <row r="499" spans="1:11" ht="22.5" x14ac:dyDescent="0.2">
      <c r="A499" s="14" t="s">
        <v>2994</v>
      </c>
      <c r="B499" s="14" t="s">
        <v>3884</v>
      </c>
      <c r="C499" s="14" t="s">
        <v>3884</v>
      </c>
      <c r="D499" s="16">
        <v>45831</v>
      </c>
      <c r="E499" s="16"/>
      <c r="F499" s="14" t="s">
        <v>3874</v>
      </c>
      <c r="G499" s="332" t="s">
        <v>3862</v>
      </c>
      <c r="H499" s="14" t="s">
        <v>3552</v>
      </c>
      <c r="I499" s="15">
        <v>113.95</v>
      </c>
      <c r="J499" s="347"/>
      <c r="K499" s="224"/>
    </row>
    <row r="500" spans="1:11" ht="22.5" x14ac:dyDescent="0.2">
      <c r="A500" s="14" t="s">
        <v>2994</v>
      </c>
      <c r="B500" s="14" t="s">
        <v>3885</v>
      </c>
      <c r="C500" s="14" t="s">
        <v>3885</v>
      </c>
      <c r="D500" s="16">
        <v>45831</v>
      </c>
      <c r="E500" s="16"/>
      <c r="F500" s="14" t="s">
        <v>3876</v>
      </c>
      <c r="G500" s="332" t="s">
        <v>3868</v>
      </c>
      <c r="H500" s="14" t="s">
        <v>3585</v>
      </c>
      <c r="I500" s="15">
        <v>108.12</v>
      </c>
      <c r="J500" s="347"/>
      <c r="K500" s="224"/>
    </row>
    <row r="501" spans="1:11" ht="22.5" x14ac:dyDescent="0.2">
      <c r="A501" s="14" t="s">
        <v>2994</v>
      </c>
      <c r="B501" s="14"/>
      <c r="C501" s="14"/>
      <c r="D501" s="16"/>
      <c r="E501" s="16"/>
      <c r="F501" s="330" t="s">
        <v>3886</v>
      </c>
      <c r="G501" s="332"/>
      <c r="H501" s="14"/>
      <c r="I501" s="15"/>
      <c r="J501" s="347"/>
      <c r="K501" s="224"/>
    </row>
    <row r="502" spans="1:11" ht="22.5" x14ac:dyDescent="0.2">
      <c r="A502" s="14" t="s">
        <v>2994</v>
      </c>
      <c r="B502" s="14" t="s">
        <v>3887</v>
      </c>
      <c r="C502" s="14" t="s">
        <v>3887</v>
      </c>
      <c r="D502" s="16">
        <v>45831</v>
      </c>
      <c r="E502" s="16"/>
      <c r="F502" s="333" t="s">
        <v>3888</v>
      </c>
      <c r="G502" s="336" t="s">
        <v>3503</v>
      </c>
      <c r="H502" s="14" t="s">
        <v>3553</v>
      </c>
      <c r="I502" s="15">
        <v>35.51</v>
      </c>
      <c r="J502" s="347"/>
      <c r="K502" s="224"/>
    </row>
    <row r="503" spans="1:11" ht="22.5" x14ac:dyDescent="0.2">
      <c r="A503" s="14" t="s">
        <v>2994</v>
      </c>
      <c r="B503" s="14" t="s">
        <v>3889</v>
      </c>
      <c r="C503" s="14" t="s">
        <v>3889</v>
      </c>
      <c r="D503" s="16">
        <v>45831</v>
      </c>
      <c r="E503" s="16"/>
      <c r="F503" s="333" t="s">
        <v>3888</v>
      </c>
      <c r="G503" s="332" t="s">
        <v>3868</v>
      </c>
      <c r="H503" s="14" t="s">
        <v>3585</v>
      </c>
      <c r="I503" s="15">
        <v>35.51</v>
      </c>
      <c r="J503" s="347"/>
      <c r="K503" s="224"/>
    </row>
    <row r="504" spans="1:11" ht="22.5" x14ac:dyDescent="0.2">
      <c r="A504" s="14" t="s">
        <v>2994</v>
      </c>
      <c r="B504" s="14" t="s">
        <v>3853</v>
      </c>
      <c r="C504" s="14" t="s">
        <v>3853</v>
      </c>
      <c r="D504" s="16">
        <v>45832</v>
      </c>
      <c r="E504" s="16"/>
      <c r="F504" s="333" t="s">
        <v>3890</v>
      </c>
      <c r="G504" s="332" t="s">
        <v>3891</v>
      </c>
      <c r="H504" s="14" t="s">
        <v>3892</v>
      </c>
      <c r="I504" s="15">
        <v>56.16</v>
      </c>
      <c r="J504" s="347"/>
      <c r="K504" s="224"/>
    </row>
    <row r="505" spans="1:11" ht="22.5" x14ac:dyDescent="0.2">
      <c r="A505" s="14" t="s">
        <v>2994</v>
      </c>
      <c r="B505" s="14" t="s">
        <v>3893</v>
      </c>
      <c r="C505" s="14" t="s">
        <v>3894</v>
      </c>
      <c r="D505" s="16">
        <v>45848</v>
      </c>
      <c r="E505" s="16"/>
      <c r="F505" s="333" t="s">
        <v>3895</v>
      </c>
      <c r="G505" s="332" t="s">
        <v>3896</v>
      </c>
      <c r="H505" s="14" t="s">
        <v>3897</v>
      </c>
      <c r="I505" s="15">
        <v>2101.6</v>
      </c>
      <c r="J505" s="347"/>
      <c r="K505" s="224"/>
    </row>
    <row r="506" spans="1:11" ht="22.5" x14ac:dyDescent="0.2">
      <c r="A506" s="14" t="s">
        <v>2994</v>
      </c>
      <c r="B506" s="14" t="s">
        <v>3898</v>
      </c>
      <c r="C506" s="14" t="s">
        <v>3899</v>
      </c>
      <c r="D506" s="16">
        <v>45848</v>
      </c>
      <c r="E506" s="16"/>
      <c r="F506" s="333" t="s">
        <v>3900</v>
      </c>
      <c r="G506" s="332" t="s">
        <v>3901</v>
      </c>
      <c r="H506" s="14" t="s">
        <v>3902</v>
      </c>
      <c r="I506" s="15">
        <v>150</v>
      </c>
      <c r="J506" s="347"/>
      <c r="K506" s="224"/>
    </row>
    <row r="507" spans="1:11" ht="22.5" x14ac:dyDescent="0.2">
      <c r="A507" s="14" t="s">
        <v>2994</v>
      </c>
      <c r="B507" s="14"/>
      <c r="C507" s="14"/>
      <c r="D507" s="16"/>
      <c r="E507" s="16"/>
      <c r="F507" s="330" t="s">
        <v>3903</v>
      </c>
      <c r="G507" s="332"/>
      <c r="H507" s="14"/>
      <c r="I507" s="15"/>
      <c r="J507" s="347"/>
      <c r="K507" s="224"/>
    </row>
    <row r="508" spans="1:11" ht="33.75" x14ac:dyDescent="0.2">
      <c r="A508" s="14" t="s">
        <v>2994</v>
      </c>
      <c r="B508" s="14" t="s">
        <v>3904</v>
      </c>
      <c r="C508" s="14" t="s">
        <v>3905</v>
      </c>
      <c r="D508" s="16">
        <v>45831</v>
      </c>
      <c r="E508" s="16"/>
      <c r="F508" s="14" t="s">
        <v>3906</v>
      </c>
      <c r="G508" s="332" t="s">
        <v>3528</v>
      </c>
      <c r="H508" s="14" t="s">
        <v>3588</v>
      </c>
      <c r="I508" s="15">
        <v>84.8</v>
      </c>
      <c r="J508" s="347"/>
      <c r="K508" s="224"/>
    </row>
    <row r="509" spans="1:11" ht="22.5" x14ac:dyDescent="0.2">
      <c r="A509" s="14" t="s">
        <v>2994</v>
      </c>
      <c r="B509" s="14" t="s">
        <v>3907</v>
      </c>
      <c r="C509" s="14" t="s">
        <v>3907</v>
      </c>
      <c r="D509" s="16">
        <v>45831</v>
      </c>
      <c r="E509" s="16"/>
      <c r="F509" s="14" t="s">
        <v>3908</v>
      </c>
      <c r="G509" s="332" t="s">
        <v>3763</v>
      </c>
      <c r="H509" s="14" t="s">
        <v>3764</v>
      </c>
      <c r="I509" s="15">
        <v>160.59</v>
      </c>
      <c r="J509" s="347"/>
      <c r="K509" s="224"/>
    </row>
    <row r="510" spans="1:11" ht="22.5" x14ac:dyDescent="0.2">
      <c r="A510" s="14" t="s">
        <v>2994</v>
      </c>
      <c r="B510" s="14" t="s">
        <v>3909</v>
      </c>
      <c r="C510" s="14" t="s">
        <v>3909</v>
      </c>
      <c r="D510" s="16">
        <v>45831</v>
      </c>
      <c r="E510" s="16"/>
      <c r="F510" s="14" t="s">
        <v>3910</v>
      </c>
      <c r="G510" s="332" t="s">
        <v>3911</v>
      </c>
      <c r="H510" s="14" t="s">
        <v>3912</v>
      </c>
      <c r="I510" s="15">
        <v>118.72</v>
      </c>
      <c r="J510" s="347"/>
      <c r="K510" s="224"/>
    </row>
    <row r="511" spans="1:11" ht="22.5" x14ac:dyDescent="0.2">
      <c r="A511" s="14" t="s">
        <v>2994</v>
      </c>
      <c r="B511" s="14"/>
      <c r="C511" s="14"/>
      <c r="D511" s="16"/>
      <c r="E511" s="16"/>
      <c r="F511" s="330" t="s">
        <v>3913</v>
      </c>
      <c r="G511" s="332"/>
      <c r="H511" s="14"/>
      <c r="I511" s="15"/>
      <c r="J511" s="347"/>
      <c r="K511" s="224"/>
    </row>
    <row r="512" spans="1:11" ht="22.5" x14ac:dyDescent="0.2">
      <c r="A512" s="14" t="s">
        <v>2994</v>
      </c>
      <c r="B512" s="14" t="s">
        <v>3914</v>
      </c>
      <c r="C512" s="14" t="s">
        <v>3914</v>
      </c>
      <c r="D512" s="16">
        <v>45831</v>
      </c>
      <c r="E512" s="16"/>
      <c r="F512" s="14" t="s">
        <v>3915</v>
      </c>
      <c r="G512" s="332" t="s">
        <v>3528</v>
      </c>
      <c r="H512" s="14" t="s">
        <v>3588</v>
      </c>
      <c r="I512" s="15">
        <v>168.6</v>
      </c>
      <c r="J512" s="347"/>
      <c r="K512" s="224"/>
    </row>
    <row r="513" spans="1:11" ht="22.5" x14ac:dyDescent="0.2">
      <c r="A513" s="14" t="s">
        <v>2994</v>
      </c>
      <c r="B513" s="14" t="s">
        <v>3916</v>
      </c>
      <c r="C513" s="14" t="s">
        <v>3916</v>
      </c>
      <c r="D513" s="16">
        <v>45831</v>
      </c>
      <c r="E513" s="16"/>
      <c r="F513" s="14" t="s">
        <v>3917</v>
      </c>
      <c r="G513" s="332" t="s">
        <v>3763</v>
      </c>
      <c r="H513" s="14" t="s">
        <v>3764</v>
      </c>
      <c r="I513" s="15">
        <v>89.92</v>
      </c>
      <c r="J513" s="347"/>
      <c r="K513" s="224"/>
    </row>
    <row r="514" spans="1:11" ht="22.5" x14ac:dyDescent="0.2">
      <c r="A514" s="14" t="s">
        <v>2994</v>
      </c>
      <c r="B514" s="14" t="s">
        <v>3918</v>
      </c>
      <c r="C514" s="14" t="s">
        <v>3918</v>
      </c>
      <c r="D514" s="16">
        <v>45831</v>
      </c>
      <c r="E514" s="16"/>
      <c r="F514" s="14" t="s">
        <v>3919</v>
      </c>
      <c r="G514" s="332" t="s">
        <v>3911</v>
      </c>
      <c r="H514" s="14" t="s">
        <v>3912</v>
      </c>
      <c r="I514" s="15">
        <v>37.659999999999997</v>
      </c>
      <c r="J514" s="347"/>
      <c r="K514" s="224"/>
    </row>
    <row r="515" spans="1:11" ht="22.5" x14ac:dyDescent="0.2">
      <c r="A515" s="14" t="s">
        <v>2994</v>
      </c>
      <c r="B515" s="14"/>
      <c r="C515" s="14"/>
      <c r="D515" s="16"/>
      <c r="E515" s="16"/>
      <c r="F515" s="330" t="s">
        <v>3920</v>
      </c>
      <c r="G515" s="332"/>
      <c r="H515" s="14"/>
      <c r="I515" s="15"/>
      <c r="J515" s="347"/>
      <c r="K515" s="224"/>
    </row>
    <row r="516" spans="1:11" ht="22.5" x14ac:dyDescent="0.2">
      <c r="A516" s="14" t="s">
        <v>2994</v>
      </c>
      <c r="B516" s="14" t="s">
        <v>3921</v>
      </c>
      <c r="C516" s="14" t="s">
        <v>3921</v>
      </c>
      <c r="D516" s="16">
        <v>45831</v>
      </c>
      <c r="E516" s="16"/>
      <c r="F516" s="14" t="s">
        <v>3917</v>
      </c>
      <c r="G516" s="332" t="s">
        <v>3763</v>
      </c>
      <c r="H516" s="14" t="s">
        <v>3764</v>
      </c>
      <c r="I516" s="15">
        <v>89.92</v>
      </c>
      <c r="J516" s="347"/>
      <c r="K516" s="224"/>
    </row>
    <row r="517" spans="1:11" ht="22.5" x14ac:dyDescent="0.2">
      <c r="A517" s="14" t="s">
        <v>2994</v>
      </c>
      <c r="B517" s="14" t="s">
        <v>3922</v>
      </c>
      <c r="C517" s="14" t="s">
        <v>3922</v>
      </c>
      <c r="D517" s="16">
        <v>45831</v>
      </c>
      <c r="E517" s="16"/>
      <c r="F517" s="14" t="s">
        <v>3919</v>
      </c>
      <c r="G517" s="332" t="s">
        <v>3911</v>
      </c>
      <c r="H517" s="14" t="s">
        <v>3912</v>
      </c>
      <c r="I517" s="15">
        <v>37.659999999999997</v>
      </c>
      <c r="J517" s="347"/>
      <c r="K517" s="224"/>
    </row>
    <row r="518" spans="1:11" ht="22.5" x14ac:dyDescent="0.2">
      <c r="A518" s="14" t="s">
        <v>2994</v>
      </c>
      <c r="B518" s="14"/>
      <c r="C518" s="14"/>
      <c r="D518" s="16"/>
      <c r="E518" s="16"/>
      <c r="F518" s="330" t="s">
        <v>3923</v>
      </c>
      <c r="G518" s="332"/>
      <c r="H518" s="14"/>
      <c r="I518" s="15"/>
      <c r="J518" s="347"/>
      <c r="K518" s="224"/>
    </row>
    <row r="519" spans="1:11" ht="22.5" x14ac:dyDescent="0.2">
      <c r="A519" s="14" t="s">
        <v>2994</v>
      </c>
      <c r="B519" s="14" t="s">
        <v>3924</v>
      </c>
      <c r="C519" s="14" t="s">
        <v>3924</v>
      </c>
      <c r="D519" s="16">
        <v>45831</v>
      </c>
      <c r="E519" s="16"/>
      <c r="F519" s="14" t="s">
        <v>3925</v>
      </c>
      <c r="G519" s="332" t="s">
        <v>3763</v>
      </c>
      <c r="H519" s="14" t="s">
        <v>3764</v>
      </c>
      <c r="I519" s="15">
        <v>138.53</v>
      </c>
      <c r="J519" s="347"/>
      <c r="K519" s="224"/>
    </row>
    <row r="520" spans="1:11" ht="22.5" x14ac:dyDescent="0.2">
      <c r="A520" s="14" t="s">
        <v>2994</v>
      </c>
      <c r="B520" s="14" t="s">
        <v>3926</v>
      </c>
      <c r="C520" s="14" t="s">
        <v>3926</v>
      </c>
      <c r="D520" s="16">
        <v>45831</v>
      </c>
      <c r="E520" s="16"/>
      <c r="F520" s="14" t="s">
        <v>3927</v>
      </c>
      <c r="G520" s="332" t="s">
        <v>3528</v>
      </c>
      <c r="H520" s="14" t="s">
        <v>3588</v>
      </c>
      <c r="I520" s="15">
        <v>165.76</v>
      </c>
      <c r="J520" s="347"/>
      <c r="K520" s="224"/>
    </row>
    <row r="521" spans="1:11" ht="22.5" x14ac:dyDescent="0.2">
      <c r="A521" s="14" t="s">
        <v>2994</v>
      </c>
      <c r="B521" s="14" t="s">
        <v>3928</v>
      </c>
      <c r="C521" s="14" t="s">
        <v>3928</v>
      </c>
      <c r="D521" s="16">
        <v>45831</v>
      </c>
      <c r="E521" s="16"/>
      <c r="F521" s="14" t="s">
        <v>3929</v>
      </c>
      <c r="G521" s="332" t="s">
        <v>3911</v>
      </c>
      <c r="H521" s="14" t="s">
        <v>3912</v>
      </c>
      <c r="I521" s="15">
        <v>92.94</v>
      </c>
      <c r="J521" s="347"/>
      <c r="K521" s="224"/>
    </row>
    <row r="522" spans="1:11" ht="22.5" x14ac:dyDescent="0.2">
      <c r="A522" s="14" t="s">
        <v>2994</v>
      </c>
      <c r="B522" s="14" t="s">
        <v>3930</v>
      </c>
      <c r="C522" s="14" t="s">
        <v>3931</v>
      </c>
      <c r="D522" s="16">
        <v>45818</v>
      </c>
      <c r="E522" s="16"/>
      <c r="F522" s="14" t="s">
        <v>3932</v>
      </c>
      <c r="G522" s="332" t="s">
        <v>3933</v>
      </c>
      <c r="H522" s="14" t="s">
        <v>3934</v>
      </c>
      <c r="I522" s="15">
        <v>900</v>
      </c>
      <c r="J522" s="347"/>
      <c r="K522" s="224"/>
    </row>
    <row r="523" spans="1:11" ht="22.5" x14ac:dyDescent="0.2">
      <c r="A523" s="14" t="s">
        <v>2994</v>
      </c>
      <c r="B523" s="14"/>
      <c r="C523" s="14"/>
      <c r="D523" s="16"/>
      <c r="E523" s="16"/>
      <c r="F523" s="330" t="s">
        <v>3935</v>
      </c>
      <c r="G523" s="332"/>
      <c r="H523" s="14"/>
      <c r="I523" s="15"/>
      <c r="J523" s="347"/>
      <c r="K523" s="224"/>
    </row>
    <row r="524" spans="1:11" ht="22.5" x14ac:dyDescent="0.2">
      <c r="A524" s="14" t="s">
        <v>2994</v>
      </c>
      <c r="B524" s="14" t="s">
        <v>3936</v>
      </c>
      <c r="C524" s="14" t="s">
        <v>3937</v>
      </c>
      <c r="D524" s="16">
        <v>45831</v>
      </c>
      <c r="E524" s="16"/>
      <c r="F524" s="14" t="s">
        <v>3938</v>
      </c>
      <c r="G524" s="332" t="s">
        <v>3939</v>
      </c>
      <c r="H524" s="14" t="s">
        <v>3940</v>
      </c>
      <c r="I524" s="15">
        <v>776</v>
      </c>
      <c r="J524" s="347"/>
      <c r="K524" s="224"/>
    </row>
    <row r="525" spans="1:11" ht="22.5" x14ac:dyDescent="0.2">
      <c r="A525" s="14" t="s">
        <v>2994</v>
      </c>
      <c r="B525" s="14" t="s">
        <v>3941</v>
      </c>
      <c r="C525" s="14" t="s">
        <v>3941</v>
      </c>
      <c r="D525" s="16">
        <v>45831</v>
      </c>
      <c r="E525" s="16"/>
      <c r="F525" s="14" t="s">
        <v>3942</v>
      </c>
      <c r="G525" s="332" t="s">
        <v>3528</v>
      </c>
      <c r="H525" s="14" t="s">
        <v>3588</v>
      </c>
      <c r="I525" s="15">
        <v>296</v>
      </c>
      <c r="J525" s="347"/>
      <c r="K525" s="224"/>
    </row>
    <row r="526" spans="1:11" ht="22.5" x14ac:dyDescent="0.2">
      <c r="A526" s="14" t="s">
        <v>2994</v>
      </c>
      <c r="B526" s="14" t="s">
        <v>3943</v>
      </c>
      <c r="C526" s="14" t="s">
        <v>3943</v>
      </c>
      <c r="D526" s="16">
        <v>45831</v>
      </c>
      <c r="E526" s="16"/>
      <c r="F526" s="14" t="s">
        <v>3944</v>
      </c>
      <c r="G526" s="332" t="s">
        <v>3911</v>
      </c>
      <c r="H526" s="14" t="s">
        <v>3912</v>
      </c>
      <c r="I526" s="15">
        <v>59.2</v>
      </c>
      <c r="J526" s="347"/>
      <c r="K526" s="224"/>
    </row>
    <row r="527" spans="1:11" ht="22.5" x14ac:dyDescent="0.2">
      <c r="A527" s="14" t="s">
        <v>2994</v>
      </c>
      <c r="B527" s="14" t="s">
        <v>3945</v>
      </c>
      <c r="C527" s="14" t="s">
        <v>3263</v>
      </c>
      <c r="D527" s="16">
        <v>45839</v>
      </c>
      <c r="E527" s="16"/>
      <c r="F527" s="14" t="s">
        <v>3946</v>
      </c>
      <c r="G527" s="336">
        <v>55374956</v>
      </c>
      <c r="H527" s="3" t="s">
        <v>3947</v>
      </c>
      <c r="I527" s="15">
        <v>349.96</v>
      </c>
      <c r="J527" s="347"/>
      <c r="K527" s="224"/>
    </row>
    <row r="528" spans="1:11" ht="22.5" x14ac:dyDescent="0.2">
      <c r="A528" s="14" t="s">
        <v>2994</v>
      </c>
      <c r="B528" s="14" t="s">
        <v>3948</v>
      </c>
      <c r="C528" s="14" t="s">
        <v>3948</v>
      </c>
      <c r="D528" s="16">
        <v>45869</v>
      </c>
      <c r="E528" s="16"/>
      <c r="F528" s="14" t="s">
        <v>3949</v>
      </c>
      <c r="G528" s="336" t="s">
        <v>3950</v>
      </c>
      <c r="H528" s="3" t="s">
        <v>3951</v>
      </c>
      <c r="I528" s="15">
        <v>54.46</v>
      </c>
      <c r="J528" s="347"/>
      <c r="K528" s="224"/>
    </row>
    <row r="529" spans="1:11" ht="22.5" x14ac:dyDescent="0.2">
      <c r="A529" s="14" t="s">
        <v>2994</v>
      </c>
      <c r="B529" s="14"/>
      <c r="C529" s="14"/>
      <c r="D529" s="16"/>
      <c r="E529" s="16"/>
      <c r="F529" s="330" t="s">
        <v>3952</v>
      </c>
      <c r="G529" s="332"/>
      <c r="H529" s="14"/>
      <c r="I529" s="15"/>
      <c r="J529" s="347"/>
      <c r="K529" s="224"/>
    </row>
    <row r="530" spans="1:11" ht="22.5" x14ac:dyDescent="0.2">
      <c r="A530" s="14" t="s">
        <v>2994</v>
      </c>
      <c r="B530" s="14" t="s">
        <v>3953</v>
      </c>
      <c r="C530" s="14" t="s">
        <v>3953</v>
      </c>
      <c r="D530" s="16">
        <v>45831</v>
      </c>
      <c r="E530" s="16"/>
      <c r="F530" s="14" t="s">
        <v>3954</v>
      </c>
      <c r="G530" s="332" t="s">
        <v>3911</v>
      </c>
      <c r="H530" s="14" t="s">
        <v>3912</v>
      </c>
      <c r="I530" s="15">
        <v>194.2</v>
      </c>
      <c r="J530" s="347"/>
      <c r="K530" s="224"/>
    </row>
    <row r="531" spans="1:11" ht="22.5" x14ac:dyDescent="0.2">
      <c r="A531" s="14" t="s">
        <v>2994</v>
      </c>
      <c r="B531" s="14" t="s">
        <v>3955</v>
      </c>
      <c r="C531" s="14" t="s">
        <v>3955</v>
      </c>
      <c r="D531" s="16">
        <v>45834</v>
      </c>
      <c r="E531" s="16"/>
      <c r="F531" s="14" t="s">
        <v>3956</v>
      </c>
      <c r="G531" s="332" t="s">
        <v>3763</v>
      </c>
      <c r="H531" s="14" t="s">
        <v>3764</v>
      </c>
      <c r="I531" s="15">
        <v>249.23</v>
      </c>
      <c r="J531" s="347"/>
      <c r="K531" s="224"/>
    </row>
    <row r="532" spans="1:11" ht="22.5" x14ac:dyDescent="0.2">
      <c r="A532" s="14" t="s">
        <v>2994</v>
      </c>
      <c r="B532" s="14" t="s">
        <v>3957</v>
      </c>
      <c r="C532" s="14" t="s">
        <v>3958</v>
      </c>
      <c r="D532" s="16">
        <v>45834</v>
      </c>
      <c r="E532" s="16"/>
      <c r="F532" s="14" t="s">
        <v>3959</v>
      </c>
      <c r="G532" s="332" t="s">
        <v>3960</v>
      </c>
      <c r="H532" s="14" t="s">
        <v>3961</v>
      </c>
      <c r="I532" s="15">
        <v>756.46</v>
      </c>
      <c r="J532" s="347"/>
      <c r="K532" s="224"/>
    </row>
    <row r="533" spans="1:11" ht="22.5" x14ac:dyDescent="0.2">
      <c r="A533" s="14" t="s">
        <v>2994</v>
      </c>
      <c r="B533" s="14" t="s">
        <v>3962</v>
      </c>
      <c r="C533" s="14" t="s">
        <v>3958</v>
      </c>
      <c r="D533" s="16">
        <v>45855</v>
      </c>
      <c r="E533" s="16"/>
      <c r="F533" s="14" t="s">
        <v>3963</v>
      </c>
      <c r="G533" s="332" t="s">
        <v>3964</v>
      </c>
      <c r="H533" s="14" t="s">
        <v>3965</v>
      </c>
      <c r="I533" s="15">
        <v>503.1</v>
      </c>
      <c r="J533" s="347"/>
      <c r="K533" s="224"/>
    </row>
    <row r="534" spans="1:11" ht="22.5" x14ac:dyDescent="0.2">
      <c r="A534" s="14" t="s">
        <v>2994</v>
      </c>
      <c r="B534" s="14" t="s">
        <v>3966</v>
      </c>
      <c r="C534" s="14" t="s">
        <v>3966</v>
      </c>
      <c r="D534" s="16">
        <v>45869</v>
      </c>
      <c r="E534" s="16"/>
      <c r="F534" s="14" t="s">
        <v>3967</v>
      </c>
      <c r="G534" s="332" t="s">
        <v>3968</v>
      </c>
      <c r="H534" s="14" t="s">
        <v>3951</v>
      </c>
      <c r="I534" s="15">
        <v>273</v>
      </c>
      <c r="J534" s="347"/>
      <c r="K534" s="224"/>
    </row>
    <row r="535" spans="1:11" ht="22.5" x14ac:dyDescent="0.2">
      <c r="A535" s="14" t="s">
        <v>2994</v>
      </c>
      <c r="B535" s="14"/>
      <c r="C535" s="14"/>
      <c r="D535" s="16"/>
      <c r="E535" s="16"/>
      <c r="F535" s="330" t="s">
        <v>3969</v>
      </c>
      <c r="G535" s="332"/>
      <c r="H535" s="14"/>
      <c r="I535" s="15"/>
      <c r="J535" s="347"/>
      <c r="K535" s="224"/>
    </row>
    <row r="536" spans="1:11" ht="22.5" x14ac:dyDescent="0.2">
      <c r="A536" s="14" t="s">
        <v>2994</v>
      </c>
      <c r="B536" s="14" t="s">
        <v>3970</v>
      </c>
      <c r="C536" s="14" t="s">
        <v>3970</v>
      </c>
      <c r="D536" s="16">
        <v>45831</v>
      </c>
      <c r="E536" s="16"/>
      <c r="F536" s="14" t="s">
        <v>3971</v>
      </c>
      <c r="G536" s="332" t="s">
        <v>3501</v>
      </c>
      <c r="H536" s="14" t="s">
        <v>3972</v>
      </c>
      <c r="I536" s="15">
        <v>71.38</v>
      </c>
      <c r="J536" s="347"/>
      <c r="K536" s="224"/>
    </row>
    <row r="537" spans="1:11" ht="22.5" x14ac:dyDescent="0.2">
      <c r="A537" s="14" t="s">
        <v>2994</v>
      </c>
      <c r="B537" s="14" t="s">
        <v>3973</v>
      </c>
      <c r="C537" s="14" t="s">
        <v>3973</v>
      </c>
      <c r="D537" s="16">
        <v>45831</v>
      </c>
      <c r="E537" s="16"/>
      <c r="F537" s="14" t="s">
        <v>3974</v>
      </c>
      <c r="G537" s="332" t="s">
        <v>3504</v>
      </c>
      <c r="H537" s="14" t="s">
        <v>3554</v>
      </c>
      <c r="I537" s="15">
        <v>164.3</v>
      </c>
      <c r="J537" s="347"/>
      <c r="K537" s="224"/>
    </row>
    <row r="538" spans="1:11" ht="22.5" x14ac:dyDescent="0.2">
      <c r="A538" s="14" t="s">
        <v>2994</v>
      </c>
      <c r="B538" s="14" t="s">
        <v>3975</v>
      </c>
      <c r="C538" s="14" t="s">
        <v>3975</v>
      </c>
      <c r="D538" s="16">
        <v>45831</v>
      </c>
      <c r="E538" s="16"/>
      <c r="F538" s="14" t="s">
        <v>3976</v>
      </c>
      <c r="G538" s="332" t="s">
        <v>3514</v>
      </c>
      <c r="H538" s="14" t="s">
        <v>3575</v>
      </c>
      <c r="I538" s="15">
        <v>45.58</v>
      </c>
      <c r="J538" s="347"/>
      <c r="K538" s="224"/>
    </row>
    <row r="539" spans="1:11" ht="22.5" x14ac:dyDescent="0.2">
      <c r="A539" s="14" t="s">
        <v>2994</v>
      </c>
      <c r="B539" s="14" t="s">
        <v>3977</v>
      </c>
      <c r="C539" s="14" t="s">
        <v>3978</v>
      </c>
      <c r="D539" s="16">
        <v>45852</v>
      </c>
      <c r="E539" s="16"/>
      <c r="F539" s="14" t="s">
        <v>3979</v>
      </c>
      <c r="G539" s="332" t="s">
        <v>3980</v>
      </c>
      <c r="H539" s="14" t="s">
        <v>3981</v>
      </c>
      <c r="I539" s="15">
        <v>525</v>
      </c>
      <c r="J539" s="347"/>
      <c r="K539" s="224"/>
    </row>
    <row r="540" spans="1:11" ht="22.5" x14ac:dyDescent="0.2">
      <c r="A540" s="14" t="s">
        <v>2994</v>
      </c>
      <c r="B540" s="14"/>
      <c r="C540" s="14"/>
      <c r="D540" s="16"/>
      <c r="E540" s="16"/>
      <c r="F540" s="330" t="s">
        <v>3982</v>
      </c>
      <c r="G540" s="332"/>
      <c r="H540" s="14"/>
      <c r="I540" s="15"/>
      <c r="J540" s="347"/>
      <c r="K540" s="224"/>
    </row>
    <row r="541" spans="1:11" ht="22.5" x14ac:dyDescent="0.2">
      <c r="A541" s="14" t="s">
        <v>2994</v>
      </c>
      <c r="B541" s="14" t="s">
        <v>3983</v>
      </c>
      <c r="C541" s="14" t="s">
        <v>3984</v>
      </c>
      <c r="D541" s="16">
        <v>45831</v>
      </c>
      <c r="E541" s="16"/>
      <c r="F541" s="14" t="s">
        <v>3979</v>
      </c>
      <c r="G541" s="332" t="s">
        <v>3985</v>
      </c>
      <c r="H541" s="14" t="s">
        <v>3986</v>
      </c>
      <c r="I541" s="15">
        <v>725</v>
      </c>
      <c r="J541" s="347"/>
      <c r="K541" s="224"/>
    </row>
    <row r="542" spans="1:11" ht="22.5" x14ac:dyDescent="0.2">
      <c r="A542" s="14" t="s">
        <v>2994</v>
      </c>
      <c r="B542" s="14" t="s">
        <v>3987</v>
      </c>
      <c r="C542" s="14" t="s">
        <v>3987</v>
      </c>
      <c r="D542" s="16">
        <v>45831</v>
      </c>
      <c r="E542" s="16"/>
      <c r="F542" s="14" t="s">
        <v>3988</v>
      </c>
      <c r="G542" s="336" t="s">
        <v>3504</v>
      </c>
      <c r="H542" s="3" t="s">
        <v>3554</v>
      </c>
      <c r="I542" s="15">
        <v>233.2</v>
      </c>
      <c r="J542" s="347"/>
      <c r="K542" s="224"/>
    </row>
    <row r="543" spans="1:11" ht="22.5" x14ac:dyDescent="0.2">
      <c r="A543" s="14" t="s">
        <v>2994</v>
      </c>
      <c r="B543" s="14" t="s">
        <v>3989</v>
      </c>
      <c r="C543" s="14" t="s">
        <v>3989</v>
      </c>
      <c r="D543" s="16">
        <v>45831</v>
      </c>
      <c r="E543" s="16"/>
      <c r="F543" s="14" t="s">
        <v>3990</v>
      </c>
      <c r="G543" s="336" t="s">
        <v>3501</v>
      </c>
      <c r="H543" s="3" t="s">
        <v>3551</v>
      </c>
      <c r="I543" s="15">
        <v>66.319999999999993</v>
      </c>
      <c r="J543" s="347"/>
      <c r="K543" s="224"/>
    </row>
    <row r="544" spans="1:11" ht="22.5" x14ac:dyDescent="0.2">
      <c r="A544" s="14" t="s">
        <v>2994</v>
      </c>
      <c r="B544" s="14" t="s">
        <v>3991</v>
      </c>
      <c r="C544" s="14" t="s">
        <v>3257</v>
      </c>
      <c r="D544" s="16">
        <v>45839</v>
      </c>
      <c r="E544" s="16"/>
      <c r="F544" s="14" t="s">
        <v>3992</v>
      </c>
      <c r="G544" s="336">
        <v>53893476</v>
      </c>
      <c r="H544" s="3" t="s">
        <v>3993</v>
      </c>
      <c r="I544" s="15">
        <v>1125</v>
      </c>
      <c r="J544" s="347"/>
      <c r="K544" s="224"/>
    </row>
    <row r="545" spans="1:11" ht="22.5" x14ac:dyDescent="0.2">
      <c r="A545" s="14" t="s">
        <v>2994</v>
      </c>
      <c r="B545" s="14"/>
      <c r="C545" s="14"/>
      <c r="D545" s="16"/>
      <c r="E545" s="16"/>
      <c r="F545" s="330" t="s">
        <v>3994</v>
      </c>
      <c r="G545" s="336"/>
      <c r="H545" s="3"/>
      <c r="I545" s="15"/>
      <c r="J545" s="347"/>
      <c r="K545" s="224"/>
    </row>
    <row r="546" spans="1:11" ht="22.5" x14ac:dyDescent="0.2">
      <c r="A546" s="14" t="s">
        <v>2994</v>
      </c>
      <c r="B546" s="14" t="s">
        <v>3995</v>
      </c>
      <c r="C546" s="14" t="s">
        <v>3996</v>
      </c>
      <c r="D546" s="16">
        <v>45917</v>
      </c>
      <c r="E546" s="16"/>
      <c r="F546" s="14" t="s">
        <v>3997</v>
      </c>
      <c r="G546" s="336">
        <v>25537075</v>
      </c>
      <c r="H546" s="337" t="s">
        <v>3998</v>
      </c>
      <c r="I546" s="15">
        <v>4260.3900000000003</v>
      </c>
      <c r="J546" s="347"/>
      <c r="K546" s="224"/>
    </row>
    <row r="547" spans="1:11" ht="22.5" x14ac:dyDescent="0.2">
      <c r="A547" s="14" t="s">
        <v>2994</v>
      </c>
      <c r="B547" s="14" t="s">
        <v>3999</v>
      </c>
      <c r="C547" s="14" t="s">
        <v>3999</v>
      </c>
      <c r="D547" s="16">
        <v>45971</v>
      </c>
      <c r="E547" s="16"/>
      <c r="F547" s="14" t="s">
        <v>4000</v>
      </c>
      <c r="G547" s="336">
        <v>25537075</v>
      </c>
      <c r="H547" s="337" t="s">
        <v>3998</v>
      </c>
      <c r="I547" s="15">
        <v>150</v>
      </c>
      <c r="J547" s="347"/>
      <c r="K547" s="224"/>
    </row>
    <row r="548" spans="1:11" ht="22.5" x14ac:dyDescent="0.2">
      <c r="A548" s="14" t="s">
        <v>2994</v>
      </c>
      <c r="B548" s="14" t="s">
        <v>4001</v>
      </c>
      <c r="C548" s="14" t="s">
        <v>4001</v>
      </c>
      <c r="D548" s="16">
        <v>45918</v>
      </c>
      <c r="E548" s="16"/>
      <c r="F548" s="14" t="s">
        <v>4002</v>
      </c>
      <c r="G548" s="336" t="s">
        <v>3514</v>
      </c>
      <c r="H548" s="337" t="s">
        <v>3575</v>
      </c>
      <c r="I548" s="15">
        <v>100.64</v>
      </c>
      <c r="J548" s="347"/>
      <c r="K548" s="224"/>
    </row>
    <row r="549" spans="1:11" ht="22.5" x14ac:dyDescent="0.2">
      <c r="A549" s="14" t="s">
        <v>2994</v>
      </c>
      <c r="B549" s="14" t="s">
        <v>4003</v>
      </c>
      <c r="C549" s="14" t="s">
        <v>4003</v>
      </c>
      <c r="D549" s="16">
        <v>45918</v>
      </c>
      <c r="E549" s="16"/>
      <c r="F549" s="14" t="s">
        <v>4004</v>
      </c>
      <c r="G549" s="336" t="s">
        <v>3763</v>
      </c>
      <c r="H549" s="337" t="s">
        <v>4005</v>
      </c>
      <c r="I549" s="15">
        <v>78.739999999999995</v>
      </c>
      <c r="J549" s="347"/>
      <c r="K549" s="224"/>
    </row>
    <row r="550" spans="1:11" ht="22.5" x14ac:dyDescent="0.2">
      <c r="A550" s="14" t="s">
        <v>2994</v>
      </c>
      <c r="B550" s="14" t="s">
        <v>4006</v>
      </c>
      <c r="C550" s="14" t="s">
        <v>4006</v>
      </c>
      <c r="D550" s="16">
        <v>45918</v>
      </c>
      <c r="E550" s="16"/>
      <c r="F550" s="14" t="s">
        <v>4007</v>
      </c>
      <c r="G550" s="336"/>
      <c r="H550" s="337" t="s">
        <v>4008</v>
      </c>
      <c r="I550" s="15">
        <v>79.92</v>
      </c>
      <c r="J550" s="347"/>
      <c r="K550" s="224"/>
    </row>
    <row r="551" spans="1:11" ht="22.5" x14ac:dyDescent="0.2">
      <c r="A551" s="14" t="s">
        <v>2994</v>
      </c>
      <c r="B551" s="14" t="s">
        <v>4009</v>
      </c>
      <c r="C551" s="14" t="s">
        <v>4009</v>
      </c>
      <c r="D551" s="16">
        <v>45918</v>
      </c>
      <c r="E551" s="16"/>
      <c r="F551" s="14" t="s">
        <v>4010</v>
      </c>
      <c r="G551" s="336"/>
      <c r="H551" s="337" t="s">
        <v>4011</v>
      </c>
      <c r="I551" s="15">
        <v>121.95</v>
      </c>
      <c r="J551" s="347"/>
      <c r="K551" s="224"/>
    </row>
    <row r="552" spans="1:11" ht="22.5" x14ac:dyDescent="0.2">
      <c r="A552" s="14" t="s">
        <v>2994</v>
      </c>
      <c r="B552" s="14" t="s">
        <v>4012</v>
      </c>
      <c r="C552" s="14" t="s">
        <v>4012</v>
      </c>
      <c r="D552" s="16">
        <v>45918</v>
      </c>
      <c r="E552" s="16"/>
      <c r="F552" s="14" t="s">
        <v>4013</v>
      </c>
      <c r="G552" s="336"/>
      <c r="H552" s="337" t="s">
        <v>4014</v>
      </c>
      <c r="I552" s="15">
        <v>138.53</v>
      </c>
      <c r="J552" s="347"/>
      <c r="K552" s="224"/>
    </row>
    <row r="553" spans="1:11" ht="22.5" x14ac:dyDescent="0.2">
      <c r="A553" s="14" t="s">
        <v>2994</v>
      </c>
      <c r="B553" s="14" t="s">
        <v>4015</v>
      </c>
      <c r="C553" s="14" t="s">
        <v>4015</v>
      </c>
      <c r="D553" s="16">
        <v>45918</v>
      </c>
      <c r="E553" s="16"/>
      <c r="F553" s="14" t="s">
        <v>4016</v>
      </c>
      <c r="G553" s="336" t="s">
        <v>3504</v>
      </c>
      <c r="H553" s="337" t="s">
        <v>3554</v>
      </c>
      <c r="I553" s="15">
        <v>275.60000000000002</v>
      </c>
      <c r="J553" s="347"/>
      <c r="K553" s="224"/>
    </row>
    <row r="554" spans="1:11" ht="22.5" x14ac:dyDescent="0.2">
      <c r="A554" s="14" t="s">
        <v>2994</v>
      </c>
      <c r="B554" s="14" t="s">
        <v>4017</v>
      </c>
      <c r="C554" s="14" t="s">
        <v>4017</v>
      </c>
      <c r="D554" s="16">
        <v>45932</v>
      </c>
      <c r="E554" s="16"/>
      <c r="F554" s="14" t="s">
        <v>4004</v>
      </c>
      <c r="G554" s="336"/>
      <c r="H554" s="337" t="s">
        <v>4018</v>
      </c>
      <c r="I554" s="15">
        <v>75.760000000000005</v>
      </c>
      <c r="J554" s="347"/>
      <c r="K554" s="224"/>
    </row>
    <row r="555" spans="1:11" ht="22.5" x14ac:dyDescent="0.2">
      <c r="A555" s="14" t="s">
        <v>2994</v>
      </c>
      <c r="B555" s="14" t="s">
        <v>4019</v>
      </c>
      <c r="C555" s="14" t="s">
        <v>4019</v>
      </c>
      <c r="D555" s="16">
        <v>45952</v>
      </c>
      <c r="E555" s="16"/>
      <c r="F555" s="14" t="s">
        <v>4020</v>
      </c>
      <c r="G555" s="336" t="s">
        <v>4021</v>
      </c>
      <c r="H555" s="337" t="s">
        <v>4022</v>
      </c>
      <c r="I555" s="15">
        <v>50</v>
      </c>
      <c r="J555" s="347"/>
      <c r="K555" s="224"/>
    </row>
    <row r="556" spans="1:11" ht="22.5" x14ac:dyDescent="0.2">
      <c r="A556" s="14" t="s">
        <v>2994</v>
      </c>
      <c r="B556" s="14" t="s">
        <v>4023</v>
      </c>
      <c r="C556" s="14" t="s">
        <v>4023</v>
      </c>
      <c r="D556" s="16">
        <v>45952</v>
      </c>
      <c r="E556" s="16"/>
      <c r="F556" s="14" t="s">
        <v>4024</v>
      </c>
      <c r="G556" s="336" t="s">
        <v>3504</v>
      </c>
      <c r="H556" s="337" t="s">
        <v>3554</v>
      </c>
      <c r="I556" s="15">
        <v>30</v>
      </c>
      <c r="J556" s="347"/>
      <c r="K556" s="224"/>
    </row>
    <row r="557" spans="1:11" ht="22.5" x14ac:dyDescent="0.2">
      <c r="A557" s="14" t="s">
        <v>2994</v>
      </c>
      <c r="B557" s="14" t="s">
        <v>4025</v>
      </c>
      <c r="C557" s="14" t="s">
        <v>4025</v>
      </c>
      <c r="D557" s="16">
        <v>45952</v>
      </c>
      <c r="E557" s="16"/>
      <c r="F557" s="14" t="s">
        <v>4026</v>
      </c>
      <c r="G557" s="336" t="s">
        <v>3504</v>
      </c>
      <c r="H557" s="337" t="s">
        <v>4027</v>
      </c>
      <c r="I557" s="15">
        <v>70</v>
      </c>
      <c r="J557" s="347"/>
      <c r="K557" s="224"/>
    </row>
    <row r="558" spans="1:11" ht="22.5" x14ac:dyDescent="0.2">
      <c r="A558" s="14" t="s">
        <v>2994</v>
      </c>
      <c r="B558" s="14" t="s">
        <v>4028</v>
      </c>
      <c r="C558" s="14" t="s">
        <v>4028</v>
      </c>
      <c r="D558" s="16">
        <v>45953</v>
      </c>
      <c r="E558" s="16"/>
      <c r="F558" s="14" t="s">
        <v>4029</v>
      </c>
      <c r="G558" s="336" t="s">
        <v>4021</v>
      </c>
      <c r="H558" s="337" t="s">
        <v>4022</v>
      </c>
      <c r="I558" s="15">
        <v>50</v>
      </c>
      <c r="J558" s="347"/>
      <c r="K558" s="224"/>
    </row>
    <row r="559" spans="1:11" ht="22.5" x14ac:dyDescent="0.2">
      <c r="A559" s="14" t="s">
        <v>2994</v>
      </c>
      <c r="B559" s="14"/>
      <c r="C559" s="14"/>
      <c r="D559" s="16"/>
      <c r="E559" s="16"/>
      <c r="F559" s="330" t="s">
        <v>4030</v>
      </c>
      <c r="G559" s="336"/>
      <c r="H559" s="337"/>
      <c r="I559" s="15"/>
      <c r="J559" s="347"/>
      <c r="K559" s="224"/>
    </row>
    <row r="560" spans="1:11" ht="22.5" x14ac:dyDescent="0.2">
      <c r="A560" s="14" t="s">
        <v>2994</v>
      </c>
      <c r="B560" s="14" t="s">
        <v>4031</v>
      </c>
      <c r="C560" s="14" t="s">
        <v>4032</v>
      </c>
      <c r="D560" s="16">
        <v>45952</v>
      </c>
      <c r="E560" s="16"/>
      <c r="F560" s="14" t="s">
        <v>4033</v>
      </c>
      <c r="G560" s="336">
        <v>48178802</v>
      </c>
      <c r="H560" s="337" t="s">
        <v>4034</v>
      </c>
      <c r="I560" s="15">
        <v>221.4</v>
      </c>
      <c r="J560" s="347"/>
      <c r="K560" s="224"/>
    </row>
    <row r="561" spans="1:11" ht="22.5" x14ac:dyDescent="0.2">
      <c r="A561" s="14" t="s">
        <v>2994</v>
      </c>
      <c r="B561" s="14" t="s">
        <v>4035</v>
      </c>
      <c r="C561" s="14" t="s">
        <v>4035</v>
      </c>
      <c r="D561" s="16">
        <v>45952</v>
      </c>
      <c r="E561" s="16"/>
      <c r="F561" s="14" t="s">
        <v>4036</v>
      </c>
      <c r="G561" s="336" t="s">
        <v>4037</v>
      </c>
      <c r="H561" s="337" t="s">
        <v>4027</v>
      </c>
      <c r="I561" s="15">
        <v>68.08</v>
      </c>
      <c r="J561" s="347"/>
      <c r="K561" s="224"/>
    </row>
    <row r="562" spans="1:11" ht="22.5" x14ac:dyDescent="0.2">
      <c r="A562" s="14" t="s">
        <v>2994</v>
      </c>
      <c r="B562" s="14" t="s">
        <v>4038</v>
      </c>
      <c r="C562" s="14" t="s">
        <v>4038</v>
      </c>
      <c r="D562" s="16">
        <v>45952</v>
      </c>
      <c r="E562" s="16"/>
      <c r="F562" s="14" t="s">
        <v>4039</v>
      </c>
      <c r="G562" s="336" t="s">
        <v>3504</v>
      </c>
      <c r="H562" s="337" t="s">
        <v>3554</v>
      </c>
      <c r="I562" s="15">
        <v>167</v>
      </c>
      <c r="J562" s="347"/>
      <c r="K562" s="224"/>
    </row>
    <row r="563" spans="1:11" ht="33.75" x14ac:dyDescent="0.2">
      <c r="A563" s="14" t="s">
        <v>2994</v>
      </c>
      <c r="B563" s="14" t="s">
        <v>4040</v>
      </c>
      <c r="C563" s="14" t="s">
        <v>4041</v>
      </c>
      <c r="D563" s="16">
        <v>45952</v>
      </c>
      <c r="E563" s="16"/>
      <c r="F563" s="14" t="s">
        <v>4042</v>
      </c>
      <c r="G563" s="336">
        <v>34135545</v>
      </c>
      <c r="H563" s="337" t="s">
        <v>4043</v>
      </c>
      <c r="I563" s="15">
        <v>1386</v>
      </c>
      <c r="J563" s="347"/>
      <c r="K563" s="224"/>
    </row>
    <row r="564" spans="1:11" ht="22.5" x14ac:dyDescent="0.2">
      <c r="A564" s="14" t="s">
        <v>2994</v>
      </c>
      <c r="B564" s="14" t="s">
        <v>4044</v>
      </c>
      <c r="C564" s="14" t="s">
        <v>4044</v>
      </c>
      <c r="D564" s="16">
        <v>45953</v>
      </c>
      <c r="E564" s="16"/>
      <c r="F564" s="14" t="s">
        <v>4045</v>
      </c>
      <c r="G564" s="336" t="s">
        <v>3504</v>
      </c>
      <c r="H564" s="337" t="s">
        <v>4027</v>
      </c>
      <c r="I564" s="15">
        <v>210</v>
      </c>
      <c r="J564" s="347"/>
      <c r="K564" s="224"/>
    </row>
    <row r="565" spans="1:11" ht="22.5" x14ac:dyDescent="0.2">
      <c r="A565" s="14" t="s">
        <v>2994</v>
      </c>
      <c r="B565" s="14" t="s">
        <v>4046</v>
      </c>
      <c r="C565" s="14" t="s">
        <v>4046</v>
      </c>
      <c r="D565" s="16">
        <v>45953</v>
      </c>
      <c r="E565" s="16"/>
      <c r="F565" s="14" t="s">
        <v>4047</v>
      </c>
      <c r="G565" s="336" t="s">
        <v>4048</v>
      </c>
      <c r="H565" s="337" t="s">
        <v>4049</v>
      </c>
      <c r="I565" s="15">
        <v>60</v>
      </c>
      <c r="J565" s="347"/>
      <c r="K565" s="224"/>
    </row>
    <row r="566" spans="1:11" ht="22.5" x14ac:dyDescent="0.2">
      <c r="A566" s="14" t="s">
        <v>2994</v>
      </c>
      <c r="B566" s="14" t="s">
        <v>4050</v>
      </c>
      <c r="C566" s="14" t="s">
        <v>4050</v>
      </c>
      <c r="D566" s="16">
        <v>45953</v>
      </c>
      <c r="E566" s="16"/>
      <c r="F566" s="14" t="s">
        <v>4051</v>
      </c>
      <c r="G566" s="336" t="s">
        <v>3501</v>
      </c>
      <c r="H566" s="337" t="s">
        <v>3551</v>
      </c>
      <c r="I566" s="15">
        <v>100</v>
      </c>
      <c r="J566" s="347"/>
      <c r="K566" s="224"/>
    </row>
    <row r="567" spans="1:11" ht="22.5" x14ac:dyDescent="0.2">
      <c r="A567" s="14" t="s">
        <v>2994</v>
      </c>
      <c r="B567" s="14" t="s">
        <v>4052</v>
      </c>
      <c r="C567" s="14" t="s">
        <v>4052</v>
      </c>
      <c r="D567" s="16">
        <v>45953</v>
      </c>
      <c r="E567" s="16"/>
      <c r="F567" s="14" t="s">
        <v>4053</v>
      </c>
      <c r="G567" s="336" t="s">
        <v>3504</v>
      </c>
      <c r="H567" s="337" t="s">
        <v>3554</v>
      </c>
      <c r="I567" s="15">
        <v>90</v>
      </c>
      <c r="J567" s="347"/>
      <c r="K567" s="224"/>
    </row>
    <row r="568" spans="1:11" ht="22.5" x14ac:dyDescent="0.2">
      <c r="A568" s="14" t="s">
        <v>2994</v>
      </c>
      <c r="B568" s="14" t="s">
        <v>4054</v>
      </c>
      <c r="C568" s="14" t="s">
        <v>4055</v>
      </c>
      <c r="D568" s="16">
        <v>45953</v>
      </c>
      <c r="E568" s="16"/>
      <c r="F568" s="14" t="s">
        <v>4056</v>
      </c>
      <c r="G568" s="336" t="s">
        <v>4057</v>
      </c>
      <c r="H568" s="337" t="s">
        <v>4058</v>
      </c>
      <c r="I568" s="15">
        <v>100</v>
      </c>
      <c r="J568" s="347"/>
      <c r="K568" s="224"/>
    </row>
    <row r="569" spans="1:11" ht="22.5" x14ac:dyDescent="0.2">
      <c r="A569" s="14" t="s">
        <v>2994</v>
      </c>
      <c r="B569" s="14"/>
      <c r="C569" s="14"/>
      <c r="D569" s="16"/>
      <c r="E569" s="16"/>
      <c r="F569" s="344" t="s">
        <v>4059</v>
      </c>
      <c r="G569" s="336"/>
      <c r="H569" s="3"/>
      <c r="I569" s="15"/>
      <c r="J569" s="347"/>
      <c r="K569" s="224"/>
    </row>
    <row r="570" spans="1:11" ht="22.5" x14ac:dyDescent="0.2">
      <c r="A570" s="14" t="s">
        <v>2994</v>
      </c>
      <c r="B570" s="14" t="s">
        <v>4060</v>
      </c>
      <c r="C570" s="14" t="s">
        <v>4060</v>
      </c>
      <c r="D570" s="16">
        <v>45831</v>
      </c>
      <c r="E570" s="16"/>
      <c r="F570" s="333" t="s">
        <v>4061</v>
      </c>
      <c r="G570" s="336" t="s">
        <v>3503</v>
      </c>
      <c r="H570" s="14" t="s">
        <v>3553</v>
      </c>
      <c r="I570" s="15">
        <v>54.59</v>
      </c>
      <c r="J570" s="347"/>
      <c r="K570" s="224"/>
    </row>
    <row r="571" spans="1:11" ht="22.5" x14ac:dyDescent="0.2">
      <c r="A571" s="14" t="s">
        <v>2994</v>
      </c>
      <c r="B571" s="14" t="s">
        <v>4062</v>
      </c>
      <c r="C571" s="14" t="s">
        <v>4062</v>
      </c>
      <c r="D571" s="16">
        <v>45831</v>
      </c>
      <c r="E571" s="14"/>
      <c r="F571" s="333" t="s">
        <v>4063</v>
      </c>
      <c r="G571" s="332" t="s">
        <v>3862</v>
      </c>
      <c r="H571" s="14" t="s">
        <v>3552</v>
      </c>
      <c r="I571" s="15">
        <v>170.13</v>
      </c>
      <c r="J571" s="347"/>
      <c r="K571" s="224"/>
    </row>
    <row r="572" spans="1:11" ht="33.75" x14ac:dyDescent="0.2">
      <c r="A572" s="14" t="s">
        <v>2994</v>
      </c>
      <c r="B572" s="14" t="s">
        <v>4064</v>
      </c>
      <c r="C572" s="14" t="s">
        <v>4065</v>
      </c>
      <c r="D572" s="16">
        <v>45831</v>
      </c>
      <c r="E572" s="14"/>
      <c r="F572" s="333" t="s">
        <v>4066</v>
      </c>
      <c r="G572" s="332" t="s">
        <v>3526</v>
      </c>
      <c r="H572" s="14" t="s">
        <v>3552</v>
      </c>
      <c r="I572" s="15">
        <v>375.24</v>
      </c>
      <c r="J572" s="347"/>
      <c r="K572" s="224"/>
    </row>
    <row r="573" spans="1:11" ht="22.5" x14ac:dyDescent="0.2">
      <c r="A573" s="14" t="s">
        <v>2994</v>
      </c>
      <c r="B573" s="14" t="s">
        <v>4067</v>
      </c>
      <c r="C573" s="14" t="s">
        <v>4068</v>
      </c>
      <c r="D573" s="16">
        <v>45833</v>
      </c>
      <c r="E573" s="14"/>
      <c r="F573" s="333" t="s">
        <v>4069</v>
      </c>
      <c r="G573" s="332" t="s">
        <v>4070</v>
      </c>
      <c r="H573" s="14" t="s">
        <v>4071</v>
      </c>
      <c r="I573" s="15">
        <v>170.84</v>
      </c>
      <c r="J573" s="347"/>
      <c r="K573" s="224"/>
    </row>
    <row r="574" spans="1:11" ht="22.5" x14ac:dyDescent="0.2">
      <c r="A574" s="14" t="s">
        <v>2994</v>
      </c>
      <c r="B574" s="14" t="s">
        <v>4072</v>
      </c>
      <c r="C574" s="14" t="s">
        <v>4072</v>
      </c>
      <c r="D574" s="16">
        <v>45946</v>
      </c>
      <c r="E574" s="16"/>
      <c r="F574" s="333" t="s">
        <v>4073</v>
      </c>
      <c r="G574" s="336" t="s">
        <v>3503</v>
      </c>
      <c r="H574" s="14" t="s">
        <v>3553</v>
      </c>
      <c r="I574" s="15">
        <v>54.59</v>
      </c>
      <c r="J574" s="347"/>
      <c r="K574" s="224"/>
    </row>
    <row r="575" spans="1:11" ht="22.5" x14ac:dyDescent="0.2">
      <c r="A575" s="14" t="s">
        <v>2994</v>
      </c>
      <c r="B575" s="14" t="s">
        <v>4074</v>
      </c>
      <c r="C575" s="14" t="s">
        <v>4074</v>
      </c>
      <c r="D575" s="16">
        <v>45946</v>
      </c>
      <c r="E575" s="16"/>
      <c r="F575" s="333" t="s">
        <v>4075</v>
      </c>
      <c r="G575" s="336" t="s">
        <v>3503</v>
      </c>
      <c r="H575" s="14" t="s">
        <v>3553</v>
      </c>
      <c r="I575" s="15">
        <v>241.15</v>
      </c>
      <c r="J575" s="347"/>
      <c r="K575" s="224"/>
    </row>
    <row r="576" spans="1:11" ht="22.5" x14ac:dyDescent="0.2">
      <c r="A576" s="14" t="s">
        <v>2994</v>
      </c>
      <c r="B576" s="14"/>
      <c r="C576" s="14"/>
      <c r="D576" s="16"/>
      <c r="E576" s="16"/>
      <c r="F576" s="345" t="s">
        <v>4076</v>
      </c>
      <c r="G576" s="332"/>
      <c r="H576" s="14"/>
      <c r="I576" s="15"/>
      <c r="J576" s="347"/>
      <c r="K576" s="224"/>
    </row>
    <row r="577" spans="1:11" ht="90" x14ac:dyDescent="0.2">
      <c r="A577" s="14" t="s">
        <v>2994</v>
      </c>
      <c r="B577" s="14" t="s">
        <v>4077</v>
      </c>
      <c r="C577" s="14" t="s">
        <v>4078</v>
      </c>
      <c r="D577" s="16">
        <v>45918</v>
      </c>
      <c r="E577" s="16"/>
      <c r="F577" s="14" t="s">
        <v>4557</v>
      </c>
      <c r="G577" s="14" t="s">
        <v>4079</v>
      </c>
      <c r="H577" s="14" t="s">
        <v>4080</v>
      </c>
      <c r="I577" s="15">
        <v>6674.97</v>
      </c>
      <c r="J577" s="347"/>
      <c r="K577" s="224"/>
    </row>
    <row r="578" spans="1:11" ht="45" x14ac:dyDescent="0.2">
      <c r="A578" s="14" t="s">
        <v>2994</v>
      </c>
      <c r="B578" s="14"/>
      <c r="C578" s="14"/>
      <c r="D578" s="16"/>
      <c r="E578" s="16"/>
      <c r="F578" s="346" t="s">
        <v>4081</v>
      </c>
      <c r="G578" s="335"/>
      <c r="H578" s="337"/>
      <c r="I578" s="15"/>
      <c r="J578" s="347"/>
      <c r="K578" s="224"/>
    </row>
    <row r="579" spans="1:11" ht="33.75" x14ac:dyDescent="0.2">
      <c r="A579" s="14" t="s">
        <v>2994</v>
      </c>
      <c r="B579" s="14" t="s">
        <v>4082</v>
      </c>
      <c r="C579" s="14" t="s">
        <v>4083</v>
      </c>
      <c r="D579" s="16">
        <v>45821</v>
      </c>
      <c r="E579" s="16"/>
      <c r="F579" s="333" t="s">
        <v>4084</v>
      </c>
      <c r="G579" s="335">
        <v>35774282</v>
      </c>
      <c r="H579" s="337" t="s">
        <v>4085</v>
      </c>
      <c r="I579" s="15">
        <v>417.28</v>
      </c>
      <c r="J579" s="347"/>
      <c r="K579" s="224"/>
    </row>
    <row r="580" spans="1:11" ht="45" x14ac:dyDescent="0.2">
      <c r="A580" s="14" t="s">
        <v>2994</v>
      </c>
      <c r="B580" s="14" t="s">
        <v>4086</v>
      </c>
      <c r="C580" s="14" t="s">
        <v>4087</v>
      </c>
      <c r="D580" s="16">
        <v>45831</v>
      </c>
      <c r="E580" s="14"/>
      <c r="F580" s="333" t="s">
        <v>4088</v>
      </c>
      <c r="G580" s="335">
        <v>35774282</v>
      </c>
      <c r="H580" s="337" t="s">
        <v>4085</v>
      </c>
      <c r="I580" s="15">
        <v>1224.92</v>
      </c>
      <c r="J580" s="347"/>
      <c r="K580" s="224"/>
    </row>
    <row r="581" spans="1:11" ht="22.5" x14ac:dyDescent="0.2">
      <c r="A581" s="14" t="s">
        <v>2994</v>
      </c>
      <c r="B581" s="14" t="s">
        <v>4089</v>
      </c>
      <c r="C581" s="14" t="s">
        <v>4090</v>
      </c>
      <c r="D581" s="16">
        <v>45882</v>
      </c>
      <c r="E581" s="16"/>
      <c r="F581" s="14" t="s">
        <v>4091</v>
      </c>
      <c r="G581" s="14" t="s">
        <v>4092</v>
      </c>
      <c r="H581" s="14" t="s">
        <v>4093</v>
      </c>
      <c r="I581" s="15">
        <v>4032</v>
      </c>
      <c r="J581" s="347"/>
      <c r="K581" s="224"/>
    </row>
    <row r="582" spans="1:11" ht="67.5" x14ac:dyDescent="0.2">
      <c r="A582" s="14" t="s">
        <v>2994</v>
      </c>
      <c r="B582" s="14" t="s">
        <v>4094</v>
      </c>
      <c r="C582" s="14" t="s">
        <v>4095</v>
      </c>
      <c r="D582" s="16">
        <v>45918</v>
      </c>
      <c r="E582" s="16"/>
      <c r="F582" s="14" t="s">
        <v>4096</v>
      </c>
      <c r="G582" s="14" t="s">
        <v>4079</v>
      </c>
      <c r="H582" s="14" t="s">
        <v>4080</v>
      </c>
      <c r="I582" s="15">
        <v>2996.28</v>
      </c>
      <c r="J582" s="347"/>
      <c r="K582" s="224"/>
    </row>
    <row r="583" spans="1:11" ht="45" x14ac:dyDescent="0.2">
      <c r="A583" s="14" t="s">
        <v>2994</v>
      </c>
      <c r="B583" s="14" t="s">
        <v>4097</v>
      </c>
      <c r="C583" s="14" t="s">
        <v>4098</v>
      </c>
      <c r="D583" s="16">
        <v>45918</v>
      </c>
      <c r="E583" s="16"/>
      <c r="F583" s="14" t="s">
        <v>4099</v>
      </c>
      <c r="G583" s="14" t="s">
        <v>4079</v>
      </c>
      <c r="H583" s="14" t="s">
        <v>4080</v>
      </c>
      <c r="I583" s="15">
        <v>1275.51</v>
      </c>
      <c r="J583" s="347"/>
      <c r="K583" s="224"/>
    </row>
    <row r="584" spans="1:11" ht="78.75" x14ac:dyDescent="0.2">
      <c r="A584" s="14" t="s">
        <v>2994</v>
      </c>
      <c r="B584" s="14" t="s">
        <v>4100</v>
      </c>
      <c r="C584" s="14" t="s">
        <v>4101</v>
      </c>
      <c r="D584" s="16">
        <v>45918</v>
      </c>
      <c r="E584" s="16"/>
      <c r="F584" s="14" t="s">
        <v>4102</v>
      </c>
      <c r="G584" s="14" t="s">
        <v>4079</v>
      </c>
      <c r="H584" s="14" t="s">
        <v>4080</v>
      </c>
      <c r="I584" s="15">
        <v>4135.75</v>
      </c>
      <c r="J584" s="347"/>
      <c r="K584" s="224"/>
    </row>
    <row r="585" spans="1:11" ht="56.25" x14ac:dyDescent="0.2">
      <c r="A585" s="14" t="s">
        <v>2994</v>
      </c>
      <c r="B585" s="14" t="s">
        <v>4103</v>
      </c>
      <c r="C585" s="14" t="s">
        <v>4104</v>
      </c>
      <c r="D585" s="16">
        <v>45918</v>
      </c>
      <c r="E585" s="16"/>
      <c r="F585" s="14" t="s">
        <v>4105</v>
      </c>
      <c r="G585" s="14" t="s">
        <v>4079</v>
      </c>
      <c r="H585" s="14" t="s">
        <v>4080</v>
      </c>
      <c r="I585" s="15">
        <v>2606.9899999999998</v>
      </c>
      <c r="J585" s="347"/>
      <c r="K585" s="224"/>
    </row>
    <row r="586" spans="1:11" ht="22.5" x14ac:dyDescent="0.2">
      <c r="A586" s="14" t="s">
        <v>2994</v>
      </c>
      <c r="B586" s="14"/>
      <c r="C586" s="14"/>
      <c r="D586" s="16"/>
      <c r="E586" s="16"/>
      <c r="F586" s="344" t="s">
        <v>4106</v>
      </c>
      <c r="G586" s="335"/>
      <c r="H586" s="337"/>
      <c r="I586" s="15"/>
      <c r="J586" s="347"/>
      <c r="K586" s="224"/>
    </row>
    <row r="587" spans="1:11" ht="22.5" x14ac:dyDescent="0.2">
      <c r="A587" s="14" t="s">
        <v>2994</v>
      </c>
      <c r="B587" s="14" t="s">
        <v>4107</v>
      </c>
      <c r="C587" s="14" t="s">
        <v>4108</v>
      </c>
      <c r="D587" s="16">
        <v>45973</v>
      </c>
      <c r="E587" s="16"/>
      <c r="F587" s="14" t="s">
        <v>4110</v>
      </c>
      <c r="G587" s="335">
        <v>56121776</v>
      </c>
      <c r="H587" s="337" t="s">
        <v>3663</v>
      </c>
      <c r="I587" s="15">
        <v>522.04999999999995</v>
      </c>
      <c r="J587" s="347"/>
      <c r="K587" s="224"/>
    </row>
    <row r="588" spans="1:11" ht="22.5" x14ac:dyDescent="0.2">
      <c r="A588" s="14" t="s">
        <v>2994</v>
      </c>
      <c r="B588" s="14" t="s">
        <v>4109</v>
      </c>
      <c r="C588" s="14" t="s">
        <v>3258</v>
      </c>
      <c r="D588" s="16">
        <v>45980</v>
      </c>
      <c r="E588" s="16"/>
      <c r="F588" s="14" t="s">
        <v>4110</v>
      </c>
      <c r="G588" s="335">
        <v>56101244</v>
      </c>
      <c r="H588" s="337" t="s">
        <v>3595</v>
      </c>
      <c r="I588" s="15">
        <v>844.03</v>
      </c>
      <c r="J588" s="347"/>
      <c r="K588" s="224"/>
    </row>
    <row r="589" spans="1:11" ht="22.5" x14ac:dyDescent="0.2">
      <c r="A589" s="14" t="s">
        <v>2994</v>
      </c>
      <c r="B589" s="14" t="s">
        <v>4111</v>
      </c>
      <c r="C589" s="14" t="s">
        <v>4112</v>
      </c>
      <c r="D589" s="16">
        <v>46002</v>
      </c>
      <c r="E589" s="16"/>
      <c r="F589" s="14" t="s">
        <v>4113</v>
      </c>
      <c r="G589" s="335">
        <v>56121776</v>
      </c>
      <c r="H589" s="337" t="s">
        <v>3663</v>
      </c>
      <c r="I589" s="15">
        <v>652.88</v>
      </c>
      <c r="J589" s="347"/>
      <c r="K589" s="224"/>
    </row>
    <row r="590" spans="1:11" ht="22.5" x14ac:dyDescent="0.2">
      <c r="A590" s="14" t="s">
        <v>2994</v>
      </c>
      <c r="B590" s="14" t="s">
        <v>4111</v>
      </c>
      <c r="C590" s="14" t="s">
        <v>4112</v>
      </c>
      <c r="D590" s="16">
        <v>46002</v>
      </c>
      <c r="E590" s="16"/>
      <c r="F590" s="14" t="s">
        <v>4113</v>
      </c>
      <c r="G590" s="335">
        <v>56101244</v>
      </c>
      <c r="H590" s="337" t="s">
        <v>3595</v>
      </c>
      <c r="I590" s="15">
        <v>76.510000000000005</v>
      </c>
      <c r="J590" s="347"/>
      <c r="K590" s="224"/>
    </row>
    <row r="591" spans="1:11" ht="22.5" x14ac:dyDescent="0.2">
      <c r="A591" s="14" t="s">
        <v>2994</v>
      </c>
      <c r="B591" s="14" t="s">
        <v>4114</v>
      </c>
      <c r="C591" s="14" t="s">
        <v>4115</v>
      </c>
      <c r="D591" s="16">
        <v>46002</v>
      </c>
      <c r="E591" s="16"/>
      <c r="F591" s="14" t="s">
        <v>4113</v>
      </c>
      <c r="G591" s="335">
        <v>48040843</v>
      </c>
      <c r="H591" s="337" t="s">
        <v>4116</v>
      </c>
      <c r="I591" s="15">
        <v>56</v>
      </c>
      <c r="J591" s="347"/>
      <c r="K591" s="224"/>
    </row>
    <row r="592" spans="1:11" ht="22.5" x14ac:dyDescent="0.2">
      <c r="A592" s="14" t="s">
        <v>2994</v>
      </c>
      <c r="B592" s="14" t="s">
        <v>4117</v>
      </c>
      <c r="C592" s="14" t="s">
        <v>3249</v>
      </c>
      <c r="D592" s="16">
        <v>46002</v>
      </c>
      <c r="E592" s="16"/>
      <c r="F592" s="14" t="s">
        <v>4113</v>
      </c>
      <c r="G592" s="335">
        <v>56096381</v>
      </c>
      <c r="H592" s="337" t="s">
        <v>4118</v>
      </c>
      <c r="I592" s="15">
        <v>70</v>
      </c>
      <c r="J592" s="347"/>
      <c r="K592" s="224"/>
    </row>
    <row r="593" spans="1:11" ht="22.5" x14ac:dyDescent="0.2">
      <c r="A593" s="14" t="s">
        <v>2994</v>
      </c>
      <c r="B593" s="14" t="s">
        <v>4119</v>
      </c>
      <c r="C593" s="14" t="s">
        <v>4120</v>
      </c>
      <c r="D593" s="16">
        <v>46002</v>
      </c>
      <c r="E593" s="16"/>
      <c r="F593" s="14" t="s">
        <v>4113</v>
      </c>
      <c r="G593" s="332" t="s">
        <v>4121</v>
      </c>
      <c r="H593" s="14" t="s">
        <v>3593</v>
      </c>
      <c r="I593" s="15">
        <v>84</v>
      </c>
      <c r="J593" s="347"/>
      <c r="K593" s="224"/>
    </row>
    <row r="594" spans="1:11" ht="22.5" x14ac:dyDescent="0.2">
      <c r="A594" s="14" t="s">
        <v>2994</v>
      </c>
      <c r="B594" s="14" t="s">
        <v>4122</v>
      </c>
      <c r="C594" s="14" t="s">
        <v>4123</v>
      </c>
      <c r="D594" s="16">
        <v>46002</v>
      </c>
      <c r="E594" s="16"/>
      <c r="F594" s="14" t="s">
        <v>4113</v>
      </c>
      <c r="G594" s="335">
        <v>56646782</v>
      </c>
      <c r="H594" s="337" t="s">
        <v>4124</v>
      </c>
      <c r="I594" s="15">
        <v>280</v>
      </c>
      <c r="J594" s="347"/>
      <c r="K594" s="224"/>
    </row>
    <row r="595" spans="1:11" ht="22.5" x14ac:dyDescent="0.2">
      <c r="A595" s="14" t="s">
        <v>2994</v>
      </c>
      <c r="B595" s="14" t="s">
        <v>4125</v>
      </c>
      <c r="C595" s="14" t="s">
        <v>4123</v>
      </c>
      <c r="D595" s="16">
        <v>46002</v>
      </c>
      <c r="E595" s="16"/>
      <c r="F595" s="14" t="s">
        <v>4113</v>
      </c>
      <c r="G595" s="335">
        <v>56052707</v>
      </c>
      <c r="H595" s="337" t="s">
        <v>3892</v>
      </c>
      <c r="I595" s="15">
        <v>440</v>
      </c>
      <c r="J595" s="347"/>
      <c r="K595" s="224"/>
    </row>
    <row r="596" spans="1:11" ht="22.5" x14ac:dyDescent="0.2">
      <c r="A596" s="14" t="s">
        <v>2994</v>
      </c>
      <c r="B596" s="14" t="s">
        <v>4126</v>
      </c>
      <c r="C596" s="14" t="s">
        <v>3654</v>
      </c>
      <c r="D596" s="16">
        <v>46002</v>
      </c>
      <c r="E596" s="16"/>
      <c r="F596" s="14" t="s">
        <v>4113</v>
      </c>
      <c r="G596" s="335">
        <v>37600702</v>
      </c>
      <c r="H596" s="337" t="s">
        <v>4127</v>
      </c>
      <c r="I596" s="15">
        <v>112</v>
      </c>
      <c r="J596" s="347"/>
      <c r="K596" s="224"/>
    </row>
    <row r="597" spans="1:11" ht="22.5" x14ac:dyDescent="0.2">
      <c r="A597" s="14" t="s">
        <v>2994</v>
      </c>
      <c r="B597" s="14" t="s">
        <v>4128</v>
      </c>
      <c r="C597" s="14" t="s">
        <v>3643</v>
      </c>
      <c r="D597" s="16">
        <v>46002</v>
      </c>
      <c r="E597" s="16"/>
      <c r="F597" s="14" t="s">
        <v>4129</v>
      </c>
      <c r="G597" s="335">
        <v>56063466</v>
      </c>
      <c r="H597" s="337" t="s">
        <v>4130</v>
      </c>
      <c r="I597" s="15">
        <v>136</v>
      </c>
      <c r="J597" s="347"/>
      <c r="K597" s="224"/>
    </row>
    <row r="598" spans="1:11" ht="22.5" x14ac:dyDescent="0.2">
      <c r="A598" s="14" t="s">
        <v>2994</v>
      </c>
      <c r="B598" s="14" t="s">
        <v>4131</v>
      </c>
      <c r="C598" s="14" t="s">
        <v>3253</v>
      </c>
      <c r="D598" s="16">
        <v>46002</v>
      </c>
      <c r="E598" s="16"/>
      <c r="F598" s="14" t="s">
        <v>4113</v>
      </c>
      <c r="G598" s="335">
        <v>56063466</v>
      </c>
      <c r="H598" s="337" t="s">
        <v>4130</v>
      </c>
      <c r="I598" s="15">
        <v>180</v>
      </c>
      <c r="J598" s="347"/>
      <c r="K598" s="224"/>
    </row>
    <row r="599" spans="1:11" ht="22.5" x14ac:dyDescent="0.2">
      <c r="A599" s="14" t="s">
        <v>2994</v>
      </c>
      <c r="B599" s="14" t="s">
        <v>4132</v>
      </c>
      <c r="C599" s="14" t="s">
        <v>4123</v>
      </c>
      <c r="D599" s="16">
        <v>46002</v>
      </c>
      <c r="E599" s="16"/>
      <c r="F599" s="14" t="s">
        <v>4113</v>
      </c>
      <c r="G599" s="335">
        <v>56101961</v>
      </c>
      <c r="H599" s="337" t="s">
        <v>3597</v>
      </c>
      <c r="I599" s="15">
        <v>405</v>
      </c>
      <c r="J599" s="347"/>
      <c r="K599" s="224"/>
    </row>
    <row r="600" spans="1:11" ht="22.5" x14ac:dyDescent="0.2">
      <c r="A600" s="14" t="s">
        <v>2994</v>
      </c>
      <c r="B600" s="14" t="s">
        <v>4133</v>
      </c>
      <c r="C600" s="14" t="s">
        <v>4123</v>
      </c>
      <c r="D600" s="16">
        <v>46002</v>
      </c>
      <c r="E600" s="16"/>
      <c r="F600" s="14" t="s">
        <v>4113</v>
      </c>
      <c r="G600" s="335">
        <v>56061901</v>
      </c>
      <c r="H600" s="337" t="s">
        <v>4134</v>
      </c>
      <c r="I600" s="15">
        <v>765</v>
      </c>
      <c r="J600" s="347"/>
      <c r="K600" s="224"/>
    </row>
    <row r="601" spans="1:11" ht="22.5" x14ac:dyDescent="0.2">
      <c r="A601" s="14" t="s">
        <v>2994</v>
      </c>
      <c r="B601" s="14"/>
      <c r="C601" s="14"/>
      <c r="D601" s="16"/>
      <c r="E601" s="16"/>
      <c r="F601" s="344" t="s">
        <v>4135</v>
      </c>
      <c r="G601" s="335"/>
      <c r="H601" s="337"/>
      <c r="I601" s="15"/>
      <c r="J601" s="347"/>
      <c r="K601" s="224"/>
    </row>
    <row r="602" spans="1:11" ht="22.5" x14ac:dyDescent="0.2">
      <c r="A602" s="14" t="s">
        <v>2994</v>
      </c>
      <c r="B602" s="14" t="s">
        <v>4136</v>
      </c>
      <c r="C602" s="14" t="s">
        <v>4137</v>
      </c>
      <c r="D602" s="16">
        <v>45821</v>
      </c>
      <c r="E602" s="16"/>
      <c r="F602" s="333" t="s">
        <v>4138</v>
      </c>
      <c r="G602" s="335">
        <v>36595519</v>
      </c>
      <c r="H602" s="337" t="s">
        <v>4139</v>
      </c>
      <c r="I602" s="15">
        <v>64.7</v>
      </c>
      <c r="J602" s="347"/>
      <c r="K602" s="224"/>
    </row>
    <row r="603" spans="1:11" ht="22.5" x14ac:dyDescent="0.2">
      <c r="A603" s="14" t="s">
        <v>2994</v>
      </c>
      <c r="B603" s="14" t="s">
        <v>4140</v>
      </c>
      <c r="C603" s="14" t="s">
        <v>4141</v>
      </c>
      <c r="D603" s="16">
        <v>45831</v>
      </c>
      <c r="E603" s="16"/>
      <c r="F603" s="333" t="s">
        <v>4142</v>
      </c>
      <c r="G603" s="335">
        <v>50424483</v>
      </c>
      <c r="H603" s="337" t="s">
        <v>4143</v>
      </c>
      <c r="I603" s="15">
        <v>44.64</v>
      </c>
      <c r="J603" s="347"/>
      <c r="K603" s="224"/>
    </row>
    <row r="604" spans="1:11" ht="22.5" x14ac:dyDescent="0.2">
      <c r="A604" s="14" t="s">
        <v>2994</v>
      </c>
      <c r="B604" s="14" t="s">
        <v>4144</v>
      </c>
      <c r="C604" s="14" t="s">
        <v>4145</v>
      </c>
      <c r="D604" s="16">
        <v>45848</v>
      </c>
      <c r="E604" s="16"/>
      <c r="F604" s="333" t="s">
        <v>4146</v>
      </c>
      <c r="G604" s="335">
        <v>36595519</v>
      </c>
      <c r="H604" s="337" t="s">
        <v>4147</v>
      </c>
      <c r="I604" s="15">
        <v>72.69</v>
      </c>
      <c r="J604" s="347"/>
      <c r="K604" s="224"/>
    </row>
    <row r="605" spans="1:11" ht="22.5" x14ac:dyDescent="0.2">
      <c r="A605" s="14" t="s">
        <v>2994</v>
      </c>
      <c r="B605" s="14" t="s">
        <v>4148</v>
      </c>
      <c r="C605" s="14" t="s">
        <v>4149</v>
      </c>
      <c r="D605" s="16">
        <v>45904</v>
      </c>
      <c r="E605" s="16"/>
      <c r="F605" s="333" t="s">
        <v>4150</v>
      </c>
      <c r="G605" s="335">
        <v>36595519</v>
      </c>
      <c r="H605" s="337" t="s">
        <v>4147</v>
      </c>
      <c r="I605" s="15">
        <v>71.78</v>
      </c>
      <c r="J605" s="347"/>
      <c r="K605" s="224"/>
    </row>
    <row r="606" spans="1:11" ht="22.5" x14ac:dyDescent="0.2">
      <c r="A606" s="14" t="s">
        <v>2994</v>
      </c>
      <c r="B606" s="14" t="s">
        <v>4151</v>
      </c>
      <c r="C606" s="14" t="s">
        <v>4152</v>
      </c>
      <c r="D606" s="16">
        <v>45952</v>
      </c>
      <c r="E606" s="16"/>
      <c r="F606" s="333" t="s">
        <v>4150</v>
      </c>
      <c r="G606" s="335">
        <v>36595519</v>
      </c>
      <c r="H606" s="337" t="s">
        <v>4147</v>
      </c>
      <c r="I606" s="15">
        <v>82.69</v>
      </c>
      <c r="J606" s="347"/>
      <c r="K606" s="224"/>
    </row>
    <row r="607" spans="1:11" ht="33.75" x14ac:dyDescent="0.2">
      <c r="A607" s="14" t="s">
        <v>2994</v>
      </c>
      <c r="B607" s="14"/>
      <c r="C607" s="14"/>
      <c r="D607" s="16"/>
      <c r="E607" s="16"/>
      <c r="F607" s="330" t="s">
        <v>4153</v>
      </c>
      <c r="G607" s="332"/>
      <c r="H607" s="14"/>
      <c r="I607" s="15"/>
      <c r="J607" s="347"/>
      <c r="K607" s="224"/>
    </row>
    <row r="608" spans="1:11" ht="22.5" x14ac:dyDescent="0.2">
      <c r="A608" s="14" t="s">
        <v>2994</v>
      </c>
      <c r="B608" s="14"/>
      <c r="C608" s="14"/>
      <c r="D608" s="16"/>
      <c r="E608" s="16"/>
      <c r="F608" s="330" t="s">
        <v>4154</v>
      </c>
      <c r="G608" s="332"/>
      <c r="H608" s="14"/>
      <c r="I608" s="15"/>
      <c r="J608" s="347"/>
      <c r="K608" s="224"/>
    </row>
    <row r="609" spans="1:11" ht="45" x14ac:dyDescent="0.2">
      <c r="A609" s="14" t="s">
        <v>2994</v>
      </c>
      <c r="B609" s="14" t="s">
        <v>4155</v>
      </c>
      <c r="C609" s="14" t="s">
        <v>4155</v>
      </c>
      <c r="D609" s="16">
        <v>45821</v>
      </c>
      <c r="E609" s="16"/>
      <c r="F609" s="330" t="s">
        <v>4156</v>
      </c>
      <c r="G609" s="332" t="s">
        <v>3666</v>
      </c>
      <c r="H609" s="14" t="s">
        <v>3667</v>
      </c>
      <c r="I609" s="15">
        <v>237.33</v>
      </c>
      <c r="J609" s="347"/>
      <c r="K609" s="224"/>
    </row>
    <row r="610" spans="1:11" ht="33.75" x14ac:dyDescent="0.2">
      <c r="A610" s="14" t="s">
        <v>2994</v>
      </c>
      <c r="B610" s="14" t="s">
        <v>4157</v>
      </c>
      <c r="C610" s="14" t="s">
        <v>4157</v>
      </c>
      <c r="D610" s="16">
        <v>45821</v>
      </c>
      <c r="E610" s="16"/>
      <c r="F610" s="330" t="s">
        <v>4158</v>
      </c>
      <c r="G610" s="332" t="s">
        <v>3666</v>
      </c>
      <c r="H610" s="14" t="s">
        <v>3667</v>
      </c>
      <c r="I610" s="15">
        <v>155.97</v>
      </c>
      <c r="J610" s="347"/>
      <c r="K610" s="224"/>
    </row>
    <row r="611" spans="1:11" ht="56.25" x14ac:dyDescent="0.2">
      <c r="A611" s="14" t="s">
        <v>2994</v>
      </c>
      <c r="B611" s="14" t="s">
        <v>4159</v>
      </c>
      <c r="C611" s="14" t="s">
        <v>4159</v>
      </c>
      <c r="D611" s="16">
        <v>45828</v>
      </c>
      <c r="E611" s="16"/>
      <c r="F611" s="330" t="s">
        <v>4160</v>
      </c>
      <c r="G611" s="332" t="s">
        <v>3666</v>
      </c>
      <c r="H611" s="14" t="s">
        <v>3667</v>
      </c>
      <c r="I611" s="15">
        <v>545.70000000000005</v>
      </c>
      <c r="J611" s="347"/>
      <c r="K611" s="224"/>
    </row>
    <row r="612" spans="1:11" ht="22.5" x14ac:dyDescent="0.2">
      <c r="A612" s="14" t="s">
        <v>2994</v>
      </c>
      <c r="B612" s="14"/>
      <c r="C612" s="14"/>
      <c r="D612" s="16"/>
      <c r="E612" s="16"/>
      <c r="F612" s="330" t="s">
        <v>4161</v>
      </c>
      <c r="G612" s="332"/>
      <c r="H612" s="14"/>
      <c r="I612" s="15"/>
      <c r="J612" s="347"/>
      <c r="K612" s="224"/>
    </row>
    <row r="613" spans="1:11" ht="67.5" x14ac:dyDescent="0.2">
      <c r="A613" s="14" t="s">
        <v>2994</v>
      </c>
      <c r="B613" s="14" t="s">
        <v>4162</v>
      </c>
      <c r="C613" s="14" t="s">
        <v>4162</v>
      </c>
      <c r="D613" s="16">
        <v>45825</v>
      </c>
      <c r="E613" s="16"/>
      <c r="F613" s="330" t="s">
        <v>4163</v>
      </c>
      <c r="G613" s="332" t="s">
        <v>3515</v>
      </c>
      <c r="H613" s="14" t="s">
        <v>3576</v>
      </c>
      <c r="I613" s="15">
        <v>229.98</v>
      </c>
      <c r="J613" s="347"/>
      <c r="K613" s="224"/>
    </row>
    <row r="614" spans="1:11" ht="90" x14ac:dyDescent="0.2">
      <c r="A614" s="14" t="s">
        <v>2994</v>
      </c>
      <c r="B614" s="14" t="s">
        <v>4164</v>
      </c>
      <c r="C614" s="14" t="s">
        <v>4164</v>
      </c>
      <c r="D614" s="16">
        <v>45825</v>
      </c>
      <c r="E614" s="16"/>
      <c r="F614" s="330" t="s">
        <v>4165</v>
      </c>
      <c r="G614" s="332" t="s">
        <v>3515</v>
      </c>
      <c r="H614" s="14" t="s">
        <v>3576</v>
      </c>
      <c r="I614" s="15">
        <v>1032.07</v>
      </c>
      <c r="J614" s="347"/>
      <c r="K614" s="224"/>
    </row>
    <row r="615" spans="1:11" ht="90" x14ac:dyDescent="0.2">
      <c r="A615" s="14" t="s">
        <v>2994</v>
      </c>
      <c r="B615" s="14" t="s">
        <v>4166</v>
      </c>
      <c r="C615" s="14" t="s">
        <v>4166</v>
      </c>
      <c r="D615" s="16">
        <v>45828</v>
      </c>
      <c r="E615" s="16"/>
      <c r="F615" s="330" t="s">
        <v>4167</v>
      </c>
      <c r="G615" s="332" t="s">
        <v>3515</v>
      </c>
      <c r="H615" s="14" t="s">
        <v>3576</v>
      </c>
      <c r="I615" s="15">
        <v>521.67999999999995</v>
      </c>
      <c r="J615" s="347"/>
      <c r="K615" s="224"/>
    </row>
    <row r="616" spans="1:11" ht="56.25" x14ac:dyDescent="0.2">
      <c r="A616" s="14" t="s">
        <v>2994</v>
      </c>
      <c r="B616" s="14" t="s">
        <v>4168</v>
      </c>
      <c r="C616" s="14" t="s">
        <v>4168</v>
      </c>
      <c r="D616" s="16">
        <v>45944</v>
      </c>
      <c r="E616" s="16"/>
      <c r="F616" s="330" t="s">
        <v>4169</v>
      </c>
      <c r="G616" s="332" t="s">
        <v>3515</v>
      </c>
      <c r="H616" s="14" t="s">
        <v>3576</v>
      </c>
      <c r="I616" s="15">
        <v>229.34</v>
      </c>
      <c r="J616" s="347"/>
      <c r="K616" s="224"/>
    </row>
    <row r="617" spans="1:11" ht="78.75" x14ac:dyDescent="0.2">
      <c r="A617" s="14" t="s">
        <v>2994</v>
      </c>
      <c r="B617" s="14" t="s">
        <v>4170</v>
      </c>
      <c r="C617" s="14" t="s">
        <v>4170</v>
      </c>
      <c r="D617" s="16">
        <v>45973</v>
      </c>
      <c r="E617" s="16"/>
      <c r="F617" s="330" t="s">
        <v>4171</v>
      </c>
      <c r="G617" s="332" t="s">
        <v>3515</v>
      </c>
      <c r="H617" s="14" t="s">
        <v>3576</v>
      </c>
      <c r="I617" s="15">
        <v>196.12</v>
      </c>
      <c r="J617" s="347"/>
      <c r="K617" s="224"/>
    </row>
    <row r="618" spans="1:11" ht="90" x14ac:dyDescent="0.2">
      <c r="A618" s="14" t="s">
        <v>2994</v>
      </c>
      <c r="B618" s="14" t="s">
        <v>4172</v>
      </c>
      <c r="C618" s="14" t="s">
        <v>4172</v>
      </c>
      <c r="D618" s="16">
        <v>46002</v>
      </c>
      <c r="E618" s="16"/>
      <c r="F618" s="330" t="s">
        <v>4173</v>
      </c>
      <c r="G618" s="332" t="s">
        <v>3515</v>
      </c>
      <c r="H618" s="14" t="s">
        <v>3576</v>
      </c>
      <c r="I618" s="15">
        <v>521.89</v>
      </c>
      <c r="J618" s="347"/>
      <c r="K618" s="224"/>
    </row>
    <row r="619" spans="1:11" ht="22.5" x14ac:dyDescent="0.2">
      <c r="A619" s="14" t="s">
        <v>2994</v>
      </c>
      <c r="B619" s="14"/>
      <c r="C619" s="14"/>
      <c r="D619" s="16"/>
      <c r="E619" s="16"/>
      <c r="F619" s="330" t="s">
        <v>4174</v>
      </c>
      <c r="G619" s="332"/>
      <c r="H619" s="14"/>
      <c r="I619" s="15"/>
      <c r="J619" s="347"/>
      <c r="K619" s="224"/>
    </row>
    <row r="620" spans="1:11" ht="22.5" x14ac:dyDescent="0.2">
      <c r="A620" s="14" t="s">
        <v>2994</v>
      </c>
      <c r="B620" s="14" t="s">
        <v>4175</v>
      </c>
      <c r="C620" s="14" t="s">
        <v>4175</v>
      </c>
      <c r="D620" s="16">
        <v>46002</v>
      </c>
      <c r="E620" s="16"/>
      <c r="F620" s="14" t="s">
        <v>4176</v>
      </c>
      <c r="G620" s="332" t="s">
        <v>3515</v>
      </c>
      <c r="H620" s="14" t="s">
        <v>3576</v>
      </c>
      <c r="I620" s="15">
        <v>70</v>
      </c>
      <c r="J620" s="347"/>
      <c r="K620" s="224"/>
    </row>
    <row r="621" spans="1:11" ht="22.5" x14ac:dyDescent="0.2">
      <c r="A621" s="14" t="s">
        <v>2994</v>
      </c>
      <c r="B621" s="14" t="s">
        <v>4177</v>
      </c>
      <c r="C621" s="14" t="s">
        <v>4177</v>
      </c>
      <c r="D621" s="16">
        <v>46002</v>
      </c>
      <c r="E621" s="16"/>
      <c r="F621" s="14" t="s">
        <v>4178</v>
      </c>
      <c r="G621" s="332" t="s">
        <v>3515</v>
      </c>
      <c r="H621" s="14" t="s">
        <v>3576</v>
      </c>
      <c r="I621" s="15">
        <v>470</v>
      </c>
      <c r="J621" s="347"/>
      <c r="K621" s="224"/>
    </row>
    <row r="622" spans="1:11" ht="22.5" x14ac:dyDescent="0.2">
      <c r="A622" s="14" t="s">
        <v>2994</v>
      </c>
      <c r="B622" s="14"/>
      <c r="C622" s="14"/>
      <c r="D622" s="16"/>
      <c r="E622" s="16"/>
      <c r="F622" s="330" t="s">
        <v>4179</v>
      </c>
      <c r="G622" s="332"/>
      <c r="H622" s="14"/>
      <c r="I622" s="15"/>
      <c r="J622" s="347"/>
      <c r="K622" s="224"/>
    </row>
    <row r="623" spans="1:11" ht="67.5" x14ac:dyDescent="0.2">
      <c r="A623" s="14" t="s">
        <v>2994</v>
      </c>
      <c r="B623" s="14" t="s">
        <v>4180</v>
      </c>
      <c r="C623" s="14" t="s">
        <v>4180</v>
      </c>
      <c r="D623" s="16">
        <v>45821</v>
      </c>
      <c r="E623" s="16"/>
      <c r="F623" s="330" t="s">
        <v>4181</v>
      </c>
      <c r="G623" s="332" t="s">
        <v>3535</v>
      </c>
      <c r="H623" s="14" t="s">
        <v>4182</v>
      </c>
      <c r="I623" s="15">
        <v>145.72999999999999</v>
      </c>
      <c r="J623" s="347"/>
      <c r="K623" s="224"/>
    </row>
    <row r="624" spans="1:11" ht="101.25" x14ac:dyDescent="0.2">
      <c r="A624" s="14" t="s">
        <v>2994</v>
      </c>
      <c r="B624" s="14" t="s">
        <v>4183</v>
      </c>
      <c r="C624" s="14" t="s">
        <v>4183</v>
      </c>
      <c r="D624" s="16">
        <v>45821</v>
      </c>
      <c r="E624" s="16"/>
      <c r="F624" s="330" t="s">
        <v>4184</v>
      </c>
      <c r="G624" s="332" t="s">
        <v>3535</v>
      </c>
      <c r="H624" s="14" t="s">
        <v>4182</v>
      </c>
      <c r="I624" s="15">
        <v>288.83999999999997</v>
      </c>
      <c r="J624" s="347"/>
      <c r="K624" s="224"/>
    </row>
    <row r="625" spans="1:11" ht="22.5" x14ac:dyDescent="0.2">
      <c r="A625" s="14" t="s">
        <v>2994</v>
      </c>
      <c r="B625" s="14"/>
      <c r="C625" s="14"/>
      <c r="D625" s="16"/>
      <c r="E625" s="16"/>
      <c r="F625" s="330" t="s">
        <v>4186</v>
      </c>
      <c r="G625" s="332"/>
      <c r="H625" s="14"/>
      <c r="I625" s="15"/>
      <c r="J625" s="347"/>
      <c r="K625" s="224"/>
    </row>
    <row r="626" spans="1:11" ht="67.5" x14ac:dyDescent="0.2">
      <c r="A626" s="14" t="s">
        <v>2994</v>
      </c>
      <c r="B626" s="14" t="s">
        <v>4187</v>
      </c>
      <c r="C626" s="14" t="s">
        <v>4187</v>
      </c>
      <c r="D626" s="16">
        <v>45821</v>
      </c>
      <c r="E626" s="16"/>
      <c r="F626" s="330" t="s">
        <v>4188</v>
      </c>
      <c r="G626" s="332" t="s">
        <v>4189</v>
      </c>
      <c r="H626" s="14" t="s">
        <v>4127</v>
      </c>
      <c r="I626" s="15">
        <v>331.02</v>
      </c>
      <c r="J626" s="347"/>
      <c r="K626" s="224"/>
    </row>
    <row r="627" spans="1:11" ht="67.5" x14ac:dyDescent="0.2">
      <c r="A627" s="14" t="s">
        <v>2994</v>
      </c>
      <c r="B627" s="14" t="s">
        <v>4190</v>
      </c>
      <c r="C627" s="14" t="s">
        <v>4190</v>
      </c>
      <c r="D627" s="16">
        <v>45821</v>
      </c>
      <c r="E627" s="16"/>
      <c r="F627" s="330" t="s">
        <v>4191</v>
      </c>
      <c r="G627" s="332" t="s">
        <v>4189</v>
      </c>
      <c r="H627" s="14" t="s">
        <v>4127</v>
      </c>
      <c r="I627" s="15">
        <v>160.36000000000001</v>
      </c>
      <c r="J627" s="347"/>
      <c r="K627" s="224"/>
    </row>
    <row r="628" spans="1:11" ht="45" x14ac:dyDescent="0.2">
      <c r="A628" s="14" t="s">
        <v>2994</v>
      </c>
      <c r="B628" s="14" t="s">
        <v>4192</v>
      </c>
      <c r="C628" s="14" t="s">
        <v>4192</v>
      </c>
      <c r="D628" s="16">
        <v>45828</v>
      </c>
      <c r="E628" s="16"/>
      <c r="F628" s="330" t="s">
        <v>4193</v>
      </c>
      <c r="G628" s="332" t="s">
        <v>4189</v>
      </c>
      <c r="H628" s="14" t="s">
        <v>4127</v>
      </c>
      <c r="I628" s="15">
        <v>176.08</v>
      </c>
      <c r="J628" s="347"/>
      <c r="K628" s="224"/>
    </row>
    <row r="629" spans="1:11" ht="22.5" x14ac:dyDescent="0.2">
      <c r="A629" s="14" t="s">
        <v>2994</v>
      </c>
      <c r="B629" s="14" t="s">
        <v>4194</v>
      </c>
      <c r="C629" s="14" t="s">
        <v>4194</v>
      </c>
      <c r="D629" s="16">
        <v>45944</v>
      </c>
      <c r="E629" s="16"/>
      <c r="F629" s="330" t="s">
        <v>4195</v>
      </c>
      <c r="G629" s="332" t="s">
        <v>4189</v>
      </c>
      <c r="H629" s="14" t="s">
        <v>4127</v>
      </c>
      <c r="I629" s="15">
        <v>31.46</v>
      </c>
      <c r="J629" s="347"/>
      <c r="K629" s="224"/>
    </row>
    <row r="630" spans="1:11" ht="112.5" x14ac:dyDescent="0.2">
      <c r="A630" s="14" t="s">
        <v>2994</v>
      </c>
      <c r="B630" s="14" t="s">
        <v>4196</v>
      </c>
      <c r="C630" s="14" t="s">
        <v>4196</v>
      </c>
      <c r="D630" s="16">
        <v>45980</v>
      </c>
      <c r="E630" s="16"/>
      <c r="F630" s="330" t="s">
        <v>4197</v>
      </c>
      <c r="G630" s="332" t="s">
        <v>4189</v>
      </c>
      <c r="H630" s="14" t="s">
        <v>4127</v>
      </c>
      <c r="I630" s="15">
        <v>311.83999999999997</v>
      </c>
      <c r="J630" s="347"/>
      <c r="K630" s="224"/>
    </row>
    <row r="631" spans="1:11" ht="45" x14ac:dyDescent="0.2">
      <c r="A631" s="14" t="s">
        <v>2994</v>
      </c>
      <c r="B631" s="14" t="s">
        <v>4198</v>
      </c>
      <c r="C631" s="14" t="s">
        <v>4198</v>
      </c>
      <c r="D631" s="16">
        <v>46002</v>
      </c>
      <c r="E631" s="16"/>
      <c r="F631" s="330" t="s">
        <v>4199</v>
      </c>
      <c r="G631" s="332" t="s">
        <v>4189</v>
      </c>
      <c r="H631" s="14" t="s">
        <v>4127</v>
      </c>
      <c r="I631" s="15">
        <v>56.68</v>
      </c>
      <c r="J631" s="347"/>
      <c r="K631" s="224"/>
    </row>
    <row r="632" spans="1:11" ht="22.5" x14ac:dyDescent="0.2">
      <c r="A632" s="14" t="s">
        <v>2994</v>
      </c>
      <c r="B632" s="14"/>
      <c r="C632" s="14"/>
      <c r="D632" s="16"/>
      <c r="E632" s="16"/>
      <c r="F632" s="330" t="s">
        <v>4200</v>
      </c>
      <c r="G632" s="332"/>
      <c r="H632" s="14"/>
      <c r="I632" s="15"/>
      <c r="J632" s="347"/>
      <c r="K632" s="224"/>
    </row>
    <row r="633" spans="1:11" ht="56.25" x14ac:dyDescent="0.2">
      <c r="A633" s="14" t="s">
        <v>2994</v>
      </c>
      <c r="B633" s="14" t="s">
        <v>4201</v>
      </c>
      <c r="C633" s="14" t="s">
        <v>4201</v>
      </c>
      <c r="D633" s="16">
        <v>45821</v>
      </c>
      <c r="E633" s="16"/>
      <c r="F633" s="330" t="s">
        <v>4202</v>
      </c>
      <c r="G633" s="332" t="s">
        <v>3677</v>
      </c>
      <c r="H633" s="14" t="s">
        <v>3649</v>
      </c>
      <c r="I633" s="15">
        <v>147.19999999999999</v>
      </c>
      <c r="J633" s="347"/>
      <c r="K633" s="224"/>
    </row>
    <row r="634" spans="1:11" ht="56.25" x14ac:dyDescent="0.2">
      <c r="A634" s="14" t="s">
        <v>2994</v>
      </c>
      <c r="B634" s="14" t="s">
        <v>4203</v>
      </c>
      <c r="C634" s="14" t="s">
        <v>4203</v>
      </c>
      <c r="D634" s="16">
        <v>45821</v>
      </c>
      <c r="E634" s="16"/>
      <c r="F634" s="330" t="s">
        <v>4204</v>
      </c>
      <c r="G634" s="332" t="s">
        <v>3677</v>
      </c>
      <c r="H634" s="14" t="s">
        <v>3649</v>
      </c>
      <c r="I634" s="15">
        <v>204.6</v>
      </c>
      <c r="J634" s="347"/>
      <c r="K634" s="224"/>
    </row>
    <row r="635" spans="1:11" ht="22.5" x14ac:dyDescent="0.2">
      <c r="A635" s="14" t="s">
        <v>2994</v>
      </c>
      <c r="B635" s="14" t="s">
        <v>4205</v>
      </c>
      <c r="C635" s="14" t="s">
        <v>4205</v>
      </c>
      <c r="D635" s="16">
        <v>45828</v>
      </c>
      <c r="E635" s="16"/>
      <c r="F635" s="14" t="s">
        <v>4206</v>
      </c>
      <c r="G635" s="332" t="s">
        <v>3677</v>
      </c>
      <c r="H635" s="14" t="s">
        <v>3649</v>
      </c>
      <c r="I635" s="15">
        <v>76.2</v>
      </c>
      <c r="J635" s="347"/>
      <c r="K635" s="224"/>
    </row>
    <row r="636" spans="1:11" ht="22.5" x14ac:dyDescent="0.2">
      <c r="A636" s="14" t="s">
        <v>2994</v>
      </c>
      <c r="B636" s="14" t="s">
        <v>4207</v>
      </c>
      <c r="C636" s="14" t="s">
        <v>4207</v>
      </c>
      <c r="D636" s="16">
        <v>45973</v>
      </c>
      <c r="E636" s="16"/>
      <c r="F636" s="14" t="s">
        <v>4208</v>
      </c>
      <c r="G636" s="332" t="s">
        <v>3677</v>
      </c>
      <c r="H636" s="14" t="s">
        <v>3649</v>
      </c>
      <c r="I636" s="15">
        <v>79.8</v>
      </c>
      <c r="J636" s="347"/>
      <c r="K636" s="224"/>
    </row>
    <row r="637" spans="1:11" ht="22.5" x14ac:dyDescent="0.2">
      <c r="A637" s="14" t="s">
        <v>2994</v>
      </c>
      <c r="B637" s="14" t="s">
        <v>4209</v>
      </c>
      <c r="C637" s="14" t="s">
        <v>4209</v>
      </c>
      <c r="D637" s="16">
        <v>46002</v>
      </c>
      <c r="E637" s="16"/>
      <c r="F637" s="14" t="s">
        <v>4210</v>
      </c>
      <c r="G637" s="332" t="s">
        <v>3677</v>
      </c>
      <c r="H637" s="14" t="s">
        <v>3649</v>
      </c>
      <c r="I637" s="15">
        <v>79.8</v>
      </c>
      <c r="J637" s="347"/>
      <c r="K637" s="224"/>
    </row>
    <row r="638" spans="1:11" ht="22.5" x14ac:dyDescent="0.2">
      <c r="A638" s="14" t="s">
        <v>2994</v>
      </c>
      <c r="B638" s="14"/>
      <c r="C638" s="14"/>
      <c r="D638" s="16"/>
      <c r="E638" s="16"/>
      <c r="F638" s="330" t="s">
        <v>4211</v>
      </c>
      <c r="G638" s="332"/>
      <c r="H638" s="14"/>
      <c r="I638" s="15"/>
      <c r="J638" s="347"/>
      <c r="K638" s="224"/>
    </row>
    <row r="639" spans="1:11" ht="78.75" x14ac:dyDescent="0.2">
      <c r="A639" s="14" t="s">
        <v>2994</v>
      </c>
      <c r="B639" s="14" t="s">
        <v>4212</v>
      </c>
      <c r="C639" s="14" t="s">
        <v>4212</v>
      </c>
      <c r="D639" s="16">
        <v>45821</v>
      </c>
      <c r="E639" s="16"/>
      <c r="F639" s="330" t="s">
        <v>4213</v>
      </c>
      <c r="G639" s="332" t="s">
        <v>3532</v>
      </c>
      <c r="H639" s="14" t="s">
        <v>3592</v>
      </c>
      <c r="I639" s="15">
        <v>226.6</v>
      </c>
      <c r="J639" s="347"/>
      <c r="K639" s="224"/>
    </row>
    <row r="640" spans="1:11" ht="67.5" x14ac:dyDescent="0.2">
      <c r="A640" s="14" t="s">
        <v>2994</v>
      </c>
      <c r="B640" s="14" t="s">
        <v>4214</v>
      </c>
      <c r="C640" s="14" t="s">
        <v>4214</v>
      </c>
      <c r="D640" s="16">
        <v>45821</v>
      </c>
      <c r="E640" s="16"/>
      <c r="F640" s="330" t="s">
        <v>4215</v>
      </c>
      <c r="G640" s="332" t="s">
        <v>3532</v>
      </c>
      <c r="H640" s="14" t="s">
        <v>3592</v>
      </c>
      <c r="I640" s="15">
        <v>446.61</v>
      </c>
      <c r="J640" s="347"/>
      <c r="K640" s="224"/>
    </row>
    <row r="641" spans="1:11" ht="22.5" x14ac:dyDescent="0.2">
      <c r="A641" s="14" t="s">
        <v>2994</v>
      </c>
      <c r="B641" s="14" t="s">
        <v>4216</v>
      </c>
      <c r="C641" s="14" t="s">
        <v>4216</v>
      </c>
      <c r="D641" s="16">
        <v>46002</v>
      </c>
      <c r="E641" s="16"/>
      <c r="F641" s="14" t="s">
        <v>4217</v>
      </c>
      <c r="G641" s="332" t="s">
        <v>3532</v>
      </c>
      <c r="H641" s="14" t="s">
        <v>3592</v>
      </c>
      <c r="I641" s="15">
        <v>8.8000000000000007</v>
      </c>
      <c r="J641" s="347"/>
      <c r="K641" s="224"/>
    </row>
    <row r="642" spans="1:11" ht="22.5" x14ac:dyDescent="0.2">
      <c r="A642" s="14" t="s">
        <v>2994</v>
      </c>
      <c r="B642" s="14"/>
      <c r="C642" s="14"/>
      <c r="D642" s="16"/>
      <c r="E642" s="16"/>
      <c r="F642" s="330" t="s">
        <v>4218</v>
      </c>
      <c r="G642" s="332"/>
      <c r="H642" s="14"/>
      <c r="I642" s="15"/>
      <c r="J642" s="347"/>
      <c r="K642" s="224"/>
    </row>
    <row r="643" spans="1:11" ht="67.5" x14ac:dyDescent="0.2">
      <c r="A643" s="14" t="s">
        <v>2994</v>
      </c>
      <c r="B643" s="14" t="s">
        <v>4219</v>
      </c>
      <c r="C643" s="14" t="s">
        <v>4219</v>
      </c>
      <c r="D643" s="16">
        <v>45821</v>
      </c>
      <c r="E643" s="16"/>
      <c r="F643" s="330" t="s">
        <v>4220</v>
      </c>
      <c r="G643" s="332" t="s">
        <v>4221</v>
      </c>
      <c r="H643" s="14" t="s">
        <v>4130</v>
      </c>
      <c r="I643" s="15">
        <v>92.76</v>
      </c>
      <c r="J643" s="347"/>
      <c r="K643" s="224"/>
    </row>
    <row r="644" spans="1:11" ht="45" x14ac:dyDescent="0.2">
      <c r="A644" s="14" t="s">
        <v>2994</v>
      </c>
      <c r="B644" s="14" t="s">
        <v>4222</v>
      </c>
      <c r="C644" s="14" t="s">
        <v>4222</v>
      </c>
      <c r="D644" s="16">
        <v>45825</v>
      </c>
      <c r="E644" s="16"/>
      <c r="F644" s="330" t="s">
        <v>4223</v>
      </c>
      <c r="G644" s="332" t="s">
        <v>4221</v>
      </c>
      <c r="H644" s="14" t="s">
        <v>4130</v>
      </c>
      <c r="I644" s="15">
        <v>43.6</v>
      </c>
      <c r="J644" s="347"/>
      <c r="K644" s="224"/>
    </row>
    <row r="645" spans="1:11" ht="22.5" x14ac:dyDescent="0.2">
      <c r="A645" s="14" t="s">
        <v>2994</v>
      </c>
      <c r="B645" s="14" t="s">
        <v>4224</v>
      </c>
      <c r="C645" s="14" t="s">
        <v>4224</v>
      </c>
      <c r="D645" s="16">
        <v>45828</v>
      </c>
      <c r="E645" s="16"/>
      <c r="F645" s="14" t="s">
        <v>4225</v>
      </c>
      <c r="G645" s="332" t="s">
        <v>4221</v>
      </c>
      <c r="H645" s="14" t="s">
        <v>4130</v>
      </c>
      <c r="I645" s="15">
        <v>13</v>
      </c>
      <c r="J645" s="347"/>
      <c r="K645" s="224"/>
    </row>
    <row r="646" spans="1:11" ht="22.5" x14ac:dyDescent="0.2">
      <c r="A646" s="14" t="s">
        <v>2994</v>
      </c>
      <c r="B646" s="14" t="s">
        <v>4226</v>
      </c>
      <c r="C646" s="14" t="s">
        <v>4226</v>
      </c>
      <c r="D646" s="16">
        <v>46002</v>
      </c>
      <c r="E646" s="16"/>
      <c r="F646" s="14" t="s">
        <v>4227</v>
      </c>
      <c r="G646" s="332" t="s">
        <v>4221</v>
      </c>
      <c r="H646" s="14" t="s">
        <v>4130</v>
      </c>
      <c r="I646" s="15">
        <v>29.52</v>
      </c>
      <c r="J646" s="347"/>
      <c r="K646" s="224"/>
    </row>
    <row r="647" spans="1:11" ht="22.5" x14ac:dyDescent="0.2">
      <c r="A647" s="14" t="s">
        <v>2994</v>
      </c>
      <c r="B647" s="14"/>
      <c r="C647" s="14"/>
      <c r="D647" s="16"/>
      <c r="E647" s="16"/>
      <c r="F647" s="330" t="s">
        <v>4228</v>
      </c>
      <c r="G647" s="332"/>
      <c r="H647" s="14"/>
      <c r="I647" s="15"/>
      <c r="J647" s="347"/>
      <c r="K647" s="224"/>
    </row>
    <row r="648" spans="1:11" ht="67.5" x14ac:dyDescent="0.2">
      <c r="A648" s="14" t="s">
        <v>2994</v>
      </c>
      <c r="B648" s="14" t="s">
        <v>4229</v>
      </c>
      <c r="C648" s="14" t="s">
        <v>4229</v>
      </c>
      <c r="D648" s="16">
        <v>45821</v>
      </c>
      <c r="E648" s="16"/>
      <c r="F648" s="330" t="s">
        <v>4230</v>
      </c>
      <c r="G648" s="332" t="s">
        <v>3672</v>
      </c>
      <c r="H648" s="14" t="s">
        <v>3646</v>
      </c>
      <c r="I648" s="15">
        <v>746.62</v>
      </c>
      <c r="J648" s="347"/>
      <c r="K648" s="224"/>
    </row>
    <row r="649" spans="1:11" ht="101.25" x14ac:dyDescent="0.2">
      <c r="A649" s="14" t="s">
        <v>2994</v>
      </c>
      <c r="B649" s="14" t="s">
        <v>4231</v>
      </c>
      <c r="C649" s="14" t="s">
        <v>4231</v>
      </c>
      <c r="D649" s="16">
        <v>45821</v>
      </c>
      <c r="E649" s="16"/>
      <c r="F649" s="330" t="s">
        <v>4232</v>
      </c>
      <c r="G649" s="332" t="s">
        <v>3672</v>
      </c>
      <c r="H649" s="14" t="s">
        <v>3646</v>
      </c>
      <c r="I649" s="15">
        <v>573.01</v>
      </c>
      <c r="J649" s="347"/>
      <c r="K649" s="224"/>
    </row>
    <row r="650" spans="1:11" ht="56.25" x14ac:dyDescent="0.2">
      <c r="A650" s="14" t="s">
        <v>2994</v>
      </c>
      <c r="B650" s="14" t="s">
        <v>4233</v>
      </c>
      <c r="C650" s="14" t="s">
        <v>4233</v>
      </c>
      <c r="D650" s="16">
        <v>45828</v>
      </c>
      <c r="E650" s="16"/>
      <c r="F650" s="330" t="s">
        <v>4234</v>
      </c>
      <c r="G650" s="332" t="s">
        <v>3672</v>
      </c>
      <c r="H650" s="14" t="s">
        <v>3646</v>
      </c>
      <c r="I650" s="15">
        <v>52.4</v>
      </c>
      <c r="J650" s="347"/>
      <c r="K650" s="224"/>
    </row>
    <row r="651" spans="1:11" ht="56.25" x14ac:dyDescent="0.2">
      <c r="A651" s="14" t="s">
        <v>2994</v>
      </c>
      <c r="B651" s="14" t="s">
        <v>4235</v>
      </c>
      <c r="C651" s="14" t="s">
        <v>4236</v>
      </c>
      <c r="D651" s="16">
        <v>45944</v>
      </c>
      <c r="E651" s="16"/>
      <c r="F651" s="330" t="s">
        <v>4237</v>
      </c>
      <c r="G651" s="332" t="s">
        <v>3672</v>
      </c>
      <c r="H651" s="14" t="s">
        <v>3646</v>
      </c>
      <c r="I651" s="15">
        <v>141.76</v>
      </c>
      <c r="J651" s="347"/>
      <c r="K651" s="224"/>
    </row>
    <row r="652" spans="1:11" ht="33.75" x14ac:dyDescent="0.2">
      <c r="A652" s="14" t="s">
        <v>2994</v>
      </c>
      <c r="B652" s="14" t="s">
        <v>4238</v>
      </c>
      <c r="C652" s="14" t="s">
        <v>4238</v>
      </c>
      <c r="D652" s="16">
        <v>45973</v>
      </c>
      <c r="E652" s="16"/>
      <c r="F652" s="330" t="s">
        <v>4239</v>
      </c>
      <c r="G652" s="332" t="s">
        <v>3672</v>
      </c>
      <c r="H652" s="14" t="s">
        <v>3646</v>
      </c>
      <c r="I652" s="15">
        <v>765</v>
      </c>
      <c r="J652" s="347"/>
      <c r="K652" s="224"/>
    </row>
    <row r="653" spans="1:11" ht="90" x14ac:dyDescent="0.2">
      <c r="A653" s="14" t="s">
        <v>2994</v>
      </c>
      <c r="B653" s="14" t="s">
        <v>4240</v>
      </c>
      <c r="C653" s="14" t="s">
        <v>4240</v>
      </c>
      <c r="D653" s="16">
        <v>46003</v>
      </c>
      <c r="E653" s="16"/>
      <c r="F653" s="330" t="s">
        <v>4241</v>
      </c>
      <c r="G653" s="332" t="s">
        <v>3672</v>
      </c>
      <c r="H653" s="14" t="s">
        <v>3646</v>
      </c>
      <c r="I653" s="15">
        <v>253.96</v>
      </c>
      <c r="J653" s="347"/>
      <c r="K653" s="224"/>
    </row>
    <row r="654" spans="1:11" ht="22.5" x14ac:dyDescent="0.2">
      <c r="A654" s="14" t="s">
        <v>2994</v>
      </c>
      <c r="B654" s="14"/>
      <c r="C654" s="14"/>
      <c r="D654" s="16"/>
      <c r="E654" s="16"/>
      <c r="F654" s="330" t="s">
        <v>4242</v>
      </c>
      <c r="G654" s="332"/>
      <c r="H654" s="14"/>
      <c r="I654" s="15"/>
      <c r="J654" s="347"/>
      <c r="K654" s="224"/>
    </row>
    <row r="655" spans="1:11" ht="146.25" x14ac:dyDescent="0.2">
      <c r="A655" s="14" t="s">
        <v>2994</v>
      </c>
      <c r="B655" s="14" t="s">
        <v>4243</v>
      </c>
      <c r="C655" s="14" t="s">
        <v>4243</v>
      </c>
      <c r="D655" s="16">
        <v>45821</v>
      </c>
      <c r="E655" s="16"/>
      <c r="F655" s="330" t="s">
        <v>4244</v>
      </c>
      <c r="G655" s="332" t="s">
        <v>3531</v>
      </c>
      <c r="H655" s="14" t="s">
        <v>3591</v>
      </c>
      <c r="I655" s="15">
        <v>428.7</v>
      </c>
      <c r="J655" s="347"/>
      <c r="K655" s="224"/>
    </row>
    <row r="656" spans="1:11" ht="90" x14ac:dyDescent="0.2">
      <c r="A656" s="14" t="s">
        <v>2994</v>
      </c>
      <c r="B656" s="14" t="s">
        <v>4245</v>
      </c>
      <c r="C656" s="14" t="s">
        <v>4245</v>
      </c>
      <c r="D656" s="16">
        <v>45821</v>
      </c>
      <c r="E656" s="16"/>
      <c r="F656" s="330" t="s">
        <v>4246</v>
      </c>
      <c r="G656" s="332" t="s">
        <v>3531</v>
      </c>
      <c r="H656" s="14" t="s">
        <v>3591</v>
      </c>
      <c r="I656" s="15">
        <v>173.63</v>
      </c>
      <c r="J656" s="347"/>
      <c r="K656" s="224"/>
    </row>
    <row r="657" spans="1:11" ht="56.25" x14ac:dyDescent="0.2">
      <c r="A657" s="14" t="s">
        <v>2994</v>
      </c>
      <c r="B657" s="14" t="s">
        <v>4247</v>
      </c>
      <c r="C657" s="14" t="s">
        <v>4245</v>
      </c>
      <c r="D657" s="16">
        <v>45821</v>
      </c>
      <c r="E657" s="16"/>
      <c r="F657" s="330" t="s">
        <v>4248</v>
      </c>
      <c r="G657" s="332" t="s">
        <v>3531</v>
      </c>
      <c r="H657" s="14" t="s">
        <v>3591</v>
      </c>
      <c r="I657" s="15">
        <v>424.47</v>
      </c>
      <c r="J657" s="347"/>
      <c r="K657" s="224"/>
    </row>
    <row r="658" spans="1:11" ht="78.75" x14ac:dyDescent="0.2">
      <c r="A658" s="14" t="s">
        <v>2994</v>
      </c>
      <c r="B658" s="14" t="s">
        <v>4249</v>
      </c>
      <c r="C658" s="14" t="s">
        <v>4249</v>
      </c>
      <c r="D658" s="16">
        <v>45944</v>
      </c>
      <c r="E658" s="16"/>
      <c r="F658" s="330" t="s">
        <v>4250</v>
      </c>
      <c r="G658" s="332" t="s">
        <v>3531</v>
      </c>
      <c r="H658" s="14" t="s">
        <v>3591</v>
      </c>
      <c r="I658" s="15">
        <v>249.58</v>
      </c>
      <c r="J658" s="347"/>
      <c r="K658" s="224"/>
    </row>
    <row r="659" spans="1:11" ht="78.75" x14ac:dyDescent="0.2">
      <c r="A659" s="14" t="s">
        <v>2994</v>
      </c>
      <c r="B659" s="14" t="s">
        <v>4251</v>
      </c>
      <c r="C659" s="14" t="s">
        <v>4251</v>
      </c>
      <c r="D659" s="16">
        <v>45944</v>
      </c>
      <c r="E659" s="16"/>
      <c r="F659" s="330" t="s">
        <v>4252</v>
      </c>
      <c r="G659" s="332" t="s">
        <v>3531</v>
      </c>
      <c r="H659" s="14" t="s">
        <v>3591</v>
      </c>
      <c r="I659" s="15">
        <v>479.04</v>
      </c>
      <c r="J659" s="347"/>
      <c r="K659" s="224"/>
    </row>
    <row r="660" spans="1:11" ht="78.75" x14ac:dyDescent="0.2">
      <c r="A660" s="14" t="s">
        <v>2994</v>
      </c>
      <c r="B660" s="14" t="s">
        <v>4253</v>
      </c>
      <c r="C660" s="14" t="s">
        <v>4253</v>
      </c>
      <c r="D660" s="16">
        <v>46002</v>
      </c>
      <c r="E660" s="16"/>
      <c r="F660" s="330" t="s">
        <v>4254</v>
      </c>
      <c r="G660" s="332" t="s">
        <v>3531</v>
      </c>
      <c r="H660" s="14" t="s">
        <v>3591</v>
      </c>
      <c r="I660" s="15">
        <v>310.16000000000003</v>
      </c>
      <c r="J660" s="347"/>
      <c r="K660" s="224"/>
    </row>
    <row r="661" spans="1:11" ht="22.5" x14ac:dyDescent="0.2">
      <c r="A661" s="14" t="s">
        <v>2994</v>
      </c>
      <c r="B661" s="14"/>
      <c r="C661" s="14"/>
      <c r="D661" s="16"/>
      <c r="E661" s="16"/>
      <c r="F661" s="330" t="s">
        <v>4255</v>
      </c>
      <c r="G661" s="332"/>
      <c r="H661" s="14"/>
      <c r="I661" s="15"/>
      <c r="J661" s="347"/>
      <c r="K661" s="224"/>
    </row>
    <row r="662" spans="1:11" ht="56.25" x14ac:dyDescent="0.2">
      <c r="A662" s="14" t="s">
        <v>2994</v>
      </c>
      <c r="B662" s="14" t="s">
        <v>4256</v>
      </c>
      <c r="C662" s="14" t="s">
        <v>4256</v>
      </c>
      <c r="D662" s="16">
        <v>45973</v>
      </c>
      <c r="E662" s="16"/>
      <c r="F662" s="330" t="s">
        <v>4257</v>
      </c>
      <c r="G662" s="332" t="s">
        <v>3533</v>
      </c>
      <c r="H662" s="14" t="s">
        <v>3593</v>
      </c>
      <c r="I662" s="15">
        <v>518.86</v>
      </c>
      <c r="J662" s="347"/>
      <c r="K662" s="224"/>
    </row>
    <row r="663" spans="1:11" ht="22.5" x14ac:dyDescent="0.2">
      <c r="A663" s="14" t="s">
        <v>2994</v>
      </c>
      <c r="B663" s="14" t="s">
        <v>4258</v>
      </c>
      <c r="C663" s="14" t="s">
        <v>4258</v>
      </c>
      <c r="D663" s="16">
        <v>46002</v>
      </c>
      <c r="E663" s="16"/>
      <c r="F663" s="330" t="s">
        <v>4259</v>
      </c>
      <c r="G663" s="332" t="s">
        <v>3533</v>
      </c>
      <c r="H663" s="14" t="s">
        <v>3593</v>
      </c>
      <c r="I663" s="15">
        <v>17.079999999999998</v>
      </c>
      <c r="J663" s="347"/>
      <c r="K663" s="224"/>
    </row>
    <row r="664" spans="1:11" ht="22.5" x14ac:dyDescent="0.2">
      <c r="A664" s="14" t="s">
        <v>2994</v>
      </c>
      <c r="B664" s="14"/>
      <c r="C664" s="14"/>
      <c r="D664" s="16"/>
      <c r="E664" s="16"/>
      <c r="F664" s="330" t="s">
        <v>4260</v>
      </c>
      <c r="G664" s="332"/>
      <c r="H664" s="14"/>
      <c r="I664" s="15"/>
      <c r="J664" s="347"/>
      <c r="K664" s="224"/>
    </row>
    <row r="665" spans="1:11" ht="90" x14ac:dyDescent="0.2">
      <c r="A665" s="14" t="s">
        <v>2994</v>
      </c>
      <c r="B665" s="14" t="s">
        <v>4261</v>
      </c>
      <c r="C665" s="14" t="s">
        <v>4261</v>
      </c>
      <c r="D665" s="16">
        <v>45821</v>
      </c>
      <c r="E665" s="16"/>
      <c r="F665" s="330" t="s">
        <v>4262</v>
      </c>
      <c r="G665" s="332" t="s">
        <v>3536</v>
      </c>
      <c r="H665" s="14" t="s">
        <v>3596</v>
      </c>
      <c r="I665" s="15">
        <v>516.58000000000004</v>
      </c>
      <c r="J665" s="347"/>
      <c r="K665" s="224"/>
    </row>
    <row r="666" spans="1:11" ht="56.25" x14ac:dyDescent="0.2">
      <c r="A666" s="14" t="s">
        <v>2994</v>
      </c>
      <c r="B666" s="14" t="s">
        <v>4263</v>
      </c>
      <c r="C666" s="14" t="s">
        <v>4263</v>
      </c>
      <c r="D666" s="16">
        <v>45821</v>
      </c>
      <c r="E666" s="16"/>
      <c r="F666" s="330" t="s">
        <v>4264</v>
      </c>
      <c r="G666" s="332" t="s">
        <v>3536</v>
      </c>
      <c r="H666" s="14" t="s">
        <v>3596</v>
      </c>
      <c r="I666" s="15">
        <v>186.66</v>
      </c>
      <c r="J666" s="347"/>
      <c r="K666" s="224"/>
    </row>
    <row r="667" spans="1:11" ht="90" x14ac:dyDescent="0.2">
      <c r="A667" s="14" t="s">
        <v>2994</v>
      </c>
      <c r="B667" s="14" t="s">
        <v>4265</v>
      </c>
      <c r="C667" s="14" t="s">
        <v>4265</v>
      </c>
      <c r="D667" s="16">
        <v>45828</v>
      </c>
      <c r="E667" s="16"/>
      <c r="F667" s="330" t="s">
        <v>4266</v>
      </c>
      <c r="G667" s="332" t="s">
        <v>3536</v>
      </c>
      <c r="H667" s="14" t="s">
        <v>3596</v>
      </c>
      <c r="I667" s="15">
        <v>303.60000000000002</v>
      </c>
      <c r="J667" s="347"/>
      <c r="K667" s="224"/>
    </row>
    <row r="668" spans="1:11" ht="90" x14ac:dyDescent="0.2">
      <c r="A668" s="14" t="s">
        <v>2994</v>
      </c>
      <c r="B668" s="14" t="s">
        <v>4267</v>
      </c>
      <c r="C668" s="14" t="s">
        <v>4267</v>
      </c>
      <c r="D668" s="16">
        <v>45944</v>
      </c>
      <c r="E668" s="16"/>
      <c r="F668" s="330" t="s">
        <v>4268</v>
      </c>
      <c r="G668" s="332" t="s">
        <v>3536</v>
      </c>
      <c r="H668" s="14" t="s">
        <v>3596</v>
      </c>
      <c r="I668" s="15">
        <v>428.02</v>
      </c>
      <c r="J668" s="347"/>
      <c r="K668" s="224"/>
    </row>
    <row r="669" spans="1:11" ht="78.75" x14ac:dyDescent="0.2">
      <c r="A669" s="14" t="s">
        <v>2994</v>
      </c>
      <c r="B669" s="14" t="s">
        <v>4269</v>
      </c>
      <c r="C669" s="14" t="s">
        <v>4269</v>
      </c>
      <c r="D669" s="16">
        <v>45973</v>
      </c>
      <c r="E669" s="16"/>
      <c r="F669" s="330" t="s">
        <v>4270</v>
      </c>
      <c r="G669" s="332" t="s">
        <v>3536</v>
      </c>
      <c r="H669" s="14" t="s">
        <v>3596</v>
      </c>
      <c r="I669" s="15">
        <v>606.72</v>
      </c>
      <c r="J669" s="347"/>
      <c r="K669" s="224"/>
    </row>
    <row r="670" spans="1:11" ht="78.75" x14ac:dyDescent="0.2">
      <c r="A670" s="14" t="s">
        <v>2994</v>
      </c>
      <c r="B670" s="14" t="s">
        <v>4271</v>
      </c>
      <c r="C670" s="14" t="s">
        <v>4271</v>
      </c>
      <c r="D670" s="16">
        <v>46002</v>
      </c>
      <c r="E670" s="16"/>
      <c r="F670" s="330" t="s">
        <v>4272</v>
      </c>
      <c r="G670" s="332" t="s">
        <v>3536</v>
      </c>
      <c r="H670" s="14" t="s">
        <v>3596</v>
      </c>
      <c r="I670" s="15">
        <v>279.5</v>
      </c>
      <c r="J670" s="347"/>
      <c r="K670" s="224"/>
    </row>
    <row r="671" spans="1:11" ht="22.5" x14ac:dyDescent="0.2">
      <c r="A671" s="14" t="s">
        <v>2994</v>
      </c>
      <c r="B671" s="14"/>
      <c r="C671" s="14"/>
      <c r="D671" s="16"/>
      <c r="E671" s="16"/>
      <c r="F671" s="330" t="s">
        <v>4273</v>
      </c>
      <c r="G671" s="332"/>
      <c r="H671" s="14"/>
      <c r="I671" s="15"/>
      <c r="J671" s="347"/>
      <c r="K671" s="224"/>
    </row>
    <row r="672" spans="1:11" ht="22.5" x14ac:dyDescent="0.2">
      <c r="A672" s="14" t="s">
        <v>2994</v>
      </c>
      <c r="B672" s="14" t="s">
        <v>4274</v>
      </c>
      <c r="C672" s="14" t="s">
        <v>4274</v>
      </c>
      <c r="D672" s="16">
        <v>46002</v>
      </c>
      <c r="E672" s="16"/>
      <c r="F672" s="14" t="s">
        <v>4275</v>
      </c>
      <c r="G672" s="332" t="s">
        <v>3536</v>
      </c>
      <c r="H672" s="14" t="s">
        <v>3596</v>
      </c>
      <c r="I672" s="15">
        <v>505</v>
      </c>
      <c r="J672" s="347"/>
      <c r="K672" s="224"/>
    </row>
    <row r="673" spans="1:11" ht="22.5" x14ac:dyDescent="0.2">
      <c r="A673" s="14" t="s">
        <v>2994</v>
      </c>
      <c r="B673" s="14"/>
      <c r="C673" s="14"/>
      <c r="D673" s="16"/>
      <c r="E673" s="16"/>
      <c r="F673" s="330" t="s">
        <v>4276</v>
      </c>
      <c r="G673" s="332"/>
      <c r="H673" s="14"/>
      <c r="I673" s="15"/>
      <c r="J673" s="347"/>
      <c r="K673" s="224"/>
    </row>
    <row r="674" spans="1:11" ht="78.75" x14ac:dyDescent="0.2">
      <c r="A674" s="14" t="s">
        <v>2994</v>
      </c>
      <c r="B674" s="14" t="s">
        <v>4277</v>
      </c>
      <c r="C674" s="14" t="s">
        <v>4277</v>
      </c>
      <c r="D674" s="16">
        <v>45821</v>
      </c>
      <c r="E674" s="16"/>
      <c r="F674" s="330" t="s">
        <v>4278</v>
      </c>
      <c r="G674" s="332" t="s">
        <v>3534</v>
      </c>
      <c r="H674" s="14" t="s">
        <v>4124</v>
      </c>
      <c r="I674" s="15">
        <v>645.91999999999996</v>
      </c>
      <c r="J674" s="347"/>
      <c r="K674" s="224"/>
    </row>
    <row r="675" spans="1:11" ht="90" x14ac:dyDescent="0.2">
      <c r="A675" s="14" t="s">
        <v>2994</v>
      </c>
      <c r="B675" s="14" t="s">
        <v>4279</v>
      </c>
      <c r="C675" s="14" t="s">
        <v>4279</v>
      </c>
      <c r="D675" s="16">
        <v>45821</v>
      </c>
      <c r="E675" s="16"/>
      <c r="F675" s="330" t="s">
        <v>4280</v>
      </c>
      <c r="G675" s="332" t="s">
        <v>3534</v>
      </c>
      <c r="H675" s="14" t="s">
        <v>4124</v>
      </c>
      <c r="I675" s="15">
        <v>522.6</v>
      </c>
      <c r="J675" s="347"/>
      <c r="K675" s="224"/>
    </row>
    <row r="676" spans="1:11" ht="56.25" x14ac:dyDescent="0.2">
      <c r="A676" s="14" t="s">
        <v>2994</v>
      </c>
      <c r="B676" s="14" t="s">
        <v>4281</v>
      </c>
      <c r="C676" s="14" t="s">
        <v>4281</v>
      </c>
      <c r="D676" s="16">
        <v>45828</v>
      </c>
      <c r="E676" s="16"/>
      <c r="F676" s="330" t="s">
        <v>4282</v>
      </c>
      <c r="G676" s="332" t="s">
        <v>3534</v>
      </c>
      <c r="H676" s="14" t="s">
        <v>4124</v>
      </c>
      <c r="I676" s="15">
        <v>209.42</v>
      </c>
      <c r="J676" s="347"/>
      <c r="K676" s="224"/>
    </row>
    <row r="677" spans="1:11" ht="56.25" x14ac:dyDescent="0.2">
      <c r="A677" s="14" t="s">
        <v>2994</v>
      </c>
      <c r="B677" s="14" t="s">
        <v>4283</v>
      </c>
      <c r="C677" s="14" t="s">
        <v>4283</v>
      </c>
      <c r="D677" s="16">
        <v>45944</v>
      </c>
      <c r="E677" s="16"/>
      <c r="F677" s="330" t="s">
        <v>4284</v>
      </c>
      <c r="G677" s="332" t="s">
        <v>3534</v>
      </c>
      <c r="H677" s="14" t="s">
        <v>4124</v>
      </c>
      <c r="I677" s="15">
        <v>35.200000000000003</v>
      </c>
      <c r="J677" s="347"/>
      <c r="K677" s="224"/>
    </row>
    <row r="678" spans="1:11" ht="78.75" x14ac:dyDescent="0.2">
      <c r="A678" s="14" t="s">
        <v>2994</v>
      </c>
      <c r="B678" s="14" t="s">
        <v>4285</v>
      </c>
      <c r="C678" s="14" t="s">
        <v>4285</v>
      </c>
      <c r="D678" s="16">
        <v>45973</v>
      </c>
      <c r="E678" s="16"/>
      <c r="F678" s="330" t="s">
        <v>4286</v>
      </c>
      <c r="G678" s="332" t="s">
        <v>3534</v>
      </c>
      <c r="H678" s="14" t="s">
        <v>4124</v>
      </c>
      <c r="I678" s="15">
        <v>188.96</v>
      </c>
      <c r="J678" s="347"/>
      <c r="K678" s="224"/>
    </row>
    <row r="679" spans="1:11" ht="56.25" x14ac:dyDescent="0.2">
      <c r="A679" s="14" t="s">
        <v>2994</v>
      </c>
      <c r="B679" s="14" t="s">
        <v>4287</v>
      </c>
      <c r="C679" s="14" t="s">
        <v>4287</v>
      </c>
      <c r="D679" s="16">
        <v>46002</v>
      </c>
      <c r="E679" s="16"/>
      <c r="F679" s="330" t="s">
        <v>4288</v>
      </c>
      <c r="G679" s="332" t="s">
        <v>3534</v>
      </c>
      <c r="H679" s="14" t="s">
        <v>4124</v>
      </c>
      <c r="I679" s="15">
        <v>319.36</v>
      </c>
      <c r="J679" s="347"/>
      <c r="K679" s="224"/>
    </row>
    <row r="680" spans="1:11" ht="22.5" x14ac:dyDescent="0.2">
      <c r="A680" s="14" t="s">
        <v>2994</v>
      </c>
      <c r="B680" s="14"/>
      <c r="C680" s="14"/>
      <c r="D680" s="16"/>
      <c r="E680" s="16"/>
      <c r="F680" s="330" t="s">
        <v>4289</v>
      </c>
      <c r="G680" s="332"/>
      <c r="H680" s="14"/>
      <c r="I680" s="15"/>
      <c r="J680" s="347"/>
      <c r="K680" s="224"/>
    </row>
    <row r="681" spans="1:11" ht="33.75" x14ac:dyDescent="0.2">
      <c r="A681" s="14" t="s">
        <v>2994</v>
      </c>
      <c r="B681" s="14" t="s">
        <v>4290</v>
      </c>
      <c r="C681" s="14" t="s">
        <v>4290</v>
      </c>
      <c r="D681" s="16">
        <v>45821</v>
      </c>
      <c r="E681" s="16"/>
      <c r="F681" s="330" t="s">
        <v>4291</v>
      </c>
      <c r="G681" s="332" t="s">
        <v>3682</v>
      </c>
      <c r="H681" s="14" t="s">
        <v>3683</v>
      </c>
      <c r="I681" s="15">
        <v>44.38</v>
      </c>
      <c r="J681" s="347"/>
      <c r="K681" s="224"/>
    </row>
    <row r="682" spans="1:11" ht="56.25" x14ac:dyDescent="0.2">
      <c r="A682" s="14" t="s">
        <v>2994</v>
      </c>
      <c r="B682" s="14" t="s">
        <v>4292</v>
      </c>
      <c r="C682" s="14" t="s">
        <v>4292</v>
      </c>
      <c r="D682" s="16">
        <v>45821</v>
      </c>
      <c r="E682" s="16"/>
      <c r="F682" s="330" t="s">
        <v>4548</v>
      </c>
      <c r="G682" s="332" t="s">
        <v>3682</v>
      </c>
      <c r="H682" s="14" t="s">
        <v>3683</v>
      </c>
      <c r="I682" s="15">
        <v>58.62</v>
      </c>
      <c r="J682" s="347"/>
      <c r="K682" s="224"/>
    </row>
    <row r="683" spans="1:11" ht="22.5" x14ac:dyDescent="0.2">
      <c r="A683" s="14" t="s">
        <v>2994</v>
      </c>
      <c r="B683" s="14"/>
      <c r="C683" s="14"/>
      <c r="D683" s="16"/>
      <c r="E683" s="16"/>
      <c r="F683" s="330" t="s">
        <v>4293</v>
      </c>
      <c r="G683" s="332"/>
      <c r="H683" s="14"/>
      <c r="I683" s="15"/>
      <c r="J683" s="347"/>
      <c r="K683" s="224"/>
    </row>
    <row r="684" spans="1:11" ht="45" x14ac:dyDescent="0.2">
      <c r="A684" s="14" t="s">
        <v>2994</v>
      </c>
      <c r="B684" s="14" t="s">
        <v>4294</v>
      </c>
      <c r="C684" s="14" t="s">
        <v>4294</v>
      </c>
      <c r="D684" s="16">
        <v>45821</v>
      </c>
      <c r="E684" s="16"/>
      <c r="F684" s="330" t="s">
        <v>4549</v>
      </c>
      <c r="G684" s="332" t="s">
        <v>3891</v>
      </c>
      <c r="H684" s="14" t="s">
        <v>3892</v>
      </c>
      <c r="I684" s="15">
        <v>143.1</v>
      </c>
      <c r="J684" s="347"/>
      <c r="K684" s="224"/>
    </row>
    <row r="685" spans="1:11" ht="78.75" x14ac:dyDescent="0.2">
      <c r="A685" s="14" t="s">
        <v>2994</v>
      </c>
      <c r="B685" s="14" t="s">
        <v>4295</v>
      </c>
      <c r="C685" s="14" t="s">
        <v>4295</v>
      </c>
      <c r="D685" s="16">
        <v>45821</v>
      </c>
      <c r="E685" s="16"/>
      <c r="F685" s="330" t="s">
        <v>4550</v>
      </c>
      <c r="G685" s="332" t="s">
        <v>3891</v>
      </c>
      <c r="H685" s="14" t="s">
        <v>3892</v>
      </c>
      <c r="I685" s="15">
        <v>347.68</v>
      </c>
      <c r="J685" s="347"/>
      <c r="K685" s="224"/>
    </row>
    <row r="686" spans="1:11" ht="22.5" x14ac:dyDescent="0.2">
      <c r="A686" s="14" t="s">
        <v>2994</v>
      </c>
      <c r="B686" s="14" t="s">
        <v>4296</v>
      </c>
      <c r="C686" s="14" t="s">
        <v>4296</v>
      </c>
      <c r="D686" s="16">
        <v>45832</v>
      </c>
      <c r="E686" s="16"/>
      <c r="F686" s="14" t="s">
        <v>4297</v>
      </c>
      <c r="G686" s="332" t="s">
        <v>3891</v>
      </c>
      <c r="H686" s="14" t="s">
        <v>3892</v>
      </c>
      <c r="I686" s="15">
        <v>38.4</v>
      </c>
      <c r="J686" s="347"/>
      <c r="K686" s="224"/>
    </row>
    <row r="687" spans="1:11" ht="56.25" x14ac:dyDescent="0.2">
      <c r="A687" s="14" t="s">
        <v>2994</v>
      </c>
      <c r="B687" s="14" t="s">
        <v>4298</v>
      </c>
      <c r="C687" s="14" t="s">
        <v>4298</v>
      </c>
      <c r="D687" s="16">
        <v>45952</v>
      </c>
      <c r="E687" s="16"/>
      <c r="F687" s="330" t="s">
        <v>4551</v>
      </c>
      <c r="G687" s="332" t="s">
        <v>3891</v>
      </c>
      <c r="H687" s="14" t="s">
        <v>3892</v>
      </c>
      <c r="I687" s="15">
        <v>186.16</v>
      </c>
      <c r="J687" s="347"/>
      <c r="K687" s="224"/>
    </row>
    <row r="688" spans="1:11" ht="56.25" x14ac:dyDescent="0.2">
      <c r="A688" s="14" t="s">
        <v>2994</v>
      </c>
      <c r="B688" s="14" t="s">
        <v>4299</v>
      </c>
      <c r="C688" s="14" t="s">
        <v>4299</v>
      </c>
      <c r="D688" s="16">
        <v>45973</v>
      </c>
      <c r="E688" s="16"/>
      <c r="F688" s="330" t="s">
        <v>4552</v>
      </c>
      <c r="G688" s="332" t="s">
        <v>3891</v>
      </c>
      <c r="H688" s="14" t="s">
        <v>3892</v>
      </c>
      <c r="I688" s="15">
        <v>218.84</v>
      </c>
      <c r="J688" s="347"/>
      <c r="K688" s="224"/>
    </row>
    <row r="689" spans="1:11" ht="67.5" x14ac:dyDescent="0.2">
      <c r="A689" s="14" t="s">
        <v>2994</v>
      </c>
      <c r="B689" s="14" t="s">
        <v>4300</v>
      </c>
      <c r="C689" s="14" t="s">
        <v>4300</v>
      </c>
      <c r="D689" s="16">
        <v>46002</v>
      </c>
      <c r="E689" s="16"/>
      <c r="F689" s="330" t="s">
        <v>4553</v>
      </c>
      <c r="G689" s="332" t="s">
        <v>3891</v>
      </c>
      <c r="H689" s="14" t="s">
        <v>3892</v>
      </c>
      <c r="I689" s="15">
        <v>544.78</v>
      </c>
      <c r="J689" s="347"/>
      <c r="K689" s="224"/>
    </row>
    <row r="690" spans="1:11" ht="22.5" x14ac:dyDescent="0.2">
      <c r="A690" s="14" t="s">
        <v>2994</v>
      </c>
      <c r="B690" s="14"/>
      <c r="C690" s="14"/>
      <c r="D690" s="16"/>
      <c r="E690" s="16"/>
      <c r="F690" s="330" t="s">
        <v>4301</v>
      </c>
      <c r="G690" s="332"/>
      <c r="H690" s="14"/>
      <c r="I690" s="15"/>
      <c r="J690" s="347"/>
      <c r="K690" s="224"/>
    </row>
    <row r="691" spans="1:11" ht="22.5" x14ac:dyDescent="0.2">
      <c r="A691" s="14" t="s">
        <v>2994</v>
      </c>
      <c r="B691" s="14" t="s">
        <v>4302</v>
      </c>
      <c r="C691" s="14" t="s">
        <v>4302</v>
      </c>
      <c r="D691" s="16">
        <v>45973</v>
      </c>
      <c r="E691" s="16"/>
      <c r="F691" s="14" t="s">
        <v>4303</v>
      </c>
      <c r="G691" s="332" t="s">
        <v>4304</v>
      </c>
      <c r="H691" s="14" t="s">
        <v>4305</v>
      </c>
      <c r="I691" s="15">
        <v>27.65</v>
      </c>
      <c r="J691" s="347"/>
      <c r="K691" s="224"/>
    </row>
    <row r="692" spans="1:11" ht="22.5" x14ac:dyDescent="0.2">
      <c r="A692" s="14" t="s">
        <v>2994</v>
      </c>
      <c r="B692" s="14"/>
      <c r="C692" s="14"/>
      <c r="D692" s="16"/>
      <c r="E692" s="16"/>
      <c r="F692" s="330" t="s">
        <v>4306</v>
      </c>
      <c r="G692" s="332"/>
      <c r="H692" s="14"/>
      <c r="I692" s="15"/>
      <c r="J692" s="347"/>
      <c r="K692" s="224"/>
    </row>
    <row r="693" spans="1:11" ht="22.5" x14ac:dyDescent="0.2">
      <c r="A693" s="14" t="s">
        <v>2994</v>
      </c>
      <c r="B693" s="14" t="s">
        <v>4307</v>
      </c>
      <c r="C693" s="14" t="s">
        <v>4307</v>
      </c>
      <c r="D693" s="16">
        <v>45821</v>
      </c>
      <c r="E693" s="16"/>
      <c r="F693" s="330" t="s">
        <v>4308</v>
      </c>
      <c r="G693" s="332" t="s">
        <v>3537</v>
      </c>
      <c r="H693" s="14" t="s">
        <v>3597</v>
      </c>
      <c r="I693" s="15">
        <v>13.1</v>
      </c>
      <c r="J693" s="347"/>
      <c r="K693" s="224"/>
    </row>
    <row r="694" spans="1:11" ht="22.5" x14ac:dyDescent="0.2">
      <c r="A694" s="14" t="s">
        <v>2994</v>
      </c>
      <c r="B694" s="14" t="s">
        <v>4309</v>
      </c>
      <c r="C694" s="14" t="s">
        <v>4309</v>
      </c>
      <c r="D694" s="16">
        <v>45821</v>
      </c>
      <c r="E694" s="16"/>
      <c r="F694" s="330" t="s">
        <v>4310</v>
      </c>
      <c r="G694" s="332" t="s">
        <v>3537</v>
      </c>
      <c r="H694" s="14" t="s">
        <v>3597</v>
      </c>
      <c r="I694" s="15">
        <v>8.3000000000000007</v>
      </c>
      <c r="J694" s="347"/>
      <c r="K694" s="224"/>
    </row>
    <row r="695" spans="1:11" ht="22.5" x14ac:dyDescent="0.2">
      <c r="A695" s="14" t="s">
        <v>2994</v>
      </c>
      <c r="B695" s="14" t="s">
        <v>4311</v>
      </c>
      <c r="C695" s="14" t="s">
        <v>4311</v>
      </c>
      <c r="D695" s="16">
        <v>45828</v>
      </c>
      <c r="E695" s="16"/>
      <c r="F695" s="330" t="s">
        <v>4312</v>
      </c>
      <c r="G695" s="332" t="s">
        <v>3537</v>
      </c>
      <c r="H695" s="14" t="s">
        <v>3597</v>
      </c>
      <c r="I695" s="15">
        <v>213.87</v>
      </c>
      <c r="J695" s="347"/>
      <c r="K695" s="224"/>
    </row>
    <row r="696" spans="1:11" ht="22.5" x14ac:dyDescent="0.2">
      <c r="A696" s="14" t="s">
        <v>2994</v>
      </c>
      <c r="B696" s="14" t="s">
        <v>4313</v>
      </c>
      <c r="C696" s="14" t="s">
        <v>4313</v>
      </c>
      <c r="D696" s="16">
        <v>45944</v>
      </c>
      <c r="E696" s="16"/>
      <c r="F696" s="330" t="s">
        <v>4314</v>
      </c>
      <c r="G696" s="332" t="s">
        <v>3537</v>
      </c>
      <c r="H696" s="14" t="s">
        <v>3597</v>
      </c>
      <c r="I696" s="15">
        <v>85.62</v>
      </c>
      <c r="J696" s="347"/>
      <c r="K696" s="224"/>
    </row>
    <row r="697" spans="1:11" ht="33.75" x14ac:dyDescent="0.2">
      <c r="A697" s="14" t="s">
        <v>2994</v>
      </c>
      <c r="B697" s="14" t="s">
        <v>4315</v>
      </c>
      <c r="C697" s="14" t="s">
        <v>4315</v>
      </c>
      <c r="D697" s="16">
        <v>45973</v>
      </c>
      <c r="E697" s="16"/>
      <c r="F697" s="330" t="s">
        <v>4316</v>
      </c>
      <c r="G697" s="332" t="s">
        <v>3537</v>
      </c>
      <c r="H697" s="14" t="s">
        <v>3597</v>
      </c>
      <c r="I697" s="15">
        <v>156.72</v>
      </c>
      <c r="J697" s="347"/>
      <c r="K697" s="224"/>
    </row>
    <row r="698" spans="1:11" ht="56.25" x14ac:dyDescent="0.2">
      <c r="A698" s="14" t="s">
        <v>2994</v>
      </c>
      <c r="B698" s="14" t="s">
        <v>4317</v>
      </c>
      <c r="C698" s="14" t="s">
        <v>4317</v>
      </c>
      <c r="D698" s="16">
        <v>46002</v>
      </c>
      <c r="E698" s="16"/>
      <c r="F698" s="330" t="s">
        <v>4318</v>
      </c>
      <c r="G698" s="332" t="s">
        <v>3537</v>
      </c>
      <c r="H698" s="14" t="s">
        <v>3597</v>
      </c>
      <c r="I698" s="15">
        <v>110.98</v>
      </c>
      <c r="J698" s="347"/>
      <c r="K698" s="224"/>
    </row>
    <row r="699" spans="1:11" ht="22.5" x14ac:dyDescent="0.2">
      <c r="A699" s="14" t="s">
        <v>2994</v>
      </c>
      <c r="B699" s="14"/>
      <c r="C699" s="14"/>
      <c r="D699" s="16"/>
      <c r="E699" s="16"/>
      <c r="F699" s="330" t="s">
        <v>4319</v>
      </c>
      <c r="G699" s="332"/>
      <c r="H699" s="14"/>
      <c r="I699" s="15"/>
      <c r="J699" s="347"/>
      <c r="K699" s="224"/>
    </row>
    <row r="700" spans="1:11" ht="45" x14ac:dyDescent="0.2">
      <c r="A700" s="14" t="s">
        <v>2994</v>
      </c>
      <c r="B700" s="14" t="s">
        <v>4320</v>
      </c>
      <c r="C700" s="14" t="s">
        <v>4320</v>
      </c>
      <c r="D700" s="16">
        <v>45821</v>
      </c>
      <c r="E700" s="16"/>
      <c r="F700" s="330" t="s">
        <v>4321</v>
      </c>
      <c r="G700" s="332" t="s">
        <v>4322</v>
      </c>
      <c r="H700" s="14" t="s">
        <v>4323</v>
      </c>
      <c r="I700" s="15">
        <v>135</v>
      </c>
      <c r="J700" s="347"/>
      <c r="K700" s="224"/>
    </row>
    <row r="701" spans="1:11" ht="22.5" x14ac:dyDescent="0.2">
      <c r="A701" s="14" t="s">
        <v>2994</v>
      </c>
      <c r="B701" s="14" t="s">
        <v>4324</v>
      </c>
      <c r="C701" s="14" t="s">
        <v>4324</v>
      </c>
      <c r="D701" s="16">
        <v>45828</v>
      </c>
      <c r="E701" s="16"/>
      <c r="F701" s="330" t="s">
        <v>4325</v>
      </c>
      <c r="G701" s="332" t="s">
        <v>4322</v>
      </c>
      <c r="H701" s="14" t="s">
        <v>4323</v>
      </c>
      <c r="I701" s="15">
        <v>114.8</v>
      </c>
      <c r="J701" s="347"/>
      <c r="K701" s="224"/>
    </row>
    <row r="702" spans="1:11" ht="22.5" x14ac:dyDescent="0.2">
      <c r="A702" s="14" t="s">
        <v>2994</v>
      </c>
      <c r="B702" s="14"/>
      <c r="C702" s="14"/>
      <c r="D702" s="16"/>
      <c r="E702" s="16"/>
      <c r="F702" s="330" t="s">
        <v>4326</v>
      </c>
      <c r="G702" s="332"/>
      <c r="H702" s="14"/>
      <c r="I702" s="15"/>
      <c r="J702" s="347"/>
      <c r="K702" s="224"/>
    </row>
    <row r="703" spans="1:11" ht="22.5" x14ac:dyDescent="0.2">
      <c r="A703" s="14" t="s">
        <v>2994</v>
      </c>
      <c r="B703" s="14" t="s">
        <v>4327</v>
      </c>
      <c r="C703" s="14" t="s">
        <v>4327</v>
      </c>
      <c r="D703" s="16">
        <v>45973</v>
      </c>
      <c r="E703" s="16"/>
      <c r="F703" s="14" t="s">
        <v>4328</v>
      </c>
      <c r="G703" s="332" t="s">
        <v>4329</v>
      </c>
      <c r="H703" s="14" t="s">
        <v>4330</v>
      </c>
      <c r="I703" s="15">
        <v>8.8000000000000007</v>
      </c>
      <c r="J703" s="347"/>
      <c r="K703" s="224"/>
    </row>
    <row r="704" spans="1:11" ht="22.5" x14ac:dyDescent="0.2">
      <c r="A704" s="14" t="s">
        <v>2994</v>
      </c>
      <c r="B704" s="14"/>
      <c r="C704" s="14"/>
      <c r="D704" s="16"/>
      <c r="E704" s="16"/>
      <c r="F704" s="330" t="s">
        <v>4331</v>
      </c>
      <c r="G704" s="332"/>
      <c r="H704" s="14"/>
      <c r="I704" s="15"/>
      <c r="J704" s="347"/>
      <c r="K704" s="224"/>
    </row>
    <row r="705" spans="1:11" ht="22.5" x14ac:dyDescent="0.2">
      <c r="A705" s="14" t="s">
        <v>2994</v>
      </c>
      <c r="B705" s="14" t="s">
        <v>4332</v>
      </c>
      <c r="C705" s="14" t="s">
        <v>4332</v>
      </c>
      <c r="D705" s="16">
        <v>45821</v>
      </c>
      <c r="E705" s="16"/>
      <c r="F705" s="330" t="s">
        <v>4333</v>
      </c>
      <c r="G705" s="332" t="s">
        <v>4334</v>
      </c>
      <c r="H705" s="14" t="s">
        <v>4335</v>
      </c>
      <c r="I705" s="15">
        <v>8.8000000000000007</v>
      </c>
      <c r="J705" s="347"/>
      <c r="K705" s="224"/>
    </row>
    <row r="706" spans="1:11" ht="33.75" x14ac:dyDescent="0.2">
      <c r="A706" s="14" t="s">
        <v>2994</v>
      </c>
      <c r="B706" s="14" t="s">
        <v>4336</v>
      </c>
      <c r="C706" s="14" t="s">
        <v>4336</v>
      </c>
      <c r="D706" s="16">
        <v>45821</v>
      </c>
      <c r="E706" s="16"/>
      <c r="F706" s="330" t="s">
        <v>4337</v>
      </c>
      <c r="G706" s="332" t="s">
        <v>4334</v>
      </c>
      <c r="H706" s="14" t="s">
        <v>4335</v>
      </c>
      <c r="I706" s="15">
        <v>12.3</v>
      </c>
      <c r="J706" s="347"/>
      <c r="K706" s="224"/>
    </row>
    <row r="707" spans="1:11" ht="45" x14ac:dyDescent="0.2">
      <c r="A707" s="14" t="s">
        <v>2994</v>
      </c>
      <c r="B707" s="14" t="s">
        <v>4338</v>
      </c>
      <c r="C707" s="14" t="s">
        <v>4338</v>
      </c>
      <c r="D707" s="16">
        <v>45946</v>
      </c>
      <c r="E707" s="16"/>
      <c r="F707" s="330" t="s">
        <v>4339</v>
      </c>
      <c r="G707" s="332" t="s">
        <v>4334</v>
      </c>
      <c r="H707" s="14" t="s">
        <v>4335</v>
      </c>
      <c r="I707" s="15">
        <v>84.4</v>
      </c>
      <c r="J707" s="347"/>
      <c r="K707" s="224"/>
    </row>
    <row r="708" spans="1:11" ht="67.5" x14ac:dyDescent="0.2">
      <c r="A708" s="14" t="s">
        <v>2994</v>
      </c>
      <c r="B708" s="14" t="s">
        <v>4340</v>
      </c>
      <c r="C708" s="14" t="s">
        <v>4340</v>
      </c>
      <c r="D708" s="16">
        <v>45973</v>
      </c>
      <c r="E708" s="16"/>
      <c r="F708" s="330" t="s">
        <v>4341</v>
      </c>
      <c r="G708" s="332" t="s">
        <v>4334</v>
      </c>
      <c r="H708" s="14" t="s">
        <v>4335</v>
      </c>
      <c r="I708" s="15">
        <v>91.44</v>
      </c>
      <c r="J708" s="347"/>
      <c r="K708" s="224"/>
    </row>
    <row r="709" spans="1:11" ht="56.25" x14ac:dyDescent="0.2">
      <c r="A709" s="14" t="s">
        <v>2994</v>
      </c>
      <c r="B709" s="14" t="s">
        <v>4342</v>
      </c>
      <c r="C709" s="14" t="s">
        <v>4342</v>
      </c>
      <c r="D709" s="16">
        <v>46002</v>
      </c>
      <c r="E709" s="16"/>
      <c r="F709" s="330" t="s">
        <v>4343</v>
      </c>
      <c r="G709" s="332" t="s">
        <v>4334</v>
      </c>
      <c r="H709" s="14" t="s">
        <v>4335</v>
      </c>
      <c r="I709" s="15">
        <v>74.84</v>
      </c>
      <c r="J709" s="347"/>
      <c r="K709" s="224"/>
    </row>
    <row r="710" spans="1:11" ht="22.5" x14ac:dyDescent="0.2">
      <c r="A710" s="14" t="s">
        <v>2994</v>
      </c>
      <c r="B710" s="14"/>
      <c r="C710" s="14"/>
      <c r="D710" s="16"/>
      <c r="E710" s="16"/>
      <c r="F710" s="330" t="s">
        <v>4344</v>
      </c>
      <c r="G710" s="332"/>
      <c r="H710" s="14"/>
      <c r="I710" s="15"/>
      <c r="J710" s="347"/>
      <c r="K710" s="224"/>
    </row>
    <row r="711" spans="1:11" ht="22.5" x14ac:dyDescent="0.2">
      <c r="A711" s="14" t="s">
        <v>2994</v>
      </c>
      <c r="B711" s="14" t="s">
        <v>4345</v>
      </c>
      <c r="C711" s="14" t="s">
        <v>4345</v>
      </c>
      <c r="D711" s="16">
        <v>46002</v>
      </c>
      <c r="E711" s="16"/>
      <c r="F711" s="14" t="s">
        <v>4346</v>
      </c>
      <c r="G711" s="332" t="s">
        <v>4334</v>
      </c>
      <c r="H711" s="14" t="s">
        <v>4335</v>
      </c>
      <c r="I711" s="15">
        <v>490</v>
      </c>
      <c r="J711" s="347"/>
      <c r="K711" s="224"/>
    </row>
    <row r="712" spans="1:11" ht="22.5" x14ac:dyDescent="0.2">
      <c r="A712" s="14" t="s">
        <v>2994</v>
      </c>
      <c r="B712" s="14"/>
      <c r="C712" s="14"/>
      <c r="D712" s="16"/>
      <c r="E712" s="16"/>
      <c r="F712" s="330" t="s">
        <v>4347</v>
      </c>
      <c r="G712" s="332"/>
      <c r="H712" s="14"/>
      <c r="I712" s="15"/>
      <c r="J712" s="347"/>
      <c r="K712" s="224"/>
    </row>
    <row r="713" spans="1:11" ht="22.5" x14ac:dyDescent="0.2">
      <c r="A713" s="14" t="s">
        <v>2994</v>
      </c>
      <c r="B713" s="14" t="s">
        <v>4348</v>
      </c>
      <c r="C713" s="14" t="s">
        <v>4348</v>
      </c>
      <c r="D713" s="16">
        <v>45828</v>
      </c>
      <c r="E713" s="16"/>
      <c r="F713" s="14" t="s">
        <v>4349</v>
      </c>
      <c r="G713" s="332" t="s">
        <v>4350</v>
      </c>
      <c r="H713" s="14" t="s">
        <v>4351</v>
      </c>
      <c r="I713" s="15">
        <v>53.76</v>
      </c>
      <c r="J713" s="347"/>
      <c r="K713" s="224"/>
    </row>
    <row r="714" spans="1:11" ht="22.5" x14ac:dyDescent="0.2">
      <c r="A714" s="14" t="s">
        <v>2994</v>
      </c>
      <c r="B714" s="14"/>
      <c r="C714" s="14"/>
      <c r="D714" s="16"/>
      <c r="E714" s="16"/>
      <c r="F714" s="330" t="s">
        <v>4352</v>
      </c>
      <c r="G714" s="332"/>
      <c r="H714" s="14"/>
      <c r="I714" s="15"/>
      <c r="J714" s="347"/>
      <c r="K714" s="224"/>
    </row>
    <row r="715" spans="1:11" ht="22.5" x14ac:dyDescent="0.2">
      <c r="A715" s="14" t="s">
        <v>2994</v>
      </c>
      <c r="B715" s="14" t="s">
        <v>3202</v>
      </c>
      <c r="C715" s="14" t="s">
        <v>3202</v>
      </c>
      <c r="D715" s="16">
        <v>45680</v>
      </c>
      <c r="E715" s="16"/>
      <c r="F715" s="330" t="s">
        <v>4185</v>
      </c>
      <c r="G715" s="332" t="s">
        <v>3497</v>
      </c>
      <c r="H715" s="14" t="s">
        <v>3544</v>
      </c>
      <c r="I715" s="15">
        <v>82.5</v>
      </c>
      <c r="J715" s="347"/>
      <c r="K715" s="224"/>
    </row>
    <row r="716" spans="1:11" ht="22.5" x14ac:dyDescent="0.2">
      <c r="A716" s="14" t="s">
        <v>2994</v>
      </c>
      <c r="B716" s="14"/>
      <c r="C716" s="14"/>
      <c r="D716" s="16"/>
      <c r="E716" s="16"/>
      <c r="F716" s="334" t="s">
        <v>4353</v>
      </c>
      <c r="G716" s="332"/>
      <c r="H716" s="14"/>
      <c r="I716" s="15"/>
      <c r="J716" s="347"/>
      <c r="K716" s="224"/>
    </row>
    <row r="717" spans="1:11" ht="22.5" x14ac:dyDescent="0.2">
      <c r="A717" s="14" t="s">
        <v>2994</v>
      </c>
      <c r="B717" s="14"/>
      <c r="C717" s="14"/>
      <c r="D717" s="16"/>
      <c r="E717" s="16"/>
      <c r="F717" s="334" t="s">
        <v>4354</v>
      </c>
      <c r="G717" s="14"/>
      <c r="H717" s="14"/>
      <c r="I717" s="15"/>
      <c r="J717" s="347"/>
      <c r="K717" s="224"/>
    </row>
    <row r="718" spans="1:11" ht="22.5" x14ac:dyDescent="0.2">
      <c r="A718" s="14" t="s">
        <v>2994</v>
      </c>
      <c r="B718" s="14" t="s">
        <v>4355</v>
      </c>
      <c r="C718" s="14" t="s">
        <v>4356</v>
      </c>
      <c r="D718" s="16">
        <v>45974</v>
      </c>
      <c r="E718" s="16"/>
      <c r="F718" s="14" t="s">
        <v>4357</v>
      </c>
      <c r="G718" s="14" t="s">
        <v>4358</v>
      </c>
      <c r="H718" s="14" t="s">
        <v>4359</v>
      </c>
      <c r="I718" s="15">
        <v>489</v>
      </c>
      <c r="J718" s="347"/>
      <c r="K718" s="224"/>
    </row>
    <row r="719" spans="1:11" ht="56.25" x14ac:dyDescent="0.2">
      <c r="A719" s="14" t="s">
        <v>2994</v>
      </c>
      <c r="B719" s="14" t="s">
        <v>4360</v>
      </c>
      <c r="C719" s="14" t="s">
        <v>4361</v>
      </c>
      <c r="D719" s="16">
        <v>45974</v>
      </c>
      <c r="E719" s="16"/>
      <c r="F719" s="14" t="s">
        <v>4362</v>
      </c>
      <c r="G719" s="14" t="s">
        <v>4358</v>
      </c>
      <c r="H719" s="14" t="s">
        <v>4359</v>
      </c>
      <c r="I719" s="15">
        <v>809.84</v>
      </c>
      <c r="J719" s="347"/>
      <c r="K719" s="224"/>
    </row>
    <row r="720" spans="1:11" ht="56.25" x14ac:dyDescent="0.2">
      <c r="A720" s="14" t="s">
        <v>2994</v>
      </c>
      <c r="B720" s="14" t="s">
        <v>4363</v>
      </c>
      <c r="C720" s="14" t="s">
        <v>4364</v>
      </c>
      <c r="D720" s="16">
        <v>45974</v>
      </c>
      <c r="E720" s="16"/>
      <c r="F720" s="14" t="s">
        <v>4365</v>
      </c>
      <c r="G720" s="14" t="s">
        <v>4358</v>
      </c>
      <c r="H720" s="14" t="s">
        <v>4359</v>
      </c>
      <c r="I720" s="15">
        <v>897.8</v>
      </c>
      <c r="J720" s="347"/>
      <c r="K720" s="224"/>
    </row>
    <row r="721" spans="1:11" ht="45" x14ac:dyDescent="0.2">
      <c r="A721" s="14" t="s">
        <v>2994</v>
      </c>
      <c r="B721" s="14" t="s">
        <v>3113</v>
      </c>
      <c r="C721" s="14" t="s">
        <v>4366</v>
      </c>
      <c r="D721" s="16">
        <v>46002</v>
      </c>
      <c r="E721" s="16"/>
      <c r="F721" s="14" t="s">
        <v>4367</v>
      </c>
      <c r="G721" s="14" t="s">
        <v>4358</v>
      </c>
      <c r="H721" s="14" t="s">
        <v>4359</v>
      </c>
      <c r="I721" s="15">
        <v>441.87</v>
      </c>
      <c r="J721" s="347"/>
      <c r="K721" s="224"/>
    </row>
    <row r="722" spans="1:11" ht="33.75" x14ac:dyDescent="0.2">
      <c r="A722" s="14" t="s">
        <v>2994</v>
      </c>
      <c r="B722" s="14" t="s">
        <v>4368</v>
      </c>
      <c r="C722" s="14" t="s">
        <v>4369</v>
      </c>
      <c r="D722" s="16">
        <v>46002</v>
      </c>
      <c r="E722" s="16"/>
      <c r="F722" s="14" t="s">
        <v>4370</v>
      </c>
      <c r="G722" s="14" t="s">
        <v>4358</v>
      </c>
      <c r="H722" s="14" t="s">
        <v>4359</v>
      </c>
      <c r="I722" s="15">
        <v>305.48</v>
      </c>
      <c r="J722" s="347"/>
      <c r="K722" s="224"/>
    </row>
    <row r="723" spans="1:11" ht="22.5" x14ac:dyDescent="0.2">
      <c r="A723" s="14" t="s">
        <v>2994</v>
      </c>
      <c r="B723" s="14"/>
      <c r="C723" s="14"/>
      <c r="D723" s="16"/>
      <c r="E723" s="16"/>
      <c r="F723" s="334" t="s">
        <v>4371</v>
      </c>
      <c r="G723" s="14"/>
      <c r="H723" s="14"/>
      <c r="I723" s="15"/>
      <c r="J723" s="347"/>
      <c r="K723" s="224"/>
    </row>
    <row r="724" spans="1:11" ht="67.5" x14ac:dyDescent="0.2">
      <c r="A724" s="14" t="s">
        <v>2994</v>
      </c>
      <c r="B724" s="14" t="s">
        <v>4372</v>
      </c>
      <c r="C724" s="14" t="s">
        <v>4373</v>
      </c>
      <c r="D724" s="16">
        <v>45974</v>
      </c>
      <c r="E724" s="16"/>
      <c r="F724" s="14" t="s">
        <v>4374</v>
      </c>
      <c r="G724" s="14" t="s">
        <v>4375</v>
      </c>
      <c r="H724" s="14" t="s">
        <v>4371</v>
      </c>
      <c r="I724" s="15">
        <v>1323.9</v>
      </c>
      <c r="J724" s="347"/>
      <c r="K724" s="224"/>
    </row>
    <row r="725" spans="1:11" ht="56.25" x14ac:dyDescent="0.2">
      <c r="A725" s="14" t="s">
        <v>2994</v>
      </c>
      <c r="B725" s="14" t="s">
        <v>4376</v>
      </c>
      <c r="C725" s="14" t="s">
        <v>4377</v>
      </c>
      <c r="D725" s="16">
        <v>45974</v>
      </c>
      <c r="E725" s="16"/>
      <c r="F725" s="14" t="s">
        <v>4378</v>
      </c>
      <c r="G725" s="14" t="s">
        <v>4375</v>
      </c>
      <c r="H725" s="14" t="s">
        <v>4371</v>
      </c>
      <c r="I725" s="15">
        <v>799.32</v>
      </c>
      <c r="J725" s="347"/>
      <c r="K725" s="224"/>
    </row>
    <row r="726" spans="1:11" ht="67.5" x14ac:dyDescent="0.2">
      <c r="A726" s="14" t="s">
        <v>2994</v>
      </c>
      <c r="B726" s="14" t="s">
        <v>4379</v>
      </c>
      <c r="C726" s="14" t="s">
        <v>4380</v>
      </c>
      <c r="D726" s="16">
        <v>45974</v>
      </c>
      <c r="E726" s="16"/>
      <c r="F726" s="14" t="s">
        <v>4381</v>
      </c>
      <c r="G726" s="14" t="s">
        <v>4375</v>
      </c>
      <c r="H726" s="14" t="s">
        <v>4371</v>
      </c>
      <c r="I726" s="15">
        <v>495.23</v>
      </c>
      <c r="J726" s="347"/>
      <c r="K726" s="224"/>
    </row>
    <row r="727" spans="1:11" ht="22.5" x14ac:dyDescent="0.2">
      <c r="A727" s="14" t="s">
        <v>2994</v>
      </c>
      <c r="B727" s="14"/>
      <c r="C727" s="14"/>
      <c r="D727" s="16"/>
      <c r="E727" s="16"/>
      <c r="F727" s="334" t="s">
        <v>4382</v>
      </c>
      <c r="G727" s="14"/>
      <c r="H727" s="14"/>
      <c r="I727" s="15"/>
      <c r="J727" s="347"/>
      <c r="K727" s="224"/>
    </row>
    <row r="728" spans="1:11" ht="22.5" x14ac:dyDescent="0.2">
      <c r="A728" s="14" t="s">
        <v>2994</v>
      </c>
      <c r="B728" s="14" t="s">
        <v>4383</v>
      </c>
      <c r="C728" s="14" t="s">
        <v>4384</v>
      </c>
      <c r="D728" s="16">
        <v>45974</v>
      </c>
      <c r="E728" s="16"/>
      <c r="F728" s="14" t="s">
        <v>4385</v>
      </c>
      <c r="G728" s="14" t="s">
        <v>4386</v>
      </c>
      <c r="H728" s="14" t="s">
        <v>4387</v>
      </c>
      <c r="I728" s="15">
        <v>1471.5</v>
      </c>
      <c r="J728" s="347"/>
      <c r="K728" s="224"/>
    </row>
    <row r="729" spans="1:11" ht="22.5" x14ac:dyDescent="0.2">
      <c r="A729" s="14" t="s">
        <v>2994</v>
      </c>
      <c r="B729" s="14" t="s">
        <v>4388</v>
      </c>
      <c r="C729" s="14" t="s">
        <v>4389</v>
      </c>
      <c r="D729" s="16">
        <v>45974</v>
      </c>
      <c r="E729" s="16"/>
      <c r="F729" s="14" t="s">
        <v>4390</v>
      </c>
      <c r="G729" s="14" t="s">
        <v>4386</v>
      </c>
      <c r="H729" s="14" t="s">
        <v>4387</v>
      </c>
      <c r="I729" s="15">
        <v>1082</v>
      </c>
      <c r="J729" s="347"/>
      <c r="K729" s="224"/>
    </row>
    <row r="730" spans="1:11" ht="22.5" x14ac:dyDescent="0.2">
      <c r="A730" s="14" t="s">
        <v>2994</v>
      </c>
      <c r="B730" s="14"/>
      <c r="C730" s="14"/>
      <c r="D730" s="16"/>
      <c r="E730" s="16"/>
      <c r="F730" s="334" t="s">
        <v>4391</v>
      </c>
      <c r="G730" s="14"/>
      <c r="H730" s="14"/>
      <c r="I730" s="15"/>
      <c r="J730" s="347"/>
      <c r="K730" s="224"/>
    </row>
    <row r="731" spans="1:11" ht="56.25" x14ac:dyDescent="0.2">
      <c r="A731" s="14" t="s">
        <v>2994</v>
      </c>
      <c r="B731" s="14" t="s">
        <v>4392</v>
      </c>
      <c r="C731" s="14" t="s">
        <v>4393</v>
      </c>
      <c r="D731" s="16">
        <v>45974</v>
      </c>
      <c r="E731" s="16"/>
      <c r="F731" s="14" t="s">
        <v>4394</v>
      </c>
      <c r="G731" s="14" t="s">
        <v>3725</v>
      </c>
      <c r="H731" s="14" t="s">
        <v>3565</v>
      </c>
      <c r="I731" s="15">
        <v>910</v>
      </c>
      <c r="J731" s="347"/>
      <c r="K731" s="224"/>
    </row>
    <row r="732" spans="1:11" ht="22.5" x14ac:dyDescent="0.2">
      <c r="A732" s="14" t="s">
        <v>2994</v>
      </c>
      <c r="B732" s="14" t="s">
        <v>4395</v>
      </c>
      <c r="C732" s="14" t="s">
        <v>3261</v>
      </c>
      <c r="D732" s="16">
        <v>45982</v>
      </c>
      <c r="E732" s="16"/>
      <c r="F732" s="14" t="s">
        <v>4396</v>
      </c>
      <c r="G732" s="14" t="s">
        <v>3725</v>
      </c>
      <c r="H732" s="14" t="s">
        <v>3565</v>
      </c>
      <c r="I732" s="15">
        <v>590</v>
      </c>
      <c r="J732" s="347"/>
      <c r="K732" s="224"/>
    </row>
    <row r="733" spans="1:11" ht="22.5" x14ac:dyDescent="0.2">
      <c r="A733" s="14" t="s">
        <v>2994</v>
      </c>
      <c r="B733" s="14"/>
      <c r="C733" s="14"/>
      <c r="D733" s="16"/>
      <c r="E733" s="16"/>
      <c r="F733" s="334" t="s">
        <v>4397</v>
      </c>
      <c r="G733" s="14"/>
      <c r="H733" s="14"/>
      <c r="I733" s="15"/>
      <c r="J733" s="347"/>
      <c r="K733" s="224"/>
    </row>
    <row r="734" spans="1:11" ht="33.75" x14ac:dyDescent="0.2">
      <c r="A734" s="14" t="s">
        <v>2994</v>
      </c>
      <c r="B734" s="14" t="s">
        <v>4398</v>
      </c>
      <c r="C734" s="14" t="s">
        <v>4399</v>
      </c>
      <c r="D734" s="16">
        <v>45980</v>
      </c>
      <c r="E734" s="16"/>
      <c r="F734" s="14" t="s">
        <v>4400</v>
      </c>
      <c r="G734" s="14" t="s">
        <v>3498</v>
      </c>
      <c r="H734" s="14" t="s">
        <v>4401</v>
      </c>
      <c r="I734" s="15">
        <v>2652</v>
      </c>
      <c r="J734" s="347"/>
      <c r="K734" s="224"/>
    </row>
    <row r="735" spans="1:11" ht="22.5" x14ac:dyDescent="0.2">
      <c r="A735" s="14" t="s">
        <v>2994</v>
      </c>
      <c r="B735" s="14"/>
      <c r="C735" s="14"/>
      <c r="D735" s="16"/>
      <c r="E735" s="16"/>
      <c r="F735" s="334" t="s">
        <v>4402</v>
      </c>
      <c r="G735" s="14"/>
      <c r="H735" s="14"/>
      <c r="I735" s="15"/>
      <c r="J735" s="347"/>
      <c r="K735" s="224"/>
    </row>
    <row r="736" spans="1:11" ht="22.5" x14ac:dyDescent="0.2">
      <c r="A736" s="14" t="s">
        <v>2994</v>
      </c>
      <c r="B736" s="14" t="s">
        <v>4403</v>
      </c>
      <c r="C736" s="14" t="s">
        <v>4404</v>
      </c>
      <c r="D736" s="16">
        <v>45980</v>
      </c>
      <c r="E736" s="16"/>
      <c r="F736" s="14" t="s">
        <v>4405</v>
      </c>
      <c r="G736" s="14" t="s">
        <v>4406</v>
      </c>
      <c r="H736" s="14" t="s">
        <v>4407</v>
      </c>
      <c r="I736" s="15">
        <v>863</v>
      </c>
      <c r="J736" s="347"/>
      <c r="K736" s="224"/>
    </row>
    <row r="737" spans="1:11" ht="22.5" x14ac:dyDescent="0.2">
      <c r="A737" s="14" t="s">
        <v>2994</v>
      </c>
      <c r="B737" s="14" t="s">
        <v>4408</v>
      </c>
      <c r="C737" s="14" t="s">
        <v>4409</v>
      </c>
      <c r="D737" s="16">
        <v>45980</v>
      </c>
      <c r="E737" s="16"/>
      <c r="F737" s="14" t="s">
        <v>4410</v>
      </c>
      <c r="G737" s="14" t="s">
        <v>4406</v>
      </c>
      <c r="H737" s="14" t="s">
        <v>4407</v>
      </c>
      <c r="I737" s="15">
        <v>1332</v>
      </c>
      <c r="J737" s="347"/>
      <c r="K737" s="224"/>
    </row>
    <row r="738" spans="1:11" ht="22.5" x14ac:dyDescent="0.2">
      <c r="A738" s="14" t="s">
        <v>2994</v>
      </c>
      <c r="B738" s="14"/>
      <c r="C738" s="14"/>
      <c r="D738" s="16"/>
      <c r="E738" s="16"/>
      <c r="F738" s="334" t="s">
        <v>4411</v>
      </c>
      <c r="G738" s="14"/>
      <c r="H738" s="14"/>
      <c r="I738" s="15"/>
      <c r="J738" s="347"/>
      <c r="K738" s="224"/>
    </row>
    <row r="739" spans="1:11" ht="33.75" x14ac:dyDescent="0.2">
      <c r="A739" s="14" t="s">
        <v>2994</v>
      </c>
      <c r="B739" s="14" t="s">
        <v>4412</v>
      </c>
      <c r="C739" s="14" t="s">
        <v>4413</v>
      </c>
      <c r="D739" s="16">
        <v>45980</v>
      </c>
      <c r="E739" s="16"/>
      <c r="F739" s="14" t="s">
        <v>4562</v>
      </c>
      <c r="G739" s="14" t="s">
        <v>4414</v>
      </c>
      <c r="H739" s="14" t="s">
        <v>4415</v>
      </c>
      <c r="I739" s="15">
        <v>2624.88</v>
      </c>
      <c r="J739" s="347"/>
      <c r="K739" s="224"/>
    </row>
    <row r="740" spans="1:11" ht="22.5" x14ac:dyDescent="0.2">
      <c r="A740" s="14" t="s">
        <v>2994</v>
      </c>
      <c r="B740" s="14"/>
      <c r="C740" s="14"/>
      <c r="D740" s="16"/>
      <c r="E740" s="16"/>
      <c r="F740" s="334" t="s">
        <v>4416</v>
      </c>
      <c r="G740" s="14"/>
      <c r="H740" s="14"/>
      <c r="I740" s="15"/>
      <c r="J740" s="347"/>
      <c r="K740" s="224"/>
    </row>
    <row r="741" spans="1:11" ht="45" x14ac:dyDescent="0.2">
      <c r="A741" s="14" t="s">
        <v>2994</v>
      </c>
      <c r="B741" s="14" t="s">
        <v>4417</v>
      </c>
      <c r="C741" s="14" t="s">
        <v>4418</v>
      </c>
      <c r="D741" s="16">
        <v>45982</v>
      </c>
      <c r="E741" s="16"/>
      <c r="F741" s="14" t="s">
        <v>4419</v>
      </c>
      <c r="G741" s="14" t="s">
        <v>4420</v>
      </c>
      <c r="H741" s="14" t="s">
        <v>4416</v>
      </c>
      <c r="I741" s="15">
        <v>2945</v>
      </c>
      <c r="J741" s="347"/>
      <c r="K741" s="224"/>
    </row>
    <row r="742" spans="1:11" ht="22.5" x14ac:dyDescent="0.2">
      <c r="A742" s="14" t="s">
        <v>2994</v>
      </c>
      <c r="B742" s="14"/>
      <c r="C742" s="14"/>
      <c r="D742" s="16"/>
      <c r="E742" s="16"/>
      <c r="F742" s="334" t="s">
        <v>4421</v>
      </c>
      <c r="G742" s="14"/>
      <c r="H742" s="14"/>
      <c r="I742" s="15"/>
      <c r="J742" s="347"/>
      <c r="K742" s="224"/>
    </row>
    <row r="743" spans="1:11" ht="22.5" x14ac:dyDescent="0.2">
      <c r="A743" s="14" t="s">
        <v>2994</v>
      </c>
      <c r="B743" s="14" t="s">
        <v>4422</v>
      </c>
      <c r="C743" s="14" t="s">
        <v>4423</v>
      </c>
      <c r="D743" s="16">
        <v>45985</v>
      </c>
      <c r="E743" s="16"/>
      <c r="F743" s="14" t="s">
        <v>4424</v>
      </c>
      <c r="G743" s="14" t="s">
        <v>4425</v>
      </c>
      <c r="H743" s="14" t="s">
        <v>4426</v>
      </c>
      <c r="I743" s="15">
        <v>207.7</v>
      </c>
      <c r="J743" s="347"/>
      <c r="K743" s="224"/>
    </row>
    <row r="744" spans="1:11" ht="45" x14ac:dyDescent="0.2">
      <c r="A744" s="14" t="s">
        <v>2994</v>
      </c>
      <c r="B744" s="14" t="s">
        <v>4427</v>
      </c>
      <c r="C744" s="14" t="s">
        <v>4428</v>
      </c>
      <c r="D744" s="16">
        <v>45985</v>
      </c>
      <c r="E744" s="16"/>
      <c r="F744" s="14" t="s">
        <v>4429</v>
      </c>
      <c r="G744" s="14" t="s">
        <v>4425</v>
      </c>
      <c r="H744" s="14" t="s">
        <v>4426</v>
      </c>
      <c r="I744" s="15">
        <v>1295.3</v>
      </c>
      <c r="J744" s="347"/>
      <c r="K744" s="224"/>
    </row>
    <row r="745" spans="1:11" ht="22.5" x14ac:dyDescent="0.2">
      <c r="A745" s="14" t="s">
        <v>2994</v>
      </c>
      <c r="B745" s="14"/>
      <c r="C745" s="14"/>
      <c r="D745" s="16"/>
      <c r="E745" s="16"/>
      <c r="F745" s="334" t="s">
        <v>4430</v>
      </c>
      <c r="G745" s="14"/>
      <c r="H745" s="14"/>
      <c r="I745" s="15"/>
      <c r="J745" s="347"/>
      <c r="K745" s="224"/>
    </row>
    <row r="746" spans="1:11" ht="45" x14ac:dyDescent="0.2">
      <c r="A746" s="14" t="s">
        <v>2994</v>
      </c>
      <c r="B746" s="14" t="s">
        <v>4431</v>
      </c>
      <c r="C746" s="14" t="s">
        <v>4432</v>
      </c>
      <c r="D746" s="16">
        <v>45985</v>
      </c>
      <c r="E746" s="16"/>
      <c r="F746" s="14" t="s">
        <v>4433</v>
      </c>
      <c r="G746" s="14" t="s">
        <v>4434</v>
      </c>
      <c r="H746" s="14" t="s">
        <v>4435</v>
      </c>
      <c r="I746" s="15">
        <v>1125</v>
      </c>
      <c r="J746" s="347"/>
      <c r="K746" s="224"/>
    </row>
    <row r="747" spans="1:11" ht="22.5" x14ac:dyDescent="0.2">
      <c r="A747" s="14" t="s">
        <v>2994</v>
      </c>
      <c r="B747" s="14"/>
      <c r="C747" s="14"/>
      <c r="D747" s="16"/>
      <c r="E747" s="16"/>
      <c r="F747" s="334" t="s">
        <v>4436</v>
      </c>
      <c r="G747" s="14"/>
      <c r="H747" s="14"/>
      <c r="I747" s="15"/>
      <c r="J747" s="347"/>
      <c r="K747" s="224"/>
    </row>
    <row r="748" spans="1:11" ht="45" x14ac:dyDescent="0.2">
      <c r="A748" s="14" t="s">
        <v>2994</v>
      </c>
      <c r="B748" s="14" t="s">
        <v>4437</v>
      </c>
      <c r="C748" s="14" t="s">
        <v>4438</v>
      </c>
      <c r="D748" s="16">
        <v>45988</v>
      </c>
      <c r="E748" s="16"/>
      <c r="F748" s="14" t="s">
        <v>4561</v>
      </c>
      <c r="G748" s="14" t="s">
        <v>4439</v>
      </c>
      <c r="H748" s="14" t="s">
        <v>4436</v>
      </c>
      <c r="I748" s="15">
        <v>1820</v>
      </c>
      <c r="J748" s="347"/>
      <c r="K748" s="224"/>
    </row>
    <row r="749" spans="1:11" ht="22.5" x14ac:dyDescent="0.2">
      <c r="A749" s="14" t="s">
        <v>2994</v>
      </c>
      <c r="B749" s="14"/>
      <c r="C749" s="14"/>
      <c r="D749" s="16"/>
      <c r="E749" s="16"/>
      <c r="F749" s="334" t="s">
        <v>4440</v>
      </c>
      <c r="G749" s="14"/>
      <c r="H749" s="14"/>
      <c r="I749" s="15"/>
      <c r="J749" s="347"/>
      <c r="K749" s="224"/>
    </row>
    <row r="750" spans="1:11" ht="56.25" x14ac:dyDescent="0.2">
      <c r="A750" s="14" t="s">
        <v>2994</v>
      </c>
      <c r="B750" s="14" t="s">
        <v>4441</v>
      </c>
      <c r="C750" s="14" t="s">
        <v>4442</v>
      </c>
      <c r="D750" s="16">
        <v>45994</v>
      </c>
      <c r="E750" s="16"/>
      <c r="F750" s="14" t="s">
        <v>4443</v>
      </c>
      <c r="G750" s="14" t="s">
        <v>4444</v>
      </c>
      <c r="H750" s="14" t="s">
        <v>4440</v>
      </c>
      <c r="I750" s="15">
        <v>1820</v>
      </c>
      <c r="J750" s="347"/>
      <c r="K750" s="224"/>
    </row>
    <row r="751" spans="1:11" ht="22.5" x14ac:dyDescent="0.2">
      <c r="A751" s="14" t="s">
        <v>2994</v>
      </c>
      <c r="B751" s="14"/>
      <c r="C751" s="14"/>
      <c r="D751" s="16"/>
      <c r="E751" s="16"/>
      <c r="F751" s="334" t="s">
        <v>4445</v>
      </c>
      <c r="G751" s="14"/>
      <c r="H751" s="14"/>
      <c r="I751" s="15"/>
      <c r="J751" s="347"/>
      <c r="K751" s="224"/>
    </row>
    <row r="752" spans="1:11" ht="45" x14ac:dyDescent="0.2">
      <c r="A752" s="14" t="s">
        <v>2994</v>
      </c>
      <c r="B752" s="14" t="s">
        <v>4446</v>
      </c>
      <c r="C752" s="14" t="s">
        <v>4447</v>
      </c>
      <c r="D752" s="16">
        <v>46002</v>
      </c>
      <c r="E752" s="16"/>
      <c r="F752" s="14" t="s">
        <v>4560</v>
      </c>
      <c r="G752" s="14" t="s">
        <v>4448</v>
      </c>
      <c r="H752" s="14" t="s">
        <v>4449</v>
      </c>
      <c r="I752" s="15">
        <v>2552.48</v>
      </c>
      <c r="J752" s="347"/>
      <c r="K752" s="224"/>
    </row>
    <row r="753" spans="1:11" ht="22.5" x14ac:dyDescent="0.2">
      <c r="A753" s="14" t="s">
        <v>2994</v>
      </c>
      <c r="B753" s="14"/>
      <c r="C753" s="14"/>
      <c r="D753" s="16"/>
      <c r="E753" s="16"/>
      <c r="F753" s="334" t="s">
        <v>4450</v>
      </c>
      <c r="G753" s="14"/>
      <c r="H753" s="14"/>
      <c r="I753" s="15"/>
      <c r="J753" s="347"/>
      <c r="K753" s="224"/>
    </row>
    <row r="754" spans="1:11" ht="45" x14ac:dyDescent="0.2">
      <c r="A754" s="14" t="s">
        <v>2994</v>
      </c>
      <c r="B754" s="14" t="s">
        <v>4451</v>
      </c>
      <c r="C754" s="14" t="s">
        <v>4452</v>
      </c>
      <c r="D754" s="16">
        <v>46002</v>
      </c>
      <c r="E754" s="16"/>
      <c r="F754" s="14" t="s">
        <v>4453</v>
      </c>
      <c r="G754" s="14" t="s">
        <v>4454</v>
      </c>
      <c r="H754" s="14" t="s">
        <v>4450</v>
      </c>
      <c r="I754" s="15">
        <v>1112.3</v>
      </c>
      <c r="J754" s="347"/>
      <c r="K754" s="224"/>
    </row>
    <row r="755" spans="1:11" x14ac:dyDescent="0.2">
      <c r="A755" s="14"/>
      <c r="B755" s="14"/>
      <c r="C755" s="14"/>
      <c r="D755" s="16"/>
      <c r="E755" s="16"/>
      <c r="F755" s="14"/>
      <c r="G755" s="14"/>
      <c r="H755" s="14"/>
      <c r="I755" s="15"/>
      <c r="J755" s="347"/>
      <c r="K755" s="224"/>
    </row>
    <row r="756" spans="1:11" x14ac:dyDescent="0.2">
      <c r="A756" s="14"/>
      <c r="B756" s="14"/>
      <c r="C756" s="14"/>
      <c r="D756" s="16"/>
      <c r="E756" s="16"/>
      <c r="F756" s="14"/>
      <c r="G756" s="14"/>
      <c r="H756" s="14"/>
      <c r="I756" s="15"/>
      <c r="J756" s="347"/>
      <c r="K756" s="224"/>
    </row>
    <row r="757" spans="1:11" x14ac:dyDescent="0.2">
      <c r="A757" s="14"/>
      <c r="B757" s="14"/>
      <c r="C757" s="14"/>
      <c r="D757" s="16"/>
      <c r="E757" s="16"/>
      <c r="F757" s="14"/>
      <c r="G757" s="14"/>
      <c r="H757" s="14"/>
      <c r="I757" s="15"/>
      <c r="J757" s="347"/>
      <c r="K757" s="224"/>
    </row>
    <row r="758" spans="1:11" x14ac:dyDescent="0.2">
      <c r="A758" s="14"/>
      <c r="B758" s="14"/>
      <c r="C758" s="14"/>
      <c r="D758" s="16"/>
      <c r="E758" s="16"/>
      <c r="F758" s="14"/>
      <c r="G758" s="14"/>
      <c r="H758" s="14"/>
      <c r="I758" s="15"/>
      <c r="J758" s="347"/>
      <c r="K758" s="224"/>
    </row>
    <row r="759" spans="1:11" x14ac:dyDescent="0.2">
      <c r="A759" s="14"/>
      <c r="B759" s="14"/>
      <c r="C759" s="14"/>
      <c r="D759" s="16"/>
      <c r="E759" s="16"/>
      <c r="F759" s="14"/>
      <c r="G759" s="14"/>
      <c r="H759" s="14"/>
      <c r="I759" s="15"/>
      <c r="J759" s="347"/>
      <c r="K759" s="224"/>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x14ac:dyDescent="0.2">
      <c r="A4452" s="14"/>
      <c r="B4452" s="14"/>
      <c r="C4452" s="14"/>
      <c r="D4452" s="16"/>
      <c r="E4452" s="16"/>
      <c r="F4452" s="14"/>
      <c r="G4452" s="14"/>
      <c r="H4452" s="14"/>
      <c r="I4452" s="15"/>
      <c r="J4452" s="77"/>
    </row>
    <row r="4453" spans="1:11" x14ac:dyDescent="0.2">
      <c r="A4453" s="14"/>
      <c r="B4453" s="14"/>
      <c r="C4453" s="14"/>
      <c r="D4453" s="16"/>
      <c r="E4453" s="16"/>
      <c r="F4453" s="14"/>
      <c r="G4453" s="14"/>
      <c r="H4453" s="14"/>
      <c r="I4453" s="15"/>
      <c r="J4453" s="77"/>
    </row>
    <row r="4454" spans="1:11" x14ac:dyDescent="0.2">
      <c r="A4454" s="14"/>
      <c r="B4454" s="14"/>
      <c r="C4454" s="14"/>
      <c r="D4454" s="16"/>
      <c r="E4454" s="16"/>
      <c r="F4454" s="14"/>
      <c r="G4454" s="14"/>
      <c r="H4454" s="14"/>
      <c r="I4454" s="15"/>
      <c r="J4454" s="77"/>
    </row>
    <row r="4455" spans="1:11" x14ac:dyDescent="0.2">
      <c r="A4455" s="14"/>
      <c r="B4455" s="14"/>
      <c r="C4455" s="14"/>
      <c r="D4455" s="16"/>
      <c r="E4455" s="16"/>
      <c r="F4455" s="14"/>
      <c r="G4455" s="14"/>
      <c r="H4455" s="14"/>
      <c r="I4455" s="15"/>
      <c r="J4455" s="77"/>
    </row>
    <row r="4456" spans="1:11" x14ac:dyDescent="0.2">
      <c r="A4456" s="14"/>
      <c r="B4456" s="14"/>
      <c r="C4456" s="14"/>
      <c r="D4456" s="16"/>
      <c r="E4456" s="16"/>
      <c r="F4456" s="14"/>
      <c r="G4456" s="14"/>
      <c r="H4456" s="14"/>
      <c r="I4456" s="15"/>
      <c r="J4456" s="77"/>
    </row>
    <row r="4457" spans="1:11" x14ac:dyDescent="0.2">
      <c r="A4457" s="14"/>
      <c r="B4457" s="14"/>
      <c r="C4457" s="14"/>
      <c r="D4457" s="16"/>
      <c r="E4457" s="16"/>
      <c r="F4457" s="14"/>
      <c r="G4457" s="14"/>
      <c r="H4457" s="14"/>
      <c r="I4457" s="15"/>
      <c r="J4457" s="77"/>
    </row>
    <row r="4458" spans="1:11" x14ac:dyDescent="0.2">
      <c r="A4458" s="14"/>
      <c r="B4458" s="14"/>
      <c r="C4458" s="14"/>
      <c r="D4458" s="16"/>
      <c r="E4458" s="16"/>
      <c r="F4458" s="14"/>
      <c r="G4458" s="14"/>
      <c r="H4458" s="14"/>
      <c r="I4458" s="15"/>
      <c r="J4458" s="77"/>
    </row>
    <row r="4459" spans="1:11" x14ac:dyDescent="0.2">
      <c r="A4459" s="14"/>
      <c r="B4459" s="14"/>
      <c r="C4459" s="14"/>
      <c r="D4459" s="16"/>
      <c r="E4459" s="16"/>
      <c r="F4459" s="14"/>
      <c r="G4459" s="14"/>
      <c r="H4459" s="14"/>
      <c r="I4459" s="15"/>
      <c r="J4459" s="77"/>
    </row>
    <row r="4460" spans="1:11" x14ac:dyDescent="0.2">
      <c r="A4460" s="14"/>
      <c r="B4460" s="14"/>
      <c r="C4460" s="14"/>
      <c r="D4460" s="16"/>
      <c r="E4460" s="16"/>
      <c r="F4460" s="14"/>
      <c r="G4460" s="14"/>
      <c r="H4460" s="14"/>
      <c r="I4460" s="15"/>
      <c r="J4460" s="77"/>
    </row>
    <row r="4461" spans="1:11" x14ac:dyDescent="0.2">
      <c r="A4461" s="14"/>
      <c r="B4461" s="14"/>
      <c r="C4461" s="14"/>
      <c r="D4461" s="16"/>
      <c r="E4461" s="16"/>
      <c r="F4461" s="14"/>
      <c r="G4461" s="14"/>
      <c r="H4461" s="14"/>
      <c r="I4461" s="15"/>
      <c r="J4461" s="77"/>
    </row>
    <row r="4462" spans="1:11" x14ac:dyDescent="0.2">
      <c r="A4462" s="14"/>
      <c r="B4462" s="14"/>
      <c r="C4462" s="14"/>
      <c r="D4462" s="16"/>
      <c r="E4462" s="16"/>
      <c r="F4462" s="14"/>
      <c r="G4462" s="14"/>
      <c r="H4462" s="14"/>
      <c r="I4462" s="15"/>
      <c r="J4462" s="77"/>
    </row>
    <row r="4463" spans="1:11" x14ac:dyDescent="0.2">
      <c r="A4463" s="14"/>
      <c r="B4463" s="14"/>
      <c r="C4463" s="14"/>
      <c r="D4463" s="16"/>
      <c r="E4463" s="16"/>
      <c r="F4463" s="14"/>
      <c r="G4463" s="14"/>
      <c r="H4463" s="14"/>
      <c r="I4463" s="15"/>
      <c r="J4463" s="77"/>
    </row>
    <row r="4464" spans="1:11"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sheetData>
  <dataConsolidate/>
  <mergeCells count="5">
    <mergeCell ref="A100:H100"/>
    <mergeCell ref="I101:J101"/>
    <mergeCell ref="I100:J100"/>
    <mergeCell ref="A101:H101"/>
    <mergeCell ref="A105:J105"/>
  </mergeCells>
  <conditionalFormatting sqref="A1077:H1078">
    <cfRule type="expression" dxfId="94" priority="139" stopIfTrue="1">
      <formula>$A1077&lt;&gt;""</formula>
    </cfRule>
  </conditionalFormatting>
  <conditionalFormatting sqref="A760:J4965">
    <cfRule type="expression" dxfId="93" priority="99" stopIfTrue="1">
      <formula>$A760&lt;&gt;""</formula>
    </cfRule>
  </conditionalFormatting>
  <conditionalFormatting sqref="B400:C403">
    <cfRule type="expression" dxfId="92" priority="29" stopIfTrue="1">
      <formula>$A400&lt;&gt;""</formula>
    </cfRule>
  </conditionalFormatting>
  <conditionalFormatting sqref="B256:D303 E258:I303 B367:E382 F373:H375 I373:I393 I410:I417 B413:C414 D414:F414 B415:F417 B692:H709 I692:I711 B711:H711 B712:I718">
    <cfRule type="expression" dxfId="91" priority="41" stopIfTrue="1">
      <formula>$A256&lt;&gt;""</formula>
    </cfRule>
  </conditionalFormatting>
  <conditionalFormatting sqref="B776:E776 H776:J776 H784:J784 B791:E791 H791:J791 I1020:J1047 B1076:H1076 I1076:J1091 H1079:H1091 B1080:G1091 I1096:J1101 F1218:H1218 B1226:H1235 J1236:J1253 B1267:H1267 B1292:H1324 I1329:J1332 J1333:J1350 F1378:H1412 F1413:J1415 B1416:H1417">
    <cfRule type="expression" dxfId="90" priority="383" stopIfTrue="1">
      <formula>$A776&lt;&gt;""</formula>
    </cfRule>
  </conditionalFormatting>
  <conditionalFormatting sqref="B784:E784">
    <cfRule type="expression" dxfId="89" priority="180" stopIfTrue="1">
      <formula>$A784&lt;&gt;""</formula>
    </cfRule>
  </conditionalFormatting>
  <conditionalFormatting sqref="B1075:E1075">
    <cfRule type="expression" dxfId="88" priority="226" stopIfTrue="1">
      <formula>$A1075&lt;&gt;""</formula>
    </cfRule>
  </conditionalFormatting>
  <conditionalFormatting sqref="B1079:E1079">
    <cfRule type="expression" dxfId="87" priority="282" stopIfTrue="1">
      <formula>$A1079&lt;&gt;""</formula>
    </cfRule>
  </conditionalFormatting>
  <conditionalFormatting sqref="B1096:E1101">
    <cfRule type="expression" dxfId="86" priority="272" stopIfTrue="1">
      <formula>$A1096&lt;&gt;""</formula>
    </cfRule>
  </conditionalFormatting>
  <conditionalFormatting sqref="B1103:E1113">
    <cfRule type="expression" dxfId="85" priority="140" stopIfTrue="1">
      <formula>$A1103&lt;&gt;""</formula>
    </cfRule>
  </conditionalFormatting>
  <conditionalFormatting sqref="B1117:E1117">
    <cfRule type="expression" dxfId="84" priority="166" stopIfTrue="1">
      <formula>$A1117&lt;&gt;""</formula>
    </cfRule>
  </conditionalFormatting>
  <conditionalFormatting sqref="B1218:E1225 I1218:J1235">
    <cfRule type="expression" dxfId="83" priority="216" stopIfTrue="1">
      <formula>$A1218&lt;&gt;""</formula>
    </cfRule>
  </conditionalFormatting>
  <conditionalFormatting sqref="B1258:E1266">
    <cfRule type="expression" dxfId="82" priority="251" stopIfTrue="1">
      <formula>$A1258&lt;&gt;""</formula>
    </cfRule>
  </conditionalFormatting>
  <conditionalFormatting sqref="B1268:E1291">
    <cfRule type="expression" dxfId="81" priority="130" stopIfTrue="1">
      <formula>$A1268&lt;&gt;""</formula>
    </cfRule>
  </conditionalFormatting>
  <conditionalFormatting sqref="B1325:E1328">
    <cfRule type="expression" dxfId="80" priority="147" stopIfTrue="1">
      <formula>$A1325&lt;&gt;""</formula>
    </cfRule>
  </conditionalFormatting>
  <conditionalFormatting sqref="B1330:E1332">
    <cfRule type="expression" dxfId="79" priority="352" stopIfTrue="1">
      <formula>$A1330&lt;&gt;""</formula>
    </cfRule>
  </conditionalFormatting>
  <conditionalFormatting sqref="B1334:E1344">
    <cfRule type="expression" dxfId="78" priority="171" stopIfTrue="1">
      <formula>$A1334&lt;&gt;""</formula>
    </cfRule>
  </conditionalFormatting>
  <conditionalFormatting sqref="B1358:E1369">
    <cfRule type="expression" dxfId="77" priority="209" stopIfTrue="1">
      <formula>$A1358&lt;&gt;""</formula>
    </cfRule>
  </conditionalFormatting>
  <conditionalFormatting sqref="B1377:E1415">
    <cfRule type="expression" dxfId="76" priority="246" stopIfTrue="1">
      <formula>$A1377&lt;&gt;""</formula>
    </cfRule>
  </conditionalFormatting>
  <conditionalFormatting sqref="B1418:E1423">
    <cfRule type="expression" dxfId="75" priority="316" stopIfTrue="1">
      <formula>$A1418&lt;&gt;""</formula>
    </cfRule>
  </conditionalFormatting>
  <conditionalFormatting sqref="B396:F396">
    <cfRule type="expression" dxfId="74" priority="20" stopIfTrue="1">
      <formula>$A396&lt;&gt;""</formula>
    </cfRule>
  </conditionalFormatting>
  <conditionalFormatting sqref="B399:F399">
    <cfRule type="expression" dxfId="73" priority="35" stopIfTrue="1">
      <formula>$A399&lt;&gt;""</formula>
    </cfRule>
  </conditionalFormatting>
  <conditionalFormatting sqref="B410:F412">
    <cfRule type="expression" dxfId="72" priority="14" stopIfTrue="1">
      <formula>$A410&lt;&gt;""</formula>
    </cfRule>
  </conditionalFormatting>
  <conditionalFormatting sqref="B243:H255">
    <cfRule type="expression" dxfId="71" priority="4" stopIfTrue="1">
      <formula>$A243&lt;&gt;""</formula>
    </cfRule>
  </conditionalFormatting>
  <conditionalFormatting sqref="B383:H393">
    <cfRule type="expression" dxfId="70" priority="23" stopIfTrue="1">
      <formula>$A383&lt;&gt;""</formula>
    </cfRule>
  </conditionalFormatting>
  <conditionalFormatting sqref="B395:H395 B398:H398">
    <cfRule type="expression" dxfId="69" priority="24" stopIfTrue="1">
      <formula>$A395&lt;&gt;""</formula>
    </cfRule>
  </conditionalFormatting>
  <conditionalFormatting sqref="B1032:H1047">
    <cfRule type="expression" dxfId="68" priority="312" stopIfTrue="1">
      <formula>$A1032&lt;&gt;""</formula>
    </cfRule>
  </conditionalFormatting>
  <conditionalFormatting sqref="B1237:H1239 B1240:E1253 H1240:H1253">
    <cfRule type="expression" dxfId="67" priority="241" stopIfTrue="1">
      <formula>$A1237&lt;&gt;""</formula>
    </cfRule>
  </conditionalFormatting>
  <conditionalFormatting sqref="B1255:H1257">
    <cfRule type="expression" dxfId="66" priority="136" stopIfTrue="1">
      <formula>$A1255&lt;&gt;""</formula>
    </cfRule>
  </conditionalFormatting>
  <conditionalFormatting sqref="B1329:H1329">
    <cfRule type="expression" dxfId="65" priority="382" stopIfTrue="1">
      <formula>$A1329&lt;&gt;""</formula>
    </cfRule>
  </conditionalFormatting>
  <conditionalFormatting sqref="B1345:H1350">
    <cfRule type="expression" dxfId="64" priority="110" stopIfTrue="1">
      <formula>$A1345&lt;&gt;""</formula>
    </cfRule>
  </conditionalFormatting>
  <conditionalFormatting sqref="B1375:H1376">
    <cfRule type="expression" dxfId="63" priority="289" stopIfTrue="1">
      <formula>$A1375&lt;&gt;""</formula>
    </cfRule>
  </conditionalFormatting>
  <conditionalFormatting sqref="B107:I151 J107:J303 A107:A759 B152:E209 F161:I209 J373:J718 B418:I691 A1020:H1031">
    <cfRule type="expression" dxfId="62" priority="128" stopIfTrue="1">
      <formula>$A107&lt;&gt;""</formula>
    </cfRule>
  </conditionalFormatting>
  <conditionalFormatting sqref="B210:I242 B366:F366 G366:J368 F367:F369 F379:H382 B394:I394 I398:I408 F402:F408 G404:H408 B404:E409">
    <cfRule type="expression" dxfId="61" priority="40" stopIfTrue="1">
      <formula>$A210&lt;&gt;""</formula>
    </cfRule>
  </conditionalFormatting>
  <conditionalFormatting sqref="B397:I397">
    <cfRule type="expression" dxfId="60" priority="18" stopIfTrue="1">
      <formula>$A397&lt;&gt;""</formula>
    </cfRule>
  </conditionalFormatting>
  <conditionalFormatting sqref="B710:I710">
    <cfRule type="expression" dxfId="59" priority="37" stopIfTrue="1">
      <formula>$A710&lt;&gt;""</formula>
    </cfRule>
  </conditionalFormatting>
  <conditionalFormatting sqref="B1102:I1102">
    <cfRule type="expression" dxfId="58" priority="240" stopIfTrue="1">
      <formula>$A1102&lt;&gt;""</formula>
    </cfRule>
  </conditionalFormatting>
  <conditionalFormatting sqref="B1114:I1116">
    <cfRule type="expression" dxfId="57" priority="109" stopIfTrue="1">
      <formula>$A1114&lt;&gt;""</formula>
    </cfRule>
  </conditionalFormatting>
  <conditionalFormatting sqref="B1118:I1122">
    <cfRule type="expression" dxfId="56" priority="111" stopIfTrue="1">
      <formula>$A1118&lt;&gt;""</formula>
    </cfRule>
  </conditionalFormatting>
  <conditionalFormatting sqref="B1236:I1236 I1237:I1253">
    <cfRule type="expression" dxfId="55" priority="244" stopIfTrue="1">
      <formula>$A1236&lt;&gt;""</formula>
    </cfRule>
  </conditionalFormatting>
  <conditionalFormatting sqref="B1333:I1333">
    <cfRule type="expression" dxfId="54" priority="239" stopIfTrue="1">
      <formula>$A1333&lt;&gt;""</formula>
    </cfRule>
  </conditionalFormatting>
  <conditionalFormatting sqref="B304:J365">
    <cfRule type="expression" dxfId="53" priority="28" stopIfTrue="1">
      <formula>$A304&lt;&gt;""</formula>
    </cfRule>
  </conditionalFormatting>
  <conditionalFormatting sqref="B719:J759">
    <cfRule type="expression" dxfId="52" priority="10" stopIfTrue="1">
      <formula>$A719&lt;&gt;""</formula>
    </cfRule>
  </conditionalFormatting>
  <conditionalFormatting sqref="B1018:J1019">
    <cfRule type="expression" dxfId="51" priority="310" stopIfTrue="1">
      <formula>$A1018&lt;&gt;""</formula>
    </cfRule>
  </conditionalFormatting>
  <conditionalFormatting sqref="B1092:J1095">
    <cfRule type="expression" dxfId="50" priority="100" stopIfTrue="1">
      <formula>$A1092&lt;&gt;""</formula>
    </cfRule>
  </conditionalFormatting>
  <conditionalFormatting sqref="B1123:J1217">
    <cfRule type="expression" dxfId="49" priority="126" stopIfTrue="1">
      <formula>$A1123&lt;&gt;""</formula>
    </cfRule>
  </conditionalFormatting>
  <conditionalFormatting sqref="B1371:J1371">
    <cfRule type="expression" dxfId="48" priority="291" stopIfTrue="1">
      <formula>$A1371&lt;&gt;""</formula>
    </cfRule>
  </conditionalFormatting>
  <conditionalFormatting sqref="B1426:J4339">
    <cfRule type="expression" dxfId="47" priority="135" stopIfTrue="1">
      <formula>$A1426&lt;&gt;""</formula>
    </cfRule>
  </conditionalFormatting>
  <conditionalFormatting sqref="D402:E403">
    <cfRule type="expression" dxfId="46" priority="31" stopIfTrue="1">
      <formula>$A402&lt;&gt;""</formula>
    </cfRule>
  </conditionalFormatting>
  <conditionalFormatting sqref="D400:F401">
    <cfRule type="expression" dxfId="45" priority="34" stopIfTrue="1">
      <formula>$A400&lt;&gt;""</formula>
    </cfRule>
  </conditionalFormatting>
  <conditionalFormatting sqref="D413:H413">
    <cfRule type="expression" dxfId="44" priority="17" stopIfTrue="1">
      <formula>$A413&lt;&gt;""</formula>
    </cfRule>
  </conditionalFormatting>
  <conditionalFormatting sqref="E619:E621">
    <cfRule type="expression" dxfId="43" priority="11" stopIfTrue="1">
      <formula>$A619&lt;&gt;""</formula>
    </cfRule>
  </conditionalFormatting>
  <conditionalFormatting sqref="E256:H257">
    <cfRule type="expression" dxfId="42" priority="36" stopIfTrue="1">
      <formula>$A256&lt;&gt;""</formula>
    </cfRule>
  </conditionalFormatting>
  <conditionalFormatting sqref="F107:F108">
    <cfRule type="expression" dxfId="41" priority="38" stopIfTrue="1">
      <formula>$A107&lt;&gt;""</formula>
    </cfRule>
  </conditionalFormatting>
  <conditionalFormatting sqref="F155:F160">
    <cfRule type="expression" dxfId="40" priority="7" stopIfTrue="1">
      <formula>$A155&lt;&gt;""</formula>
    </cfRule>
  </conditionalFormatting>
  <conditionalFormatting sqref="F376:F377">
    <cfRule type="expression" dxfId="39" priority="25" stopIfTrue="1">
      <formula>$A376&lt;&gt;""</formula>
    </cfRule>
  </conditionalFormatting>
  <conditionalFormatting sqref="F378">
    <cfRule type="expression" dxfId="38" priority="26" stopIfTrue="1">
      <formula>$A376&lt;&gt;""</formula>
    </cfRule>
  </conditionalFormatting>
  <conditionalFormatting sqref="F152:G154">
    <cfRule type="expression" dxfId="37" priority="9" stopIfTrue="1">
      <formula>$A152&lt;&gt;""</formula>
    </cfRule>
  </conditionalFormatting>
  <conditionalFormatting sqref="F1096:H1096">
    <cfRule type="expression" dxfId="36" priority="373" stopIfTrue="1">
      <formula>$A1096&lt;&gt;""</formula>
    </cfRule>
  </conditionalFormatting>
  <conditionalFormatting sqref="F1220:H1225">
    <cfRule type="expression" dxfId="35" priority="215" stopIfTrue="1">
      <formula>$A1220&lt;&gt;""</formula>
    </cfRule>
  </conditionalFormatting>
  <conditionalFormatting sqref="F409:I409">
    <cfRule type="expression" dxfId="34" priority="16" stopIfTrue="1">
      <formula>$A409&lt;&gt;""</formula>
    </cfRule>
  </conditionalFormatting>
  <conditionalFormatting sqref="F369:J372 G376:H378">
    <cfRule type="expression" dxfId="33" priority="39" stopIfTrue="1">
      <formula>$A369&lt;&gt;""</formula>
    </cfRule>
  </conditionalFormatting>
  <conditionalFormatting sqref="G155:G157">
    <cfRule type="expression" dxfId="32" priority="8" stopIfTrue="1">
      <formula>$A155&lt;&gt;""</formula>
    </cfRule>
  </conditionalFormatting>
  <conditionalFormatting sqref="G403">
    <cfRule type="expression" dxfId="31" priority="30" stopIfTrue="1">
      <formula>$A403&lt;&gt;""</formula>
    </cfRule>
  </conditionalFormatting>
  <conditionalFormatting sqref="G396:H396 G414:H415">
    <cfRule type="expression" dxfId="30" priority="21" stopIfTrue="1">
      <formula>$A395&lt;&gt;""</formula>
    </cfRule>
  </conditionalFormatting>
  <conditionalFormatting sqref="G399:H399">
    <cfRule type="expression" dxfId="29" priority="44" stopIfTrue="1">
      <formula>$A390&lt;&gt;""</formula>
    </cfRule>
  </conditionalFormatting>
  <conditionalFormatting sqref="G400:H400">
    <cfRule type="expression" dxfId="28" priority="19" stopIfTrue="1">
      <formula>$A399&lt;&gt;""</formula>
    </cfRule>
  </conditionalFormatting>
  <conditionalFormatting sqref="G401:H402">
    <cfRule type="expression" dxfId="27" priority="32" stopIfTrue="1">
      <formula>$A401&lt;&gt;""</formula>
    </cfRule>
  </conditionalFormatting>
  <conditionalFormatting sqref="G410:H410">
    <cfRule type="expression" dxfId="26" priority="15" stopIfTrue="1">
      <formula>$A409&lt;&gt;""</formula>
    </cfRule>
  </conditionalFormatting>
  <conditionalFormatting sqref="G411:H411">
    <cfRule type="expression" dxfId="25" priority="13" stopIfTrue="1">
      <formula>$A411&lt;&gt;""</formula>
    </cfRule>
  </conditionalFormatting>
  <conditionalFormatting sqref="G412:H412">
    <cfRule type="expression" dxfId="24" priority="33" stopIfTrue="1">
      <formula>$A411&lt;&gt;""</formula>
    </cfRule>
  </conditionalFormatting>
  <conditionalFormatting sqref="G416:H417">
    <cfRule type="expression" dxfId="23" priority="27" stopIfTrue="1">
      <formula>$A416&lt;&gt;""</formula>
    </cfRule>
  </conditionalFormatting>
  <conditionalFormatting sqref="G158:I160">
    <cfRule type="expression" dxfId="22" priority="3" stopIfTrue="1">
      <formula>$A158&lt;&gt;""</formula>
    </cfRule>
  </conditionalFormatting>
  <conditionalFormatting sqref="H403">
    <cfRule type="expression" dxfId="21" priority="43" stopIfTrue="1">
      <formula>$A399&lt;&gt;""</formula>
    </cfRule>
  </conditionalFormatting>
  <conditionalFormatting sqref="H1097:H1101">
    <cfRule type="expression" dxfId="20" priority="274" stopIfTrue="1">
      <formula>$A1097&lt;&gt;""</formula>
    </cfRule>
  </conditionalFormatting>
  <conditionalFormatting sqref="H1219">
    <cfRule type="expression" dxfId="19" priority="285" stopIfTrue="1">
      <formula>$A1219&lt;&gt;""</formula>
    </cfRule>
  </conditionalFormatting>
  <conditionalFormatting sqref="H1258:H1266">
    <cfRule type="expression" dxfId="18" priority="253" stopIfTrue="1">
      <formula>$A1258&lt;&gt;""</formula>
    </cfRule>
  </conditionalFormatting>
  <conditionalFormatting sqref="H1268:H1291">
    <cfRule type="expression" dxfId="17" priority="132" stopIfTrue="1">
      <formula>$A1268&lt;&gt;""</formula>
    </cfRule>
  </conditionalFormatting>
  <conditionalFormatting sqref="H1330:H1332">
    <cfRule type="expression" dxfId="16" priority="351" stopIfTrue="1">
      <formula>$A1330&lt;&gt;""</formula>
    </cfRule>
  </conditionalFormatting>
  <conditionalFormatting sqref="H1334:H1344">
    <cfRule type="expression" dxfId="15" priority="112" stopIfTrue="1">
      <formula>$A1334&lt;&gt;""</formula>
    </cfRule>
  </conditionalFormatting>
  <conditionalFormatting sqref="H1377">
    <cfRule type="expression" dxfId="14" priority="248" stopIfTrue="1">
      <formula>$A1377&lt;&gt;""</formula>
    </cfRule>
  </conditionalFormatting>
  <conditionalFormatting sqref="H1418:H1423">
    <cfRule type="expression" dxfId="13" priority="318" stopIfTrue="1">
      <formula>$A1418&lt;&gt;""</formula>
    </cfRule>
  </conditionalFormatting>
  <conditionalFormatting sqref="H152:I157">
    <cfRule type="expression" dxfId="12" priority="6" stopIfTrue="1">
      <formula>$A152&lt;&gt;""</formula>
    </cfRule>
  </conditionalFormatting>
  <conditionalFormatting sqref="H1103:I1113">
    <cfRule type="expression" dxfId="11" priority="143" stopIfTrue="1">
      <formula>$A1103&lt;&gt;""</formula>
    </cfRule>
  </conditionalFormatting>
  <conditionalFormatting sqref="H1117:I1117">
    <cfRule type="expression" dxfId="10" priority="169" stopIfTrue="1">
      <formula>$A1117&lt;&gt;""</formula>
    </cfRule>
  </conditionalFormatting>
  <conditionalFormatting sqref="H1075:J1075">
    <cfRule type="expression" dxfId="9" priority="225" stopIfTrue="1">
      <formula>$A1075&lt;&gt;""</formula>
    </cfRule>
  </conditionalFormatting>
  <conditionalFormatting sqref="H1325:J1328">
    <cfRule type="expression" dxfId="8" priority="148" stopIfTrue="1">
      <formula>$A1325&lt;&gt;""</formula>
    </cfRule>
  </conditionalFormatting>
  <conditionalFormatting sqref="H1358:J1369">
    <cfRule type="expression" dxfId="7" priority="107" stopIfTrue="1">
      <formula>$A1358&lt;&gt;""</formula>
    </cfRule>
  </conditionalFormatting>
  <conditionalFormatting sqref="I243:I257">
    <cfRule type="expression" dxfId="6" priority="5" stopIfTrue="1">
      <formula>$A243&lt;&gt;""</formula>
    </cfRule>
  </conditionalFormatting>
  <conditionalFormatting sqref="I395:I396">
    <cfRule type="expression" dxfId="5" priority="22" stopIfTrue="1">
      <formula>$A395&lt;&gt;""</formula>
    </cfRule>
  </conditionalFormatting>
  <conditionalFormatting sqref="I1334:I1350">
    <cfRule type="expression" dxfId="4" priority="175" stopIfTrue="1">
      <formula>$A1334&lt;&gt;""</formula>
    </cfRule>
  </conditionalFormatting>
  <conditionalFormatting sqref="I1255:J1324">
    <cfRule type="expression" dxfId="3" priority="255" stopIfTrue="1">
      <formula>$A1255&lt;&gt;""</formula>
    </cfRule>
  </conditionalFormatting>
  <conditionalFormatting sqref="I1375:J1412">
    <cfRule type="expression" dxfId="2" priority="250" stopIfTrue="1">
      <formula>$A1375&lt;&gt;""</formula>
    </cfRule>
  </conditionalFormatting>
  <conditionalFormatting sqref="I1416:J1423">
    <cfRule type="expression" dxfId="1" priority="348" stopIfTrue="1">
      <formula>$A1416&lt;&gt;""</formula>
    </cfRule>
  </conditionalFormatting>
  <conditionalFormatting sqref="J1102:J1122">
    <cfRule type="expression" dxfId="0" priority="375" stopIfTrue="1">
      <formula>$A1102&lt;&gt;""</formula>
    </cfRule>
  </conditionalFormatting>
  <dataValidations count="6">
    <dataValidation type="date" allowBlank="1" showInputMessage="1" showErrorMessage="1" sqref="D102:E102 D4966:E65501 D106:E106" xr:uid="{F5059AEA-A0D8-4B20-9D3C-8B76D9C427E6}">
      <formula1>42370</formula1>
      <formula2>42735</formula2>
    </dataValidation>
    <dataValidation type="list" allowBlank="1" sqref="F717:F4965 F407:F409 F390:F395 F398 F206 F210:F213 F202 F204 F587:F600 F420:F421 F215:F303" xr:uid="{255B499D-B3E6-47A9-A857-DBFE56F071D9}">
      <formula1>$F$96:$F$99</formula1>
    </dataValidation>
    <dataValidation allowBlank="1" sqref="F129 C380 C382 G107:G4965" xr:uid="{B36265DD-F5DD-4F0A-AD93-4A0388363C0B}"/>
    <dataValidation type="list" allowBlank="1" sqref="F396:F397 F399:F406 F214 E215:E254 F207:F209 F205 F203 E421 F410:F419 F601:F716 F304:F389 F107:F201 F422:F586" xr:uid="{6B97E83A-24AC-4068-AD35-7697EC7B811F}">
      <formula1>$E$96:$E$99</formula1>
    </dataValidation>
    <dataValidation type="list" allowBlank="1" showInputMessage="1" showErrorMessage="1" sqref="A107:A4965" xr:uid="{540C0DA9-E9CD-4805-B659-E67C1C32B21C}">
      <formula1>OFFSET($A$1,0,0,$B$3,1)</formula1>
    </dataValidation>
    <dataValidation type="list" allowBlank="1" showInputMessage="1" showErrorMessage="1" errorTitle="Chyba !" error="zadajte (vyberte zo zoznamu) platný analytický kód podľa nápovedy k bunke I104" sqref="J107:J9965"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1971675</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406</v>
      </c>
      <c r="B1" s="163" t="s">
        <v>407</v>
      </c>
      <c r="C1" s="163" t="s">
        <v>408</v>
      </c>
      <c r="D1" s="163" t="s">
        <v>409</v>
      </c>
      <c r="E1" s="163" t="s">
        <v>410</v>
      </c>
      <c r="F1" s="163" t="s">
        <v>411</v>
      </c>
      <c r="G1" s="163" t="s">
        <v>412</v>
      </c>
      <c r="H1" s="163" t="s">
        <v>413</v>
      </c>
      <c r="I1" s="163" t="s">
        <v>414</v>
      </c>
      <c r="J1" s="163" t="s">
        <v>415</v>
      </c>
      <c r="K1" s="163" t="s">
        <v>416</v>
      </c>
      <c r="L1" s="164" t="s">
        <v>417</v>
      </c>
      <c r="M1" s="274" t="s">
        <v>2244</v>
      </c>
      <c r="N1" s="274" t="s">
        <v>2991</v>
      </c>
      <c r="O1" s="274" t="s">
        <v>418</v>
      </c>
      <c r="P1" s="274" t="s">
        <v>419</v>
      </c>
    </row>
    <row r="2" spans="1:18" s="213" customFormat="1" x14ac:dyDescent="0.2">
      <c r="A2" s="203" t="s">
        <v>2245</v>
      </c>
      <c r="B2" s="285" t="s">
        <v>2246</v>
      </c>
      <c r="C2" s="285" t="s">
        <v>420</v>
      </c>
      <c r="D2" s="285" t="s">
        <v>2247</v>
      </c>
      <c r="E2" s="285" t="s">
        <v>427</v>
      </c>
      <c r="F2" s="285" t="s">
        <v>438</v>
      </c>
      <c r="G2" s="285" t="s">
        <v>2248</v>
      </c>
      <c r="H2" s="285" t="s">
        <v>2249</v>
      </c>
      <c r="I2" s="285" t="s">
        <v>2250</v>
      </c>
      <c r="J2" s="285" t="s">
        <v>422</v>
      </c>
      <c r="K2" s="285" t="s">
        <v>2250</v>
      </c>
      <c r="L2" s="286">
        <v>421905859671</v>
      </c>
      <c r="M2" s="285" t="s">
        <v>2251</v>
      </c>
      <c r="N2" s="285"/>
      <c r="O2" s="285"/>
      <c r="P2" s="285"/>
      <c r="R2" s="276"/>
    </row>
    <row r="3" spans="1:18" s="213" customFormat="1" x14ac:dyDescent="0.2">
      <c r="A3" s="203" t="s">
        <v>2252</v>
      </c>
      <c r="B3" s="285" t="s">
        <v>2253</v>
      </c>
      <c r="C3" s="285" t="s">
        <v>420</v>
      </c>
      <c r="D3" s="285" t="s">
        <v>2254</v>
      </c>
      <c r="E3" s="285" t="s">
        <v>2255</v>
      </c>
      <c r="F3" s="285" t="s">
        <v>1766</v>
      </c>
      <c r="G3" s="285" t="s">
        <v>2256</v>
      </c>
      <c r="H3" s="285" t="s">
        <v>2257</v>
      </c>
      <c r="I3" s="285" t="s">
        <v>2258</v>
      </c>
      <c r="J3" s="285" t="s">
        <v>422</v>
      </c>
      <c r="K3" s="285" t="s">
        <v>2259</v>
      </c>
      <c r="L3" s="286">
        <v>421915992124</v>
      </c>
      <c r="M3" s="285" t="s">
        <v>2260</v>
      </c>
      <c r="N3" s="285"/>
      <c r="O3" s="285"/>
      <c r="P3" s="285"/>
      <c r="R3" s="276"/>
    </row>
    <row r="4" spans="1:18" s="213" customFormat="1" x14ac:dyDescent="0.2">
      <c r="A4" s="203" t="s">
        <v>2261</v>
      </c>
      <c r="B4" s="285" t="s">
        <v>2262</v>
      </c>
      <c r="C4" s="285" t="s">
        <v>420</v>
      </c>
      <c r="D4" s="285" t="s">
        <v>2263</v>
      </c>
      <c r="E4" s="285" t="s">
        <v>2264</v>
      </c>
      <c r="F4" s="285" t="s">
        <v>2265</v>
      </c>
      <c r="G4" s="285" t="s">
        <v>2266</v>
      </c>
      <c r="H4" s="285" t="s">
        <v>2267</v>
      </c>
      <c r="I4" s="285" t="s">
        <v>2268</v>
      </c>
      <c r="J4" s="285" t="s">
        <v>422</v>
      </c>
      <c r="K4" s="285" t="s">
        <v>2268</v>
      </c>
      <c r="L4" s="286">
        <v>421905262613</v>
      </c>
      <c r="M4" s="285" t="s">
        <v>2269</v>
      </c>
      <c r="N4" s="285"/>
      <c r="O4" s="285"/>
      <c r="P4" s="285"/>
      <c r="R4" s="276"/>
    </row>
    <row r="5" spans="1:18" s="213" customFormat="1" x14ac:dyDescent="0.2">
      <c r="A5" s="203" t="s">
        <v>2270</v>
      </c>
      <c r="B5" s="285" t="s">
        <v>2271</v>
      </c>
      <c r="C5" s="285" t="s">
        <v>420</v>
      </c>
      <c r="D5" s="285" t="s">
        <v>2272</v>
      </c>
      <c r="E5" s="285" t="s">
        <v>2273</v>
      </c>
      <c r="F5" s="285" t="s">
        <v>2274</v>
      </c>
      <c r="G5" s="285" t="s">
        <v>2275</v>
      </c>
      <c r="H5" s="285" t="s">
        <v>2276</v>
      </c>
      <c r="I5" s="285" t="s">
        <v>2277</v>
      </c>
      <c r="J5" s="285" t="s">
        <v>422</v>
      </c>
      <c r="K5" s="285" t="s">
        <v>2277</v>
      </c>
      <c r="L5" s="286">
        <v>421915064990</v>
      </c>
      <c r="M5" s="285" t="s">
        <v>2278</v>
      </c>
      <c r="N5" s="285"/>
      <c r="O5" s="285"/>
      <c r="P5" s="285"/>
      <c r="R5" s="276"/>
    </row>
    <row r="6" spans="1:18" s="213" customFormat="1" x14ac:dyDescent="0.2">
      <c r="A6" s="203" t="s">
        <v>2279</v>
      </c>
      <c r="B6" s="285" t="s">
        <v>2280</v>
      </c>
      <c r="C6" s="285" t="s">
        <v>420</v>
      </c>
      <c r="D6" s="285" t="s">
        <v>2281</v>
      </c>
      <c r="E6" s="285" t="s">
        <v>427</v>
      </c>
      <c r="F6" s="285" t="s">
        <v>438</v>
      </c>
      <c r="G6" s="285" t="s">
        <v>2282</v>
      </c>
      <c r="H6" s="285" t="s">
        <v>2283</v>
      </c>
      <c r="I6" s="285" t="s">
        <v>2284</v>
      </c>
      <c r="J6" s="285" t="s">
        <v>422</v>
      </c>
      <c r="K6" s="285" t="s">
        <v>2284</v>
      </c>
      <c r="L6" s="286">
        <v>421908174487</v>
      </c>
      <c r="M6" s="285" t="s">
        <v>2285</v>
      </c>
      <c r="N6" s="285"/>
      <c r="O6" s="285"/>
      <c r="P6" s="285"/>
      <c r="R6" s="276"/>
    </row>
    <row r="7" spans="1:18" s="213" customFormat="1" x14ac:dyDescent="0.2">
      <c r="A7" s="203" t="s">
        <v>2286</v>
      </c>
      <c r="B7" s="285" t="s">
        <v>2287</v>
      </c>
      <c r="C7" s="285" t="s">
        <v>420</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447</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420</v>
      </c>
      <c r="D9" s="285" t="s">
        <v>2309</v>
      </c>
      <c r="E9" s="285" t="s">
        <v>2310</v>
      </c>
      <c r="F9" s="285" t="s">
        <v>2311</v>
      </c>
      <c r="G9" s="285" t="s">
        <v>2312</v>
      </c>
      <c r="H9" s="285" t="s">
        <v>2313</v>
      </c>
      <c r="I9" s="285" t="s">
        <v>2314</v>
      </c>
      <c r="J9" s="285" t="s">
        <v>422</v>
      </c>
      <c r="K9" s="285" t="s">
        <v>2315</v>
      </c>
      <c r="L9" s="286">
        <v>421904567820</v>
      </c>
      <c r="M9" s="285" t="s">
        <v>2316</v>
      </c>
      <c r="N9" s="285"/>
      <c r="O9" s="285"/>
      <c r="P9" s="285"/>
      <c r="R9" s="276"/>
    </row>
    <row r="10" spans="1:18" s="213" customFormat="1" ht="11.45" customHeight="1" x14ac:dyDescent="0.2">
      <c r="A10" s="198" t="s">
        <v>1673</v>
      </c>
      <c r="B10" s="199" t="s">
        <v>1674</v>
      </c>
      <c r="C10" s="200" t="s">
        <v>420</v>
      </c>
      <c r="D10" s="199" t="s">
        <v>1675</v>
      </c>
      <c r="E10" s="199" t="s">
        <v>595</v>
      </c>
      <c r="F10" s="199" t="s">
        <v>596</v>
      </c>
      <c r="G10" s="265" t="s">
        <v>1676</v>
      </c>
      <c r="H10" s="265" t="s">
        <v>1677</v>
      </c>
      <c r="I10" s="275" t="s">
        <v>1678</v>
      </c>
      <c r="J10" s="199" t="s">
        <v>424</v>
      </c>
      <c r="K10" s="275" t="s">
        <v>1679</v>
      </c>
      <c r="L10" s="201">
        <v>421903471398</v>
      </c>
      <c r="M10" s="199" t="s">
        <v>1680</v>
      </c>
      <c r="N10" s="199"/>
      <c r="O10" s="199"/>
      <c r="P10" s="199"/>
      <c r="R10" s="276"/>
    </row>
    <row r="11" spans="1:18" s="213" customFormat="1" x14ac:dyDescent="0.2">
      <c r="A11" s="203" t="s">
        <v>1681</v>
      </c>
      <c r="B11" s="285" t="s">
        <v>1682</v>
      </c>
      <c r="C11" s="285" t="s">
        <v>420</v>
      </c>
      <c r="D11" s="285" t="s">
        <v>1683</v>
      </c>
      <c r="E11" s="285" t="s">
        <v>427</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420</v>
      </c>
      <c r="D12" s="285" t="s">
        <v>471</v>
      </c>
      <c r="E12" s="285" t="s">
        <v>427</v>
      </c>
      <c r="F12" s="285" t="s">
        <v>472</v>
      </c>
      <c r="G12" s="285" t="s">
        <v>1691</v>
      </c>
      <c r="H12" s="285" t="s">
        <v>1692</v>
      </c>
      <c r="I12" s="285" t="s">
        <v>1693</v>
      </c>
      <c r="J12" s="285" t="s">
        <v>422</v>
      </c>
      <c r="K12" s="285" t="s">
        <v>1693</v>
      </c>
      <c r="L12" s="286">
        <v>421911244266</v>
      </c>
      <c r="M12" s="285" t="s">
        <v>1694</v>
      </c>
      <c r="N12" s="285"/>
      <c r="O12" s="285"/>
      <c r="P12" s="285"/>
      <c r="R12" s="276"/>
    </row>
    <row r="13" spans="1:18" s="213" customFormat="1" x14ac:dyDescent="0.2">
      <c r="A13" s="203" t="s">
        <v>2317</v>
      </c>
      <c r="B13" s="285" t="s">
        <v>2318</v>
      </c>
      <c r="C13" s="285" t="s">
        <v>420</v>
      </c>
      <c r="D13" s="285" t="s">
        <v>2319</v>
      </c>
      <c r="E13" s="285" t="s">
        <v>427</v>
      </c>
      <c r="F13" s="285" t="s">
        <v>1919</v>
      </c>
      <c r="G13" s="285" t="s">
        <v>2320</v>
      </c>
      <c r="H13" s="285" t="s">
        <v>2321</v>
      </c>
      <c r="I13" s="285" t="s">
        <v>2322</v>
      </c>
      <c r="J13" s="285" t="s">
        <v>422</v>
      </c>
      <c r="K13" s="285" t="s">
        <v>2322</v>
      </c>
      <c r="L13" s="286">
        <v>421948780850</v>
      </c>
      <c r="M13" s="285" t="s">
        <v>2323</v>
      </c>
      <c r="N13" s="285"/>
      <c r="O13" s="285"/>
      <c r="P13" s="285"/>
      <c r="R13" s="276" t="str">
        <f>A13</f>
        <v>55184707</v>
      </c>
    </row>
    <row r="14" spans="1:18" s="213" customFormat="1" x14ac:dyDescent="0.2">
      <c r="A14" s="203" t="s">
        <v>2324</v>
      </c>
      <c r="B14" s="285" t="s">
        <v>2325</v>
      </c>
      <c r="C14" s="285" t="s">
        <v>420</v>
      </c>
      <c r="D14" s="285" t="s">
        <v>2326</v>
      </c>
      <c r="E14" s="285" t="s">
        <v>1765</v>
      </c>
      <c r="F14" s="285" t="s">
        <v>1766</v>
      </c>
      <c r="G14" s="285" t="s">
        <v>2327</v>
      </c>
      <c r="H14" s="285" t="s">
        <v>2328</v>
      </c>
      <c r="I14" s="285" t="s">
        <v>2329</v>
      </c>
      <c r="J14" s="285" t="s">
        <v>422</v>
      </c>
      <c r="K14" s="285" t="s">
        <v>2329</v>
      </c>
      <c r="L14" s="286">
        <v>421918706450</v>
      </c>
      <c r="M14" s="285" t="s">
        <v>2330</v>
      </c>
      <c r="N14" s="285"/>
      <c r="O14" s="285"/>
      <c r="P14" s="285"/>
      <c r="R14" s="276" t="str">
        <f>A14</f>
        <v>35629827</v>
      </c>
    </row>
    <row r="15" spans="1:18" s="213" customFormat="1" x14ac:dyDescent="0.2">
      <c r="A15" s="203" t="s">
        <v>2331</v>
      </c>
      <c r="B15" s="285" t="s">
        <v>2332</v>
      </c>
      <c r="C15" s="285" t="s">
        <v>420</v>
      </c>
      <c r="D15" s="285" t="s">
        <v>2333</v>
      </c>
      <c r="E15" s="285" t="s">
        <v>499</v>
      </c>
      <c r="F15" s="285" t="s">
        <v>500</v>
      </c>
      <c r="G15" s="285" t="s">
        <v>2334</v>
      </c>
      <c r="H15" s="285" t="s">
        <v>2335</v>
      </c>
      <c r="I15" s="285" t="s">
        <v>2336</v>
      </c>
      <c r="J15" s="285" t="s">
        <v>422</v>
      </c>
      <c r="K15" s="285" t="s">
        <v>2336</v>
      </c>
      <c r="L15" s="286">
        <v>421905442262</v>
      </c>
      <c r="M15" s="285" t="s">
        <v>2337</v>
      </c>
      <c r="N15" s="285"/>
      <c r="O15" s="285"/>
      <c r="P15" s="285"/>
      <c r="R15" s="276" t="str">
        <f>A15</f>
        <v>37963091</v>
      </c>
    </row>
    <row r="16" spans="1:18" x14ac:dyDescent="0.2">
      <c r="A16" s="203" t="s">
        <v>2338</v>
      </c>
      <c r="B16" s="285" t="s">
        <v>2339</v>
      </c>
      <c r="C16" s="285" t="s">
        <v>420</v>
      </c>
      <c r="D16" s="285" t="s">
        <v>2340</v>
      </c>
      <c r="E16" s="285" t="s">
        <v>428</v>
      </c>
      <c r="F16" s="285" t="s">
        <v>722</v>
      </c>
      <c r="G16" s="285" t="s">
        <v>2341</v>
      </c>
      <c r="H16" s="285" t="s">
        <v>2342</v>
      </c>
      <c r="I16" s="285" t="s">
        <v>2343</v>
      </c>
      <c r="J16" s="285" t="s">
        <v>422</v>
      </c>
      <c r="K16" s="285" t="s">
        <v>2343</v>
      </c>
      <c r="L16" s="286">
        <v>421907188019</v>
      </c>
      <c r="M16" s="285" t="s">
        <v>2344</v>
      </c>
      <c r="N16" s="285"/>
      <c r="O16" s="285"/>
      <c r="P16" s="285"/>
      <c r="Q16" s="213"/>
      <c r="R16" s="276" t="str">
        <f>A16</f>
        <v>42220971</v>
      </c>
    </row>
    <row r="17" spans="1:18" x14ac:dyDescent="0.2">
      <c r="A17" s="203" t="s">
        <v>2345</v>
      </c>
      <c r="B17" s="285" t="s">
        <v>2346</v>
      </c>
      <c r="C17" s="285" t="s">
        <v>420</v>
      </c>
      <c r="D17" s="285" t="s">
        <v>2347</v>
      </c>
      <c r="E17" s="285" t="s">
        <v>2348</v>
      </c>
      <c r="F17" s="285" t="s">
        <v>2349</v>
      </c>
      <c r="G17" s="285" t="s">
        <v>2350</v>
      </c>
      <c r="H17" s="285" t="s">
        <v>2351</v>
      </c>
      <c r="I17" s="285" t="s">
        <v>2352</v>
      </c>
      <c r="J17" s="285" t="s">
        <v>422</v>
      </c>
      <c r="K17" s="285" t="s">
        <v>2352</v>
      </c>
      <c r="L17" s="286">
        <v>421905508129</v>
      </c>
      <c r="M17" s="285" t="s">
        <v>2353</v>
      </c>
      <c r="N17" s="285"/>
      <c r="O17" s="285"/>
      <c r="P17" s="285"/>
      <c r="Q17" s="213"/>
      <c r="R17" s="276" t="str">
        <f t="shared" ref="R17:R77" si="0">A17</f>
        <v>42180309</v>
      </c>
    </row>
    <row r="18" spans="1:18" x14ac:dyDescent="0.2">
      <c r="A18" s="203" t="s">
        <v>2354</v>
      </c>
      <c r="B18" s="285" t="s">
        <v>2355</v>
      </c>
      <c r="C18" s="285" t="s">
        <v>420</v>
      </c>
      <c r="D18" s="285" t="s">
        <v>2356</v>
      </c>
      <c r="E18" s="285" t="s">
        <v>942</v>
      </c>
      <c r="F18" s="285" t="s">
        <v>943</v>
      </c>
      <c r="G18" s="285" t="s">
        <v>2357</v>
      </c>
      <c r="H18" s="285" t="s">
        <v>2358</v>
      </c>
      <c r="I18" s="285" t="s">
        <v>2359</v>
      </c>
      <c r="J18" s="285" t="s">
        <v>435</v>
      </c>
      <c r="K18" s="285" t="s">
        <v>2360</v>
      </c>
      <c r="L18" s="286">
        <v>421911545054</v>
      </c>
      <c r="M18" s="285" t="s">
        <v>2361</v>
      </c>
      <c r="N18" s="285"/>
      <c r="O18" s="285"/>
      <c r="P18" s="285"/>
      <c r="Q18" s="213"/>
      <c r="R18" s="276"/>
    </row>
    <row r="19" spans="1:18" x14ac:dyDescent="0.2">
      <c r="A19" s="203" t="s">
        <v>2362</v>
      </c>
      <c r="B19" s="285" t="s">
        <v>2363</v>
      </c>
      <c r="C19" s="285" t="s">
        <v>2299</v>
      </c>
      <c r="D19" s="285" t="s">
        <v>2364</v>
      </c>
      <c r="E19" s="285" t="s">
        <v>427</v>
      </c>
      <c r="F19" s="285" t="s">
        <v>434</v>
      </c>
      <c r="G19" s="285" t="s">
        <v>2365</v>
      </c>
      <c r="H19" s="285" t="s">
        <v>2366</v>
      </c>
      <c r="I19" s="285" t="s">
        <v>2367</v>
      </c>
      <c r="J19" s="285" t="s">
        <v>2305</v>
      </c>
      <c r="K19" s="285" t="s">
        <v>2367</v>
      </c>
      <c r="L19" s="286">
        <v>421907510189</v>
      </c>
      <c r="M19" s="285" t="s">
        <v>2368</v>
      </c>
      <c r="N19" s="285"/>
      <c r="O19" s="285"/>
      <c r="P19" s="285"/>
      <c r="Q19" s="213"/>
      <c r="R19" s="276" t="str">
        <f t="shared" si="0"/>
        <v>51972042</v>
      </c>
    </row>
    <row r="20" spans="1:18" x14ac:dyDescent="0.2">
      <c r="A20" s="198" t="s">
        <v>1371</v>
      </c>
      <c r="B20" s="199" t="s">
        <v>1372</v>
      </c>
      <c r="C20" s="200" t="s">
        <v>420</v>
      </c>
      <c r="D20" s="199" t="s">
        <v>1373</v>
      </c>
      <c r="E20" s="199" t="s">
        <v>427</v>
      </c>
      <c r="F20" s="199" t="s">
        <v>423</v>
      </c>
      <c r="G20" s="265" t="s">
        <v>1374</v>
      </c>
      <c r="H20" s="265" t="s">
        <v>1375</v>
      </c>
      <c r="I20" s="275" t="s">
        <v>1376</v>
      </c>
      <c r="J20" s="199" t="s">
        <v>424</v>
      </c>
      <c r="K20" s="275" t="s">
        <v>1377</v>
      </c>
      <c r="L20" s="201">
        <v>421911370554</v>
      </c>
      <c r="M20" s="199" t="s">
        <v>1378</v>
      </c>
      <c r="N20" s="199"/>
      <c r="O20" s="199"/>
      <c r="P20" s="199"/>
      <c r="Q20" s="213"/>
      <c r="R20" s="276" t="str">
        <f t="shared" si="0"/>
        <v>42254388</v>
      </c>
    </row>
    <row r="21" spans="1:18" x14ac:dyDescent="0.2">
      <c r="A21" s="203" t="s">
        <v>2369</v>
      </c>
      <c r="B21" s="285" t="s">
        <v>2370</v>
      </c>
      <c r="C21" s="285" t="s">
        <v>420</v>
      </c>
      <c r="D21" s="285" t="s">
        <v>2371</v>
      </c>
      <c r="E21" s="285" t="s">
        <v>2372</v>
      </c>
      <c r="F21" s="285" t="s">
        <v>2373</v>
      </c>
      <c r="G21" s="285" t="s">
        <v>2374</v>
      </c>
      <c r="H21" s="285" t="s">
        <v>2375</v>
      </c>
      <c r="I21" s="285" t="s">
        <v>2376</v>
      </c>
      <c r="J21" s="285" t="s">
        <v>422</v>
      </c>
      <c r="K21" s="285" t="s">
        <v>2376</v>
      </c>
      <c r="L21" s="286">
        <v>421903945335</v>
      </c>
      <c r="M21" s="285" t="s">
        <v>2377</v>
      </c>
      <c r="N21" s="285"/>
      <c r="O21" s="285"/>
      <c r="P21" s="285"/>
      <c r="Q21" s="213"/>
      <c r="R21" s="276"/>
    </row>
    <row r="22" spans="1:18" x14ac:dyDescent="0.2">
      <c r="A22" s="203" t="s">
        <v>2378</v>
      </c>
      <c r="B22" s="285" t="s">
        <v>2379</v>
      </c>
      <c r="C22" s="285" t="s">
        <v>420</v>
      </c>
      <c r="D22" s="285" t="s">
        <v>2380</v>
      </c>
      <c r="E22" s="285" t="s">
        <v>1871</v>
      </c>
      <c r="F22" s="285" t="s">
        <v>1872</v>
      </c>
      <c r="G22" s="285" t="s">
        <v>2381</v>
      </c>
      <c r="H22" s="285" t="s">
        <v>2382</v>
      </c>
      <c r="I22" s="285" t="s">
        <v>2383</v>
      </c>
      <c r="J22" s="285" t="s">
        <v>422</v>
      </c>
      <c r="K22" s="285" t="s">
        <v>2383</v>
      </c>
      <c r="L22" s="286">
        <v>421903604195</v>
      </c>
      <c r="M22" s="285" t="s">
        <v>2384</v>
      </c>
      <c r="N22" s="285"/>
      <c r="O22" s="285"/>
      <c r="P22" s="285"/>
      <c r="Q22" s="213"/>
      <c r="R22" s="276" t="str">
        <f t="shared" si="0"/>
        <v>42103711</v>
      </c>
    </row>
    <row r="23" spans="1:18" x14ac:dyDescent="0.2">
      <c r="A23" s="203" t="s">
        <v>2385</v>
      </c>
      <c r="B23" s="285" t="s">
        <v>2386</v>
      </c>
      <c r="C23" s="285" t="s">
        <v>420</v>
      </c>
      <c r="D23" s="285" t="s">
        <v>2387</v>
      </c>
      <c r="E23" s="285" t="s">
        <v>427</v>
      </c>
      <c r="F23" s="285" t="s">
        <v>2388</v>
      </c>
      <c r="G23" s="285" t="s">
        <v>2389</v>
      </c>
      <c r="H23" s="285" t="s">
        <v>2390</v>
      </c>
      <c r="I23" s="285" t="s">
        <v>2391</v>
      </c>
      <c r="J23" s="285" t="s">
        <v>422</v>
      </c>
      <c r="K23" s="285" t="s">
        <v>2391</v>
      </c>
      <c r="L23" s="286">
        <v>421905613897</v>
      </c>
      <c r="M23" s="285" t="s">
        <v>2392</v>
      </c>
      <c r="N23" s="285"/>
      <c r="O23" s="285"/>
      <c r="P23" s="285"/>
      <c r="Q23" s="213"/>
      <c r="R23" s="276"/>
    </row>
    <row r="24" spans="1:18" x14ac:dyDescent="0.2">
      <c r="A24" s="203" t="s">
        <v>2393</v>
      </c>
      <c r="B24" s="285" t="s">
        <v>2394</v>
      </c>
      <c r="C24" s="285" t="s">
        <v>420</v>
      </c>
      <c r="D24" s="285" t="s">
        <v>2395</v>
      </c>
      <c r="E24" s="285" t="s">
        <v>2396</v>
      </c>
      <c r="F24" s="285" t="s">
        <v>2397</v>
      </c>
      <c r="G24" s="285" t="s">
        <v>2398</v>
      </c>
      <c r="H24" s="285" t="s">
        <v>2399</v>
      </c>
      <c r="I24" s="285" t="s">
        <v>2400</v>
      </c>
      <c r="J24" s="285" t="s">
        <v>422</v>
      </c>
      <c r="K24" s="285" t="s">
        <v>2400</v>
      </c>
      <c r="L24" s="286">
        <v>421905837809</v>
      </c>
      <c r="M24" s="285" t="s">
        <v>2401</v>
      </c>
      <c r="N24" s="285"/>
      <c r="O24" s="285"/>
      <c r="P24" s="285"/>
      <c r="Q24" s="213"/>
      <c r="R24" s="276"/>
    </row>
    <row r="25" spans="1:18" x14ac:dyDescent="0.2">
      <c r="A25" s="203" t="s">
        <v>2402</v>
      </c>
      <c r="B25" s="285" t="s">
        <v>2403</v>
      </c>
      <c r="C25" s="285" t="s">
        <v>420</v>
      </c>
      <c r="D25" s="285" t="s">
        <v>2404</v>
      </c>
      <c r="E25" s="285" t="s">
        <v>2348</v>
      </c>
      <c r="F25" s="285" t="s">
        <v>823</v>
      </c>
      <c r="G25" s="285" t="s">
        <v>2405</v>
      </c>
      <c r="H25" s="285" t="s">
        <v>2406</v>
      </c>
      <c r="I25" s="285" t="s">
        <v>2407</v>
      </c>
      <c r="J25" s="285" t="s">
        <v>422</v>
      </c>
      <c r="K25" s="285" t="s">
        <v>2407</v>
      </c>
      <c r="L25" s="286">
        <v>421903434035</v>
      </c>
      <c r="M25" s="285" t="s">
        <v>2408</v>
      </c>
      <c r="N25" s="285"/>
      <c r="O25" s="285"/>
      <c r="P25" s="285"/>
      <c r="Q25" s="213"/>
      <c r="R25" s="276" t="str">
        <f t="shared" si="0"/>
        <v>42258014</v>
      </c>
    </row>
    <row r="26" spans="1:18" x14ac:dyDescent="0.2">
      <c r="A26" s="203" t="s">
        <v>2409</v>
      </c>
      <c r="B26" s="285" t="s">
        <v>2410</v>
      </c>
      <c r="C26" s="285" t="s">
        <v>420</v>
      </c>
      <c r="D26" s="285" t="s">
        <v>2411</v>
      </c>
      <c r="E26" s="285" t="s">
        <v>446</v>
      </c>
      <c r="F26" s="285" t="s">
        <v>447</v>
      </c>
      <c r="G26" s="285" t="s">
        <v>2412</v>
      </c>
      <c r="H26" s="285" t="s">
        <v>2413</v>
      </c>
      <c r="I26" s="285" t="s">
        <v>2414</v>
      </c>
      <c r="J26" s="285" t="s">
        <v>422</v>
      </c>
      <c r="K26" s="285" t="s">
        <v>2415</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2416</v>
      </c>
      <c r="N27" s="199"/>
      <c r="O27" s="199"/>
      <c r="P27" s="199"/>
      <c r="Q27" s="213"/>
      <c r="R27" s="276" t="str">
        <f t="shared" si="0"/>
        <v>53939042</v>
      </c>
    </row>
    <row r="28" spans="1:18" x14ac:dyDescent="0.2">
      <c r="A28" s="203" t="s">
        <v>2417</v>
      </c>
      <c r="B28" s="285" t="s">
        <v>2418</v>
      </c>
      <c r="C28" s="285" t="s">
        <v>420</v>
      </c>
      <c r="D28" s="285" t="s">
        <v>2419</v>
      </c>
      <c r="E28" s="285" t="s">
        <v>2058</v>
      </c>
      <c r="F28" s="285" t="s">
        <v>2059</v>
      </c>
      <c r="G28" s="285" t="s">
        <v>2420</v>
      </c>
      <c r="H28" s="285" t="s">
        <v>2421</v>
      </c>
      <c r="I28" s="285" t="s">
        <v>2422</v>
      </c>
      <c r="J28" s="285" t="s">
        <v>422</v>
      </c>
      <c r="K28" s="285" t="s">
        <v>2422</v>
      </c>
      <c r="L28" s="286">
        <v>421903757165</v>
      </c>
      <c r="M28" s="285" t="s">
        <v>2423</v>
      </c>
      <c r="N28" s="285"/>
      <c r="O28" s="285"/>
      <c r="P28" s="285"/>
      <c r="Q28" s="213"/>
      <c r="R28" s="276"/>
    </row>
    <row r="29" spans="1:18" x14ac:dyDescent="0.2">
      <c r="A29" s="203" t="s">
        <v>2424</v>
      </c>
      <c r="B29" s="285" t="s">
        <v>2425</v>
      </c>
      <c r="C29" s="285" t="s">
        <v>2299</v>
      </c>
      <c r="D29" s="285" t="s">
        <v>2426</v>
      </c>
      <c r="E29" s="285" t="s">
        <v>2427</v>
      </c>
      <c r="F29" s="285" t="s">
        <v>2428</v>
      </c>
      <c r="G29" s="285" t="s">
        <v>2357</v>
      </c>
      <c r="H29" s="285" t="s">
        <v>2429</v>
      </c>
      <c r="I29" s="285" t="s">
        <v>2430</v>
      </c>
      <c r="J29" s="285" t="s">
        <v>2305</v>
      </c>
      <c r="K29" s="285" t="s">
        <v>2357</v>
      </c>
      <c r="L29" s="286" t="s">
        <v>2357</v>
      </c>
      <c r="M29" s="285" t="s">
        <v>2357</v>
      </c>
      <c r="N29" s="285"/>
      <c r="O29" s="285"/>
      <c r="P29" s="285"/>
      <c r="Q29" s="213"/>
      <c r="R29" s="276" t="str">
        <f t="shared" si="0"/>
        <v>52798721</v>
      </c>
    </row>
    <row r="30" spans="1:18" ht="12.75" x14ac:dyDescent="0.2">
      <c r="A30" s="198" t="s">
        <v>1705</v>
      </c>
      <c r="B30" s="199" t="s">
        <v>1706</v>
      </c>
      <c r="C30" s="200" t="s">
        <v>420</v>
      </c>
      <c r="D30" s="199" t="s">
        <v>1707</v>
      </c>
      <c r="E30" s="199" t="s">
        <v>1708</v>
      </c>
      <c r="F30" s="199" t="s">
        <v>1709</v>
      </c>
      <c r="G30" s="265" t="s">
        <v>1710</v>
      </c>
      <c r="H30" s="312" t="s">
        <v>2431</v>
      </c>
      <c r="I30" s="275" t="s">
        <v>1711</v>
      </c>
      <c r="J30" s="199" t="s">
        <v>422</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427</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420</v>
      </c>
      <c r="D32" s="199" t="s">
        <v>1725</v>
      </c>
      <c r="E32" s="199" t="s">
        <v>421</v>
      </c>
      <c r="F32" s="199" t="s">
        <v>814</v>
      </c>
      <c r="G32" s="265" t="s">
        <v>1726</v>
      </c>
      <c r="H32" s="265" t="s">
        <v>1727</v>
      </c>
      <c r="I32" s="275" t="s">
        <v>1728</v>
      </c>
      <c r="J32" s="199" t="s">
        <v>424</v>
      </c>
      <c r="K32" s="275"/>
      <c r="L32" s="201"/>
      <c r="M32" s="199" t="s">
        <v>1729</v>
      </c>
      <c r="N32" s="199"/>
      <c r="O32" s="199"/>
      <c r="P32" s="199"/>
      <c r="Q32" s="213"/>
      <c r="R32" s="276" t="str">
        <f t="shared" si="0"/>
        <v>50879391</v>
      </c>
    </row>
    <row r="33" spans="1:18" ht="12.75" x14ac:dyDescent="0.2">
      <c r="A33" s="198" t="s">
        <v>1730</v>
      </c>
      <c r="B33" s="199" t="s">
        <v>1731</v>
      </c>
      <c r="C33" s="200" t="s">
        <v>420</v>
      </c>
      <c r="D33" s="199" t="s">
        <v>1732</v>
      </c>
      <c r="E33" s="199" t="s">
        <v>425</v>
      </c>
      <c r="F33" s="199" t="s">
        <v>426</v>
      </c>
      <c r="G33" s="312" t="s">
        <v>1733</v>
      </c>
      <c r="H33" s="265" t="s">
        <v>1734</v>
      </c>
      <c r="I33" s="275" t="s">
        <v>1735</v>
      </c>
      <c r="J33" s="199" t="s">
        <v>2432</v>
      </c>
      <c r="K33" s="275" t="s">
        <v>1735</v>
      </c>
      <c r="L33" s="201">
        <v>421905819613</v>
      </c>
      <c r="M33" s="199" t="s">
        <v>1736</v>
      </c>
      <c r="N33" s="199"/>
      <c r="O33" s="199"/>
      <c r="P33" s="199"/>
      <c r="Q33" s="213"/>
      <c r="R33" s="276"/>
    </row>
    <row r="34" spans="1:18" x14ac:dyDescent="0.2">
      <c r="A34" s="203" t="s">
        <v>2433</v>
      </c>
      <c r="B34" s="285" t="s">
        <v>2434</v>
      </c>
      <c r="C34" s="285" t="s">
        <v>420</v>
      </c>
      <c r="D34" s="285" t="s">
        <v>2435</v>
      </c>
      <c r="E34" s="285" t="s">
        <v>2436</v>
      </c>
      <c r="F34" s="285" t="s">
        <v>2437</v>
      </c>
      <c r="G34" s="285" t="s">
        <v>2438</v>
      </c>
      <c r="H34" s="285" t="s">
        <v>2439</v>
      </c>
      <c r="I34" s="285" t="s">
        <v>2440</v>
      </c>
      <c r="J34" s="285" t="s">
        <v>506</v>
      </c>
      <c r="K34" s="285" t="s">
        <v>2440</v>
      </c>
      <c r="L34" s="286">
        <v>421904481001</v>
      </c>
      <c r="M34" s="285" t="s">
        <v>2441</v>
      </c>
      <c r="N34" s="285"/>
      <c r="O34" s="285"/>
      <c r="P34" s="285"/>
      <c r="Q34" s="213"/>
      <c r="R34" s="276" t="str">
        <f t="shared" si="0"/>
        <v>42024536</v>
      </c>
    </row>
    <row r="35" spans="1:18" x14ac:dyDescent="0.2">
      <c r="A35" s="203" t="s">
        <v>1737</v>
      </c>
      <c r="B35" s="285" t="s">
        <v>1738</v>
      </c>
      <c r="C35" s="285" t="s">
        <v>420</v>
      </c>
      <c r="D35" s="285" t="s">
        <v>1739</v>
      </c>
      <c r="E35" s="285" t="s">
        <v>431</v>
      </c>
      <c r="F35" s="285" t="s">
        <v>432</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2442</v>
      </c>
      <c r="B36" s="285" t="s">
        <v>2443</v>
      </c>
      <c r="C36" s="285" t="s">
        <v>420</v>
      </c>
      <c r="D36" s="285" t="s">
        <v>2444</v>
      </c>
      <c r="E36" s="285" t="s">
        <v>431</v>
      </c>
      <c r="F36" s="285" t="s">
        <v>432</v>
      </c>
      <c r="G36" s="285" t="s">
        <v>2445</v>
      </c>
      <c r="H36" s="285" t="s">
        <v>2446</v>
      </c>
      <c r="I36" s="285" t="s">
        <v>2447</v>
      </c>
      <c r="J36" s="285" t="s">
        <v>422</v>
      </c>
      <c r="K36" s="285" t="s">
        <v>2447</v>
      </c>
      <c r="L36" s="286">
        <v>421908828982</v>
      </c>
      <c r="M36" s="285" t="s">
        <v>2448</v>
      </c>
      <c r="N36" s="285"/>
      <c r="O36" s="285"/>
      <c r="P36" s="285"/>
      <c r="Q36" s="213"/>
      <c r="R36" s="276" t="str">
        <f t="shared" si="0"/>
        <v>42103479</v>
      </c>
    </row>
    <row r="37" spans="1:18" x14ac:dyDescent="0.2">
      <c r="A37" s="203" t="s">
        <v>2449</v>
      </c>
      <c r="B37" s="285" t="s">
        <v>2450</v>
      </c>
      <c r="C37" s="285" t="s">
        <v>2299</v>
      </c>
      <c r="D37" s="285" t="s">
        <v>2451</v>
      </c>
      <c r="E37" s="285" t="s">
        <v>2452</v>
      </c>
      <c r="F37" s="285" t="s">
        <v>2453</v>
      </c>
      <c r="G37" s="285" t="s">
        <v>2454</v>
      </c>
      <c r="H37" s="285" t="s">
        <v>2455</v>
      </c>
      <c r="I37" s="285" t="s">
        <v>2456</v>
      </c>
      <c r="J37" s="285" t="s">
        <v>2457</v>
      </c>
      <c r="K37" s="285" t="s">
        <v>2456</v>
      </c>
      <c r="L37" s="286">
        <v>421903141567</v>
      </c>
      <c r="M37" s="285" t="s">
        <v>2458</v>
      </c>
      <c r="N37" s="285"/>
      <c r="O37" s="285"/>
      <c r="P37" s="285"/>
      <c r="Q37" s="213"/>
      <c r="R37" s="276" t="str">
        <f t="shared" si="0"/>
        <v>47210125</v>
      </c>
    </row>
    <row r="38" spans="1:18" ht="12.75" x14ac:dyDescent="0.2">
      <c r="A38" s="203" t="s">
        <v>1745</v>
      </c>
      <c r="B38" s="285" t="s">
        <v>1746</v>
      </c>
      <c r="C38" s="285" t="s">
        <v>420</v>
      </c>
      <c r="D38" s="285" t="s">
        <v>1747</v>
      </c>
      <c r="E38" s="285" t="s">
        <v>1748</v>
      </c>
      <c r="F38" s="285" t="s">
        <v>1749</v>
      </c>
      <c r="G38" s="313" t="s">
        <v>1750</v>
      </c>
      <c r="H38" s="285" t="s">
        <v>1751</v>
      </c>
      <c r="I38" s="285" t="s">
        <v>1752</v>
      </c>
      <c r="J38" s="285" t="s">
        <v>435</v>
      </c>
      <c r="K38" s="285" t="s">
        <v>1752</v>
      </c>
      <c r="L38" s="286">
        <v>421905262047</v>
      </c>
      <c r="M38" s="285" t="s">
        <v>1753</v>
      </c>
      <c r="N38" s="285"/>
      <c r="O38" s="285"/>
      <c r="P38" s="285"/>
      <c r="Q38" s="213"/>
      <c r="R38" s="276" t="str">
        <f t="shared" si="0"/>
        <v>42234425</v>
      </c>
    </row>
    <row r="39" spans="1:18" x14ac:dyDescent="0.2">
      <c r="A39" s="203" t="s">
        <v>2459</v>
      </c>
      <c r="B39" s="285" t="s">
        <v>2460</v>
      </c>
      <c r="C39" s="285" t="s">
        <v>420</v>
      </c>
      <c r="D39" s="285" t="s">
        <v>2461</v>
      </c>
      <c r="E39" s="285" t="s">
        <v>942</v>
      </c>
      <c r="F39" s="285" t="s">
        <v>943</v>
      </c>
      <c r="G39" s="285" t="s">
        <v>2462</v>
      </c>
      <c r="H39" s="285" t="s">
        <v>2463</v>
      </c>
      <c r="I39" s="285" t="s">
        <v>2464</v>
      </c>
      <c r="J39" s="285" t="s">
        <v>422</v>
      </c>
      <c r="K39" s="285" t="s">
        <v>2464</v>
      </c>
      <c r="L39" s="286">
        <v>421907672006</v>
      </c>
      <c r="M39" s="285" t="s">
        <v>2465</v>
      </c>
      <c r="N39" s="285"/>
      <c r="O39" s="285"/>
      <c r="P39" s="285"/>
      <c r="Q39" s="213"/>
      <c r="R39" s="276" t="str">
        <f t="shared" si="0"/>
        <v>14222230</v>
      </c>
    </row>
    <row r="40" spans="1:18" x14ac:dyDescent="0.2">
      <c r="A40" s="203" t="s">
        <v>1754</v>
      </c>
      <c r="B40" s="285" t="s">
        <v>1755</v>
      </c>
      <c r="C40" s="285" t="s">
        <v>420</v>
      </c>
      <c r="D40" s="285" t="s">
        <v>1756</v>
      </c>
      <c r="E40" s="285" t="s">
        <v>1757</v>
      </c>
      <c r="F40" s="285" t="s">
        <v>1758</v>
      </c>
      <c r="G40" s="285" t="s">
        <v>1759</v>
      </c>
      <c r="H40" s="285" t="s">
        <v>1760</v>
      </c>
      <c r="I40" s="285" t="s">
        <v>1761</v>
      </c>
      <c r="J40" s="285" t="s">
        <v>422</v>
      </c>
      <c r="K40" s="285" t="s">
        <v>1761</v>
      </c>
      <c r="L40" s="286">
        <v>421915178155</v>
      </c>
      <c r="M40" s="285" t="s">
        <v>1762</v>
      </c>
      <c r="N40" s="285"/>
      <c r="O40" s="285"/>
      <c r="P40" s="285"/>
      <c r="Q40" s="213"/>
      <c r="R40" s="276" t="str">
        <f t="shared" si="0"/>
        <v>00609153</v>
      </c>
    </row>
    <row r="41" spans="1:18" x14ac:dyDescent="0.2">
      <c r="A41" s="203" t="s">
        <v>2466</v>
      </c>
      <c r="B41" s="285" t="s">
        <v>2467</v>
      </c>
      <c r="C41" s="285" t="s">
        <v>420</v>
      </c>
      <c r="D41" s="285" t="s">
        <v>2468</v>
      </c>
      <c r="E41" s="285" t="s">
        <v>2469</v>
      </c>
      <c r="F41" s="285" t="s">
        <v>2470</v>
      </c>
      <c r="G41" s="285" t="s">
        <v>2471</v>
      </c>
      <c r="H41" s="285" t="s">
        <v>2472</v>
      </c>
      <c r="I41" s="285" t="s">
        <v>2473</v>
      </c>
      <c r="J41" s="285" t="s">
        <v>422</v>
      </c>
      <c r="K41" s="285" t="s">
        <v>2474</v>
      </c>
      <c r="L41" s="286">
        <v>421903623498</v>
      </c>
      <c r="M41" s="285" t="s">
        <v>2475</v>
      </c>
      <c r="N41" s="285"/>
      <c r="O41" s="285"/>
      <c r="P41" s="285"/>
      <c r="Q41" s="213"/>
      <c r="R41" s="276" t="str">
        <f t="shared" si="0"/>
        <v>35533099</v>
      </c>
    </row>
    <row r="42" spans="1:18" x14ac:dyDescent="0.2">
      <c r="A42" s="203" t="s">
        <v>2476</v>
      </c>
      <c r="B42" s="285" t="s">
        <v>2477</v>
      </c>
      <c r="C42" s="285" t="s">
        <v>420</v>
      </c>
      <c r="D42" s="285" t="s">
        <v>2478</v>
      </c>
      <c r="E42" s="285" t="s">
        <v>805</v>
      </c>
      <c r="F42" s="285" t="s">
        <v>806</v>
      </c>
      <c r="G42" s="285" t="s">
        <v>2479</v>
      </c>
      <c r="H42" s="285" t="s">
        <v>2480</v>
      </c>
      <c r="I42" s="285" t="s">
        <v>2481</v>
      </c>
      <c r="J42" s="285" t="s">
        <v>422</v>
      </c>
      <c r="K42" s="285" t="s">
        <v>2481</v>
      </c>
      <c r="L42" s="286">
        <v>421907450644</v>
      </c>
      <c r="M42" s="285" t="s">
        <v>2482</v>
      </c>
      <c r="N42" s="285"/>
      <c r="O42" s="285"/>
      <c r="P42" s="285"/>
      <c r="Q42" s="213"/>
      <c r="R42" s="276" t="str">
        <f t="shared" si="0"/>
        <v>42074355</v>
      </c>
    </row>
    <row r="43" spans="1:18" x14ac:dyDescent="0.2">
      <c r="A43" s="203" t="s">
        <v>2483</v>
      </c>
      <c r="B43" s="285" t="s">
        <v>2484</v>
      </c>
      <c r="C43" s="285" t="s">
        <v>420</v>
      </c>
      <c r="D43" s="285" t="s">
        <v>2485</v>
      </c>
      <c r="E43" s="285" t="s">
        <v>431</v>
      </c>
      <c r="F43" s="285" t="s">
        <v>430</v>
      </c>
      <c r="G43" s="285" t="s">
        <v>2486</v>
      </c>
      <c r="H43" s="285" t="s">
        <v>2487</v>
      </c>
      <c r="I43" s="285" t="s">
        <v>2488</v>
      </c>
      <c r="J43" s="285" t="s">
        <v>422</v>
      </c>
      <c r="K43" s="285" t="s">
        <v>2488</v>
      </c>
      <c r="L43" s="286">
        <v>421905321899</v>
      </c>
      <c r="M43" s="285" t="s">
        <v>2489</v>
      </c>
      <c r="N43" s="285"/>
      <c r="O43" s="285"/>
      <c r="P43" s="285"/>
      <c r="Q43" s="213"/>
      <c r="R43" s="276" t="str">
        <f t="shared" si="0"/>
        <v>35545127</v>
      </c>
    </row>
    <row r="44" spans="1:18" x14ac:dyDescent="0.2">
      <c r="A44" s="203" t="s">
        <v>2490</v>
      </c>
      <c r="B44" s="285" t="s">
        <v>2491</v>
      </c>
      <c r="C44" s="285" t="s">
        <v>420</v>
      </c>
      <c r="D44" s="285" t="s">
        <v>2492</v>
      </c>
      <c r="E44" s="285" t="s">
        <v>433</v>
      </c>
      <c r="F44" s="285" t="s">
        <v>491</v>
      </c>
      <c r="G44" s="285" t="s">
        <v>2493</v>
      </c>
      <c r="H44" s="285" t="s">
        <v>2494</v>
      </c>
      <c r="I44" s="285" t="s">
        <v>2495</v>
      </c>
      <c r="J44" s="285" t="s">
        <v>422</v>
      </c>
      <c r="K44" s="285" t="s">
        <v>2495</v>
      </c>
      <c r="L44" s="286">
        <v>421907778064</v>
      </c>
      <c r="M44" s="285" t="s">
        <v>2496</v>
      </c>
      <c r="N44" s="285"/>
      <c r="O44" s="285"/>
      <c r="P44" s="285"/>
      <c r="Q44" s="213"/>
      <c r="R44" s="276" t="str">
        <f t="shared" si="0"/>
        <v>36130605</v>
      </c>
    </row>
    <row r="45" spans="1:18" x14ac:dyDescent="0.2">
      <c r="A45" s="203" t="s">
        <v>2497</v>
      </c>
      <c r="B45" s="285" t="s">
        <v>2498</v>
      </c>
      <c r="C45" s="285" t="s">
        <v>420</v>
      </c>
      <c r="D45" s="285" t="s">
        <v>2499</v>
      </c>
      <c r="E45" s="285" t="s">
        <v>1708</v>
      </c>
      <c r="F45" s="285" t="s">
        <v>722</v>
      </c>
      <c r="G45" s="285" t="s">
        <v>2500</v>
      </c>
      <c r="H45" s="285" t="s">
        <v>2501</v>
      </c>
      <c r="I45" s="285" t="s">
        <v>2502</v>
      </c>
      <c r="J45" s="285" t="s">
        <v>422</v>
      </c>
      <c r="K45" s="285" t="s">
        <v>2502</v>
      </c>
      <c r="L45" s="286">
        <v>421948900425</v>
      </c>
      <c r="M45" s="285" t="s">
        <v>2503</v>
      </c>
      <c r="N45" s="285"/>
      <c r="O45" s="285"/>
      <c r="P45" s="285"/>
      <c r="Q45" s="213"/>
      <c r="R45" s="276" t="str">
        <f t="shared" si="0"/>
        <v>30230152</v>
      </c>
    </row>
    <row r="46" spans="1:18" x14ac:dyDescent="0.2">
      <c r="A46" s="203" t="s">
        <v>2504</v>
      </c>
      <c r="B46" s="285" t="s">
        <v>2505</v>
      </c>
      <c r="C46" s="285" t="s">
        <v>420</v>
      </c>
      <c r="D46" s="285" t="s">
        <v>2506</v>
      </c>
      <c r="E46" s="285" t="s">
        <v>1757</v>
      </c>
      <c r="F46" s="285" t="s">
        <v>1758</v>
      </c>
      <c r="G46" s="285" t="s">
        <v>2507</v>
      </c>
      <c r="H46" s="285" t="s">
        <v>2508</v>
      </c>
      <c r="I46" s="285" t="s">
        <v>2509</v>
      </c>
      <c r="J46" s="285" t="s">
        <v>424</v>
      </c>
      <c r="K46" s="285" t="s">
        <v>2509</v>
      </c>
      <c r="L46" s="286">
        <v>421948022784</v>
      </c>
      <c r="M46" s="285" t="s">
        <v>2510</v>
      </c>
      <c r="N46" s="285"/>
      <c r="O46" s="285"/>
      <c r="P46" s="285"/>
      <c r="Q46" s="213"/>
      <c r="R46" s="276"/>
    </row>
    <row r="47" spans="1:18" x14ac:dyDescent="0.2">
      <c r="A47" s="203" t="s">
        <v>1763</v>
      </c>
      <c r="B47" s="285" t="s">
        <v>1764</v>
      </c>
      <c r="C47" s="285" t="s">
        <v>420</v>
      </c>
      <c r="D47" s="285" t="s">
        <v>2511</v>
      </c>
      <c r="E47" s="285" t="s">
        <v>1765</v>
      </c>
      <c r="F47" s="285" t="s">
        <v>1766</v>
      </c>
      <c r="G47" s="285" t="s">
        <v>2512</v>
      </c>
      <c r="H47" s="285" t="s">
        <v>2979</v>
      </c>
      <c r="I47" s="285" t="s">
        <v>1767</v>
      </c>
      <c r="J47" s="285" t="s">
        <v>422</v>
      </c>
      <c r="K47" s="285" t="s">
        <v>2980</v>
      </c>
      <c r="L47" s="286">
        <v>421905811054</v>
      </c>
      <c r="M47" s="285" t="s">
        <v>2513</v>
      </c>
      <c r="N47" s="285"/>
      <c r="O47" s="285"/>
      <c r="P47" s="285"/>
      <c r="Q47" s="213"/>
      <c r="R47" s="276" t="str">
        <f t="shared" si="0"/>
        <v>45011893</v>
      </c>
    </row>
    <row r="48" spans="1:18" x14ac:dyDescent="0.2">
      <c r="A48" s="203" t="s">
        <v>2514</v>
      </c>
      <c r="B48" s="285" t="s">
        <v>2515</v>
      </c>
      <c r="C48" s="285" t="s">
        <v>420</v>
      </c>
      <c r="D48" s="285" t="s">
        <v>2516</v>
      </c>
      <c r="E48" s="285" t="s">
        <v>427</v>
      </c>
      <c r="F48" s="285" t="s">
        <v>2517</v>
      </c>
      <c r="G48" s="285" t="s">
        <v>2518</v>
      </c>
      <c r="H48" s="285" t="s">
        <v>2519</v>
      </c>
      <c r="I48" s="285" t="s">
        <v>2520</v>
      </c>
      <c r="J48" s="285" t="s">
        <v>2521</v>
      </c>
      <c r="K48" s="285" t="s">
        <v>2520</v>
      </c>
      <c r="L48" s="286">
        <v>421905790638</v>
      </c>
      <c r="M48" s="285" t="s">
        <v>2522</v>
      </c>
      <c r="N48" s="285"/>
      <c r="O48" s="285"/>
      <c r="P48" s="285"/>
      <c r="Q48" s="213"/>
      <c r="R48" s="276" t="str">
        <f t="shared" si="0"/>
        <v>36071498</v>
      </c>
    </row>
    <row r="49" spans="1:18" x14ac:dyDescent="0.2">
      <c r="A49" s="203" t="s">
        <v>1768</v>
      </c>
      <c r="B49" s="285" t="s">
        <v>1769</v>
      </c>
      <c r="C49" s="285" t="s">
        <v>420</v>
      </c>
      <c r="D49" s="285" t="s">
        <v>1739</v>
      </c>
      <c r="E49" s="285" t="s">
        <v>431</v>
      </c>
      <c r="F49" s="285" t="s">
        <v>432</v>
      </c>
      <c r="G49" s="285" t="s">
        <v>1770</v>
      </c>
      <c r="H49" s="285" t="s">
        <v>1771</v>
      </c>
      <c r="I49" s="285" t="s">
        <v>1772</v>
      </c>
      <c r="J49" s="285" t="s">
        <v>422</v>
      </c>
      <c r="K49" s="285" t="s">
        <v>1772</v>
      </c>
      <c r="L49" s="286">
        <v>421915872938</v>
      </c>
      <c r="M49" s="285" t="s">
        <v>1773</v>
      </c>
      <c r="N49" s="285"/>
      <c r="O49" s="285"/>
      <c r="P49" s="285"/>
      <c r="Q49" s="213"/>
      <c r="R49" s="276" t="str">
        <f t="shared" si="0"/>
        <v>51565153</v>
      </c>
    </row>
    <row r="50" spans="1:18" ht="12.75" x14ac:dyDescent="0.2">
      <c r="A50" s="203" t="s">
        <v>1774</v>
      </c>
      <c r="B50" s="285" t="s">
        <v>1775</v>
      </c>
      <c r="C50" s="285" t="s">
        <v>420</v>
      </c>
      <c r="D50" s="285" t="s">
        <v>1776</v>
      </c>
      <c r="E50" s="285" t="s">
        <v>428</v>
      </c>
      <c r="F50" s="285" t="s">
        <v>1777</v>
      </c>
      <c r="G50" s="313" t="s">
        <v>1778</v>
      </c>
      <c r="H50" s="285" t="s">
        <v>1779</v>
      </c>
      <c r="I50" s="285" t="s">
        <v>1780</v>
      </c>
      <c r="J50" s="285" t="s">
        <v>422</v>
      </c>
      <c r="K50" s="285" t="s">
        <v>1780</v>
      </c>
      <c r="L50" s="286">
        <v>421904457419</v>
      </c>
      <c r="M50" s="285" t="s">
        <v>1781</v>
      </c>
      <c r="N50" s="285"/>
      <c r="O50" s="285"/>
      <c r="P50" s="285"/>
      <c r="Q50" s="213"/>
      <c r="R50" s="276" t="str">
        <f t="shared" si="0"/>
        <v>31940803</v>
      </c>
    </row>
    <row r="51" spans="1:18" ht="12.75" x14ac:dyDescent="0.2">
      <c r="A51" s="203" t="s">
        <v>1782</v>
      </c>
      <c r="B51" s="285" t="s">
        <v>1783</v>
      </c>
      <c r="C51" s="285" t="s">
        <v>420</v>
      </c>
      <c r="D51" s="285" t="s">
        <v>1784</v>
      </c>
      <c r="E51" s="285" t="s">
        <v>1765</v>
      </c>
      <c r="F51" s="285" t="s">
        <v>1785</v>
      </c>
      <c r="G51" s="313" t="s">
        <v>1786</v>
      </c>
      <c r="H51" s="285" t="s">
        <v>1787</v>
      </c>
      <c r="I51" s="285" t="s">
        <v>1788</v>
      </c>
      <c r="J51" s="285" t="s">
        <v>422</v>
      </c>
      <c r="K51" s="285" t="s">
        <v>1788</v>
      </c>
      <c r="L51" s="286">
        <v>421908119697</v>
      </c>
      <c r="M51" s="285" t="s">
        <v>1789</v>
      </c>
      <c r="N51" s="285"/>
      <c r="O51" s="285"/>
      <c r="P51" s="285"/>
      <c r="Q51" s="213"/>
      <c r="R51" s="276" t="str">
        <f t="shared" si="0"/>
        <v>36082538</v>
      </c>
    </row>
    <row r="52" spans="1:18" x14ac:dyDescent="0.2">
      <c r="A52" s="198" t="s">
        <v>1379</v>
      </c>
      <c r="B52" s="199" t="s">
        <v>1380</v>
      </c>
      <c r="C52" s="200" t="s">
        <v>420</v>
      </c>
      <c r="D52" s="199" t="s">
        <v>1381</v>
      </c>
      <c r="E52" s="199" t="s">
        <v>427</v>
      </c>
      <c r="F52" s="199" t="s">
        <v>429</v>
      </c>
      <c r="G52" s="199" t="s">
        <v>1382</v>
      </c>
      <c r="H52" s="199" t="s">
        <v>1383</v>
      </c>
      <c r="I52" s="199" t="s">
        <v>1384</v>
      </c>
      <c r="J52" s="199" t="s">
        <v>422</v>
      </c>
      <c r="K52" s="199" t="s">
        <v>1385</v>
      </c>
      <c r="L52" s="201">
        <v>421903705119</v>
      </c>
      <c r="M52" s="199" t="s">
        <v>1386</v>
      </c>
      <c r="N52" s="199"/>
      <c r="O52" s="199"/>
      <c r="P52" s="199"/>
      <c r="Q52" s="213"/>
      <c r="R52" s="276" t="str">
        <f t="shared" si="0"/>
        <v>00688312</v>
      </c>
    </row>
    <row r="53" spans="1:18" x14ac:dyDescent="0.2">
      <c r="A53" s="203" t="s">
        <v>2523</v>
      </c>
      <c r="B53" s="285" t="s">
        <v>2524</v>
      </c>
      <c r="C53" s="285" t="s">
        <v>420</v>
      </c>
      <c r="D53" s="285" t="s">
        <v>2525</v>
      </c>
      <c r="E53" s="285" t="s">
        <v>431</v>
      </c>
      <c r="F53" s="285" t="s">
        <v>432</v>
      </c>
      <c r="G53" s="285" t="s">
        <v>2526</v>
      </c>
      <c r="H53" s="285" t="s">
        <v>2527</v>
      </c>
      <c r="I53" s="285" t="s">
        <v>2528</v>
      </c>
      <c r="J53" s="285" t="s">
        <v>422</v>
      </c>
      <c r="K53" s="285" t="s">
        <v>2528</v>
      </c>
      <c r="L53" s="286">
        <v>421908744859</v>
      </c>
      <c r="M53" s="285" t="s">
        <v>2529</v>
      </c>
      <c r="N53" s="285"/>
      <c r="O53" s="285"/>
      <c r="P53" s="285"/>
      <c r="Q53" s="213"/>
      <c r="R53" s="276" t="str">
        <f t="shared" si="0"/>
        <v>42329809</v>
      </c>
    </row>
    <row r="54" spans="1:18" x14ac:dyDescent="0.2">
      <c r="A54" s="203" t="s">
        <v>2530</v>
      </c>
      <c r="B54" s="285" t="s">
        <v>2531</v>
      </c>
      <c r="C54" s="285" t="s">
        <v>420</v>
      </c>
      <c r="D54" s="285" t="s">
        <v>2532</v>
      </c>
      <c r="E54" s="285" t="s">
        <v>427</v>
      </c>
      <c r="F54" s="285" t="s">
        <v>2533</v>
      </c>
      <c r="G54" s="285" t="s">
        <v>2534</v>
      </c>
      <c r="H54" s="285" t="s">
        <v>2535</v>
      </c>
      <c r="I54" s="285" t="s">
        <v>2536</v>
      </c>
      <c r="J54" s="285" t="s">
        <v>422</v>
      </c>
      <c r="K54" s="285" t="s">
        <v>2536</v>
      </c>
      <c r="L54" s="286">
        <v>421902299675</v>
      </c>
      <c r="M54" s="285" t="s">
        <v>2537</v>
      </c>
      <c r="N54" s="285"/>
      <c r="O54" s="285"/>
      <c r="P54" s="285"/>
      <c r="Q54" s="213"/>
      <c r="R54" s="276" t="str">
        <f t="shared" si="0"/>
        <v>30857791</v>
      </c>
    </row>
    <row r="55" spans="1:18" x14ac:dyDescent="0.2">
      <c r="A55" s="203" t="s">
        <v>2538</v>
      </c>
      <c r="B55" s="285" t="s">
        <v>2539</v>
      </c>
      <c r="C55" s="285" t="s">
        <v>420</v>
      </c>
      <c r="D55" s="285" t="s">
        <v>1725</v>
      </c>
      <c r="E55" s="285" t="s">
        <v>2540</v>
      </c>
      <c r="F55" s="285" t="s">
        <v>814</v>
      </c>
      <c r="G55" s="285" t="s">
        <v>2541</v>
      </c>
      <c r="H55" s="285" t="s">
        <v>2542</v>
      </c>
      <c r="I55" s="285" t="s">
        <v>2543</v>
      </c>
      <c r="J55" s="285" t="s">
        <v>2521</v>
      </c>
      <c r="K55" s="285" t="s">
        <v>2544</v>
      </c>
      <c r="L55" s="286">
        <v>421911970887</v>
      </c>
      <c r="M55" s="285" t="s">
        <v>2545</v>
      </c>
      <c r="N55" s="285"/>
      <c r="O55" s="285"/>
      <c r="P55" s="285"/>
      <c r="Q55" s="213"/>
      <c r="R55" s="276" t="str">
        <f t="shared" si="0"/>
        <v>35987901</v>
      </c>
    </row>
    <row r="56" spans="1:18" x14ac:dyDescent="0.2">
      <c r="A56" s="203" t="s">
        <v>2546</v>
      </c>
      <c r="B56" s="285" t="s">
        <v>2547</v>
      </c>
      <c r="C56" s="285" t="s">
        <v>420</v>
      </c>
      <c r="D56" s="285" t="s">
        <v>2548</v>
      </c>
      <c r="E56" s="285" t="s">
        <v>2058</v>
      </c>
      <c r="F56" s="285" t="s">
        <v>2059</v>
      </c>
      <c r="G56" s="285" t="s">
        <v>2549</v>
      </c>
      <c r="H56" s="285" t="s">
        <v>2550</v>
      </c>
      <c r="I56" s="285" t="s">
        <v>2551</v>
      </c>
      <c r="J56" s="285" t="s">
        <v>422</v>
      </c>
      <c r="K56" s="285"/>
      <c r="L56" s="286">
        <v>421902677720</v>
      </c>
      <c r="M56" s="285" t="s">
        <v>2552</v>
      </c>
      <c r="N56" s="285"/>
      <c r="O56" s="285"/>
      <c r="P56" s="285"/>
      <c r="Q56" s="213"/>
      <c r="R56" s="276" t="str">
        <f t="shared" si="0"/>
        <v>53942663</v>
      </c>
    </row>
    <row r="57" spans="1:18" x14ac:dyDescent="0.2">
      <c r="A57" s="203" t="s">
        <v>2553</v>
      </c>
      <c r="B57" s="285" t="s">
        <v>2554</v>
      </c>
      <c r="C57" s="285" t="s">
        <v>420</v>
      </c>
      <c r="D57" s="285" t="s">
        <v>2555</v>
      </c>
      <c r="E57" s="285" t="s">
        <v>2556</v>
      </c>
      <c r="F57" s="285" t="s">
        <v>2557</v>
      </c>
      <c r="G57" s="285" t="s">
        <v>2558</v>
      </c>
      <c r="H57" s="285" t="s">
        <v>2559</v>
      </c>
      <c r="I57" s="285" t="s">
        <v>2560</v>
      </c>
      <c r="J57" s="285" t="s">
        <v>506</v>
      </c>
      <c r="K57" s="285" t="s">
        <v>2560</v>
      </c>
      <c r="L57" s="286">
        <v>421905892677</v>
      </c>
      <c r="M57" s="285" t="s">
        <v>2561</v>
      </c>
      <c r="N57" s="285"/>
      <c r="O57" s="285"/>
      <c r="P57" s="285"/>
      <c r="Q57" s="213"/>
      <c r="R57" s="276" t="str">
        <f t="shared" si="0"/>
        <v>37951343</v>
      </c>
    </row>
    <row r="58" spans="1:18" x14ac:dyDescent="0.2">
      <c r="A58" s="203" t="s">
        <v>2562</v>
      </c>
      <c r="B58" s="285" t="s">
        <v>2563</v>
      </c>
      <c r="C58" s="285" t="s">
        <v>420</v>
      </c>
      <c r="D58" s="285" t="s">
        <v>2564</v>
      </c>
      <c r="E58" s="285" t="s">
        <v>427</v>
      </c>
      <c r="F58" s="285" t="s">
        <v>2565</v>
      </c>
      <c r="G58" s="285" t="s">
        <v>2566</v>
      </c>
      <c r="H58" s="285" t="s">
        <v>2567</v>
      </c>
      <c r="I58" s="285" t="s">
        <v>2568</v>
      </c>
      <c r="J58" s="285" t="s">
        <v>2521</v>
      </c>
      <c r="K58" s="285" t="s">
        <v>2569</v>
      </c>
      <c r="L58" s="286">
        <v>421905504131</v>
      </c>
      <c r="M58" s="285" t="s">
        <v>2570</v>
      </c>
      <c r="N58" s="285"/>
      <c r="O58" s="285"/>
      <c r="P58" s="285"/>
      <c r="Q58" s="213"/>
      <c r="R58" s="276" t="str">
        <f t="shared" si="0"/>
        <v>30847991</v>
      </c>
    </row>
    <row r="59" spans="1:18" x14ac:dyDescent="0.2">
      <c r="A59" s="203" t="s">
        <v>2571</v>
      </c>
      <c r="B59" s="285" t="s">
        <v>2572</v>
      </c>
      <c r="C59" s="285" t="s">
        <v>420</v>
      </c>
      <c r="D59" s="285" t="s">
        <v>2573</v>
      </c>
      <c r="E59" s="285" t="s">
        <v>2574</v>
      </c>
      <c r="F59" s="285" t="s">
        <v>2575</v>
      </c>
      <c r="G59" s="285" t="s">
        <v>2576</v>
      </c>
      <c r="H59" s="285" t="s">
        <v>2577</v>
      </c>
      <c r="I59" s="285" t="s">
        <v>2578</v>
      </c>
      <c r="J59" s="285" t="s">
        <v>422</v>
      </c>
      <c r="K59" s="285" t="s">
        <v>2578</v>
      </c>
      <c r="L59" s="286">
        <v>421948800954</v>
      </c>
      <c r="M59" s="285" t="s">
        <v>2579</v>
      </c>
      <c r="N59" s="285"/>
      <c r="O59" s="285"/>
      <c r="P59" s="285"/>
      <c r="Q59" s="213"/>
      <c r="R59" s="276" t="str">
        <f t="shared" si="0"/>
        <v>35992204</v>
      </c>
    </row>
    <row r="60" spans="1:18" x14ac:dyDescent="0.2">
      <c r="A60" s="198" t="s">
        <v>1790</v>
      </c>
      <c r="B60" s="199" t="s">
        <v>1791</v>
      </c>
      <c r="C60" s="200" t="s">
        <v>420</v>
      </c>
      <c r="D60" s="199" t="s">
        <v>1792</v>
      </c>
      <c r="E60" s="199" t="s">
        <v>427</v>
      </c>
      <c r="F60" s="199" t="s">
        <v>1793</v>
      </c>
      <c r="G60" s="199" t="s">
        <v>1794</v>
      </c>
      <c r="H60" s="265" t="s">
        <v>1795</v>
      </c>
      <c r="I60" s="199" t="s">
        <v>1796</v>
      </c>
      <c r="J60" s="199" t="s">
        <v>424</v>
      </c>
      <c r="K60" s="199" t="s">
        <v>1797</v>
      </c>
      <c r="L60" s="201">
        <v>421903555547</v>
      </c>
      <c r="M60" s="199" t="s">
        <v>1798</v>
      </c>
      <c r="N60" s="199"/>
      <c r="O60" s="199"/>
      <c r="P60" s="199"/>
      <c r="Q60" s="213"/>
      <c r="R60" s="276" t="str">
        <f t="shared" si="0"/>
        <v>42269423</v>
      </c>
    </row>
    <row r="61" spans="1:18" x14ac:dyDescent="0.2">
      <c r="A61" s="203" t="s">
        <v>1799</v>
      </c>
      <c r="B61" s="285" t="s">
        <v>1800</v>
      </c>
      <c r="C61" s="285" t="s">
        <v>420</v>
      </c>
      <c r="D61" s="285" t="s">
        <v>1801</v>
      </c>
      <c r="E61" s="285" t="s">
        <v>1802</v>
      </c>
      <c r="F61" s="285" t="s">
        <v>1803</v>
      </c>
      <c r="G61" s="285" t="s">
        <v>1804</v>
      </c>
      <c r="H61" s="285" t="s">
        <v>1805</v>
      </c>
      <c r="I61" s="285" t="s">
        <v>1806</v>
      </c>
      <c r="J61" s="285" t="s">
        <v>422</v>
      </c>
      <c r="K61" s="285" t="s">
        <v>1806</v>
      </c>
      <c r="L61" s="286">
        <v>421903175665</v>
      </c>
      <c r="M61" s="285" t="s">
        <v>1807</v>
      </c>
      <c r="N61" s="285"/>
      <c r="O61" s="285"/>
      <c r="P61" s="285"/>
      <c r="Q61" s="213"/>
      <c r="R61" s="276"/>
    </row>
    <row r="62" spans="1:18" x14ac:dyDescent="0.2">
      <c r="A62" s="198" t="s">
        <v>1387</v>
      </c>
      <c r="B62" s="199" t="s">
        <v>1388</v>
      </c>
      <c r="C62" s="200" t="s">
        <v>420</v>
      </c>
      <c r="D62" s="199" t="s">
        <v>1389</v>
      </c>
      <c r="E62" s="199" t="s">
        <v>431</v>
      </c>
      <c r="F62" s="199" t="s">
        <v>432</v>
      </c>
      <c r="G62" s="199" t="s">
        <v>1390</v>
      </c>
      <c r="H62" s="265" t="s">
        <v>1391</v>
      </c>
      <c r="I62" s="199" t="s">
        <v>1808</v>
      </c>
      <c r="J62" s="199" t="s">
        <v>424</v>
      </c>
      <c r="K62" s="199" t="s">
        <v>1809</v>
      </c>
      <c r="L62" s="201">
        <v>421918626994</v>
      </c>
      <c r="M62" s="199" t="s">
        <v>1392</v>
      </c>
      <c r="N62" s="199"/>
      <c r="O62" s="199"/>
      <c r="P62" s="199"/>
      <c r="Q62" s="213"/>
      <c r="R62" s="276" t="str">
        <f t="shared" si="0"/>
        <v>00595209</v>
      </c>
    </row>
    <row r="63" spans="1:18" x14ac:dyDescent="0.2">
      <c r="A63" s="203" t="s">
        <v>2580</v>
      </c>
      <c r="B63" s="285" t="s">
        <v>2581</v>
      </c>
      <c r="C63" s="285" t="s">
        <v>420</v>
      </c>
      <c r="D63" s="285" t="s">
        <v>2582</v>
      </c>
      <c r="E63" s="285" t="s">
        <v>2583</v>
      </c>
      <c r="F63" s="285" t="s">
        <v>317</v>
      </c>
      <c r="G63" s="285"/>
      <c r="H63" s="285" t="s">
        <v>2584</v>
      </c>
      <c r="I63" s="285" t="s">
        <v>2585</v>
      </c>
      <c r="J63" s="285" t="s">
        <v>422</v>
      </c>
      <c r="K63" s="285" t="s">
        <v>2585</v>
      </c>
      <c r="L63" s="286">
        <v>421907835443</v>
      </c>
      <c r="M63" s="285" t="s">
        <v>2586</v>
      </c>
      <c r="N63" s="285"/>
      <c r="O63" s="285"/>
      <c r="P63" s="285"/>
      <c r="Q63" s="213"/>
      <c r="R63" s="276" t="str">
        <f t="shared" si="0"/>
        <v>00689025</v>
      </c>
    </row>
    <row r="64" spans="1:18" x14ac:dyDescent="0.2">
      <c r="A64" s="203" t="s">
        <v>2587</v>
      </c>
      <c r="B64" s="285" t="s">
        <v>2588</v>
      </c>
      <c r="C64" s="285" t="s">
        <v>1715</v>
      </c>
      <c r="D64" s="285" t="s">
        <v>2589</v>
      </c>
      <c r="E64" s="285" t="s">
        <v>2590</v>
      </c>
      <c r="F64" s="285" t="s">
        <v>2591</v>
      </c>
      <c r="G64" s="285" t="s">
        <v>2592</v>
      </c>
      <c r="H64" s="285" t="s">
        <v>2593</v>
      </c>
      <c r="I64" s="285" t="s">
        <v>2594</v>
      </c>
      <c r="J64" s="285" t="s">
        <v>2595</v>
      </c>
      <c r="K64" s="285" t="s">
        <v>2594</v>
      </c>
      <c r="L64" s="286">
        <v>421911674673</v>
      </c>
      <c r="M64" s="285" t="s">
        <v>2596</v>
      </c>
      <c r="N64" s="285"/>
      <c r="O64" s="285"/>
      <c r="P64" s="285"/>
      <c r="Q64" s="213"/>
      <c r="R64" s="276" t="str">
        <f t="shared" si="0"/>
        <v>00313319</v>
      </c>
    </row>
    <row r="65" spans="1:18" x14ac:dyDescent="0.2">
      <c r="A65" s="203" t="s">
        <v>2597</v>
      </c>
      <c r="B65" s="285" t="s">
        <v>2598</v>
      </c>
      <c r="C65" s="285" t="s">
        <v>1715</v>
      </c>
      <c r="D65" s="285" t="s">
        <v>2599</v>
      </c>
      <c r="E65" s="285" t="s">
        <v>1893</v>
      </c>
      <c r="F65" s="285" t="s">
        <v>2600</v>
      </c>
      <c r="G65" s="285" t="s">
        <v>2601</v>
      </c>
      <c r="H65" s="285" t="s">
        <v>2602</v>
      </c>
      <c r="I65" s="285" t="s">
        <v>2603</v>
      </c>
      <c r="J65" s="285" t="s">
        <v>2595</v>
      </c>
      <c r="K65" s="285" t="s">
        <v>2603</v>
      </c>
      <c r="L65" s="286">
        <v>421527167202</v>
      </c>
      <c r="M65" s="285" t="s">
        <v>2604</v>
      </c>
      <c r="N65" s="285"/>
      <c r="O65" s="285"/>
      <c r="P65" s="285"/>
      <c r="Q65" s="213"/>
      <c r="R65" s="276" t="str">
        <f t="shared" si="0"/>
        <v>00326470</v>
      </c>
    </row>
    <row r="66" spans="1:18" x14ac:dyDescent="0.2">
      <c r="A66" s="203" t="s">
        <v>2605</v>
      </c>
      <c r="B66" s="285" t="s">
        <v>2606</v>
      </c>
      <c r="C66" s="285" t="s">
        <v>1715</v>
      </c>
      <c r="D66" s="285" t="s">
        <v>2607</v>
      </c>
      <c r="E66" s="285" t="s">
        <v>2608</v>
      </c>
      <c r="F66" s="285" t="s">
        <v>2609</v>
      </c>
      <c r="G66" s="285" t="s">
        <v>2610</v>
      </c>
      <c r="H66" s="285" t="s">
        <v>2611</v>
      </c>
      <c r="I66" s="285" t="s">
        <v>2612</v>
      </c>
      <c r="J66" s="285" t="s">
        <v>2595</v>
      </c>
      <c r="K66" s="285" t="s">
        <v>2612</v>
      </c>
      <c r="L66" s="286">
        <v>421362851307</v>
      </c>
      <c r="M66" s="285" t="s">
        <v>2613</v>
      </c>
      <c r="N66" s="285"/>
      <c r="O66" s="285"/>
      <c r="P66" s="285"/>
      <c r="Q66" s="213"/>
      <c r="R66" s="276" t="str">
        <f t="shared" si="0"/>
        <v>00309303</v>
      </c>
    </row>
    <row r="67" spans="1:18" x14ac:dyDescent="0.2">
      <c r="A67" s="203" t="s">
        <v>2614</v>
      </c>
      <c r="B67" s="285" t="s">
        <v>2615</v>
      </c>
      <c r="C67" s="285" t="s">
        <v>420</v>
      </c>
      <c r="D67" s="285" t="s">
        <v>2616</v>
      </c>
      <c r="E67" s="285" t="s">
        <v>2617</v>
      </c>
      <c r="F67" s="285" t="s">
        <v>2618</v>
      </c>
      <c r="G67" s="285" t="s">
        <v>2619</v>
      </c>
      <c r="H67" s="285" t="s">
        <v>2620</v>
      </c>
      <c r="I67" s="285" t="s">
        <v>2621</v>
      </c>
      <c r="J67" s="285" t="s">
        <v>2622</v>
      </c>
      <c r="K67" s="285" t="s">
        <v>2621</v>
      </c>
      <c r="L67" s="286">
        <v>421903882441</v>
      </c>
      <c r="M67" s="285" t="s">
        <v>2623</v>
      </c>
      <c r="N67" s="285"/>
      <c r="O67" s="285"/>
      <c r="P67" s="285"/>
      <c r="Q67" s="213"/>
      <c r="R67" s="276" t="str">
        <f t="shared" si="0"/>
        <v>42375177</v>
      </c>
    </row>
    <row r="68" spans="1:18" x14ac:dyDescent="0.2">
      <c r="A68" s="203" t="s">
        <v>2624</v>
      </c>
      <c r="B68" s="285" t="s">
        <v>2625</v>
      </c>
      <c r="C68" s="285" t="s">
        <v>420</v>
      </c>
      <c r="D68" s="285" t="s">
        <v>2626</v>
      </c>
      <c r="E68" s="285" t="s">
        <v>427</v>
      </c>
      <c r="F68" s="285" t="s">
        <v>619</v>
      </c>
      <c r="G68" s="285" t="s">
        <v>2627</v>
      </c>
      <c r="H68" s="285" t="s">
        <v>2628</v>
      </c>
      <c r="I68" s="285" t="s">
        <v>2629</v>
      </c>
      <c r="J68" s="285" t="s">
        <v>422</v>
      </c>
      <c r="K68" s="285" t="s">
        <v>2629</v>
      </c>
      <c r="L68" s="286">
        <v>421904566528</v>
      </c>
      <c r="M68" s="285" t="s">
        <v>2357</v>
      </c>
      <c r="N68" s="285"/>
      <c r="O68" s="285"/>
      <c r="P68" s="285"/>
      <c r="Q68" s="213"/>
      <c r="R68" s="276" t="str">
        <f t="shared" si="0"/>
        <v>42253284</v>
      </c>
    </row>
    <row r="69" spans="1:18" ht="12.75" x14ac:dyDescent="0.2">
      <c r="A69" s="203" t="s">
        <v>1810</v>
      </c>
      <c r="B69" s="285" t="s">
        <v>1811</v>
      </c>
      <c r="C69" s="285" t="s">
        <v>420</v>
      </c>
      <c r="D69" s="285" t="s">
        <v>1812</v>
      </c>
      <c r="E69" s="285" t="s">
        <v>433</v>
      </c>
      <c r="F69" s="285" t="s">
        <v>491</v>
      </c>
      <c r="G69" s="313" t="s">
        <v>1813</v>
      </c>
      <c r="H69" s="285" t="s">
        <v>1814</v>
      </c>
      <c r="I69" s="285" t="s">
        <v>1815</v>
      </c>
      <c r="J69" s="285" t="s">
        <v>1816</v>
      </c>
      <c r="K69" s="285" t="s">
        <v>1817</v>
      </c>
      <c r="L69" s="286">
        <v>421917659092</v>
      </c>
      <c r="M69" s="285" t="s">
        <v>1818</v>
      </c>
      <c r="N69" s="285"/>
      <c r="O69" s="285"/>
      <c r="P69" s="285"/>
      <c r="Q69" s="213"/>
      <c r="R69" s="276" t="str">
        <f t="shared" si="0"/>
        <v>35994134</v>
      </c>
    </row>
    <row r="70" spans="1:18" x14ac:dyDescent="0.2">
      <c r="A70" s="203" t="s">
        <v>2630</v>
      </c>
      <c r="B70" s="285" t="s">
        <v>2631</v>
      </c>
      <c r="C70" s="285" t="s">
        <v>420</v>
      </c>
      <c r="D70" s="285" t="s">
        <v>2632</v>
      </c>
      <c r="E70" s="285" t="s">
        <v>2633</v>
      </c>
      <c r="F70" s="285" t="s">
        <v>2634</v>
      </c>
      <c r="G70" s="285" t="s">
        <v>2635</v>
      </c>
      <c r="H70" s="285" t="s">
        <v>2636</v>
      </c>
      <c r="I70" s="285" t="s">
        <v>2637</v>
      </c>
      <c r="J70" s="285" t="s">
        <v>2521</v>
      </c>
      <c r="K70" s="285" t="s">
        <v>2637</v>
      </c>
      <c r="L70" s="286">
        <v>421905567307</v>
      </c>
      <c r="M70" s="285" t="s">
        <v>2638</v>
      </c>
      <c r="N70" s="285"/>
      <c r="O70" s="285"/>
      <c r="P70" s="285"/>
      <c r="Q70" s="213"/>
      <c r="R70" s="276"/>
    </row>
    <row r="71" spans="1:18" x14ac:dyDescent="0.2">
      <c r="A71" s="203" t="s">
        <v>2639</v>
      </c>
      <c r="B71" s="285" t="s">
        <v>2640</v>
      </c>
      <c r="C71" s="285" t="s">
        <v>2299</v>
      </c>
      <c r="D71" s="285" t="s">
        <v>2641</v>
      </c>
      <c r="E71" s="285" t="s">
        <v>2264</v>
      </c>
      <c r="F71" s="285" t="s">
        <v>2265</v>
      </c>
      <c r="G71" s="285" t="s">
        <v>2642</v>
      </c>
      <c r="H71" s="285" t="s">
        <v>2643</v>
      </c>
      <c r="I71" s="285" t="s">
        <v>2644</v>
      </c>
      <c r="J71" s="285" t="s">
        <v>2305</v>
      </c>
      <c r="K71" s="285" t="s">
        <v>2357</v>
      </c>
      <c r="L71" s="286" t="s">
        <v>2357</v>
      </c>
      <c r="M71" s="285" t="s">
        <v>2357</v>
      </c>
      <c r="N71" s="285"/>
      <c r="O71" s="285"/>
      <c r="P71" s="285"/>
      <c r="Q71" s="213"/>
      <c r="R71" s="276" t="str">
        <f t="shared" si="0"/>
        <v>36332500</v>
      </c>
    </row>
    <row r="72" spans="1:18" x14ac:dyDescent="0.2">
      <c r="A72" s="203" t="s">
        <v>2645</v>
      </c>
      <c r="B72" s="285" t="s">
        <v>2646</v>
      </c>
      <c r="C72" s="285" t="s">
        <v>420</v>
      </c>
      <c r="D72" s="285" t="s">
        <v>2647</v>
      </c>
      <c r="E72" s="285" t="s">
        <v>2648</v>
      </c>
      <c r="F72" s="285" t="s">
        <v>2649</v>
      </c>
      <c r="G72" s="285" t="s">
        <v>2650</v>
      </c>
      <c r="H72" s="285" t="s">
        <v>2651</v>
      </c>
      <c r="I72" s="285" t="s">
        <v>2652</v>
      </c>
      <c r="J72" s="285" t="s">
        <v>422</v>
      </c>
      <c r="K72" s="285" t="s">
        <v>2652</v>
      </c>
      <c r="L72" s="286">
        <v>421905656180</v>
      </c>
      <c r="M72" s="285" t="s">
        <v>2357</v>
      </c>
      <c r="N72" s="285"/>
      <c r="O72" s="285"/>
      <c r="P72" s="285"/>
      <c r="Q72" s="213"/>
      <c r="R72" s="276" t="str">
        <f t="shared" si="0"/>
        <v>37832743</v>
      </c>
    </row>
    <row r="73" spans="1:18" x14ac:dyDescent="0.2">
      <c r="A73" s="203" t="s">
        <v>2653</v>
      </c>
      <c r="B73" s="285" t="s">
        <v>2654</v>
      </c>
      <c r="C73" s="285" t="s">
        <v>420</v>
      </c>
      <c r="D73" s="285" t="s">
        <v>2655</v>
      </c>
      <c r="E73" s="285" t="s">
        <v>421</v>
      </c>
      <c r="F73" s="285" t="s">
        <v>814</v>
      </c>
      <c r="G73" s="285" t="s">
        <v>2656</v>
      </c>
      <c r="H73" s="285" t="s">
        <v>2657</v>
      </c>
      <c r="I73" s="285" t="s">
        <v>2658</v>
      </c>
      <c r="J73" s="285" t="s">
        <v>422</v>
      </c>
      <c r="K73" s="285" t="s">
        <v>2658</v>
      </c>
      <c r="L73" s="286">
        <v>421905168178</v>
      </c>
      <c r="M73" s="285" t="s">
        <v>2357</v>
      </c>
      <c r="N73" s="285"/>
      <c r="O73" s="285"/>
      <c r="P73" s="285"/>
      <c r="Q73" s="213"/>
      <c r="R73" s="276" t="str">
        <f t="shared" si="0"/>
        <v>42007445</v>
      </c>
    </row>
    <row r="74" spans="1:18" ht="12.75" x14ac:dyDescent="0.2">
      <c r="A74" s="203" t="s">
        <v>1819</v>
      </c>
      <c r="B74" s="285" t="s">
        <v>1820</v>
      </c>
      <c r="C74" s="285" t="s">
        <v>420</v>
      </c>
      <c r="D74" s="285" t="s">
        <v>1821</v>
      </c>
      <c r="E74" s="285" t="s">
        <v>499</v>
      </c>
      <c r="F74" s="285" t="s">
        <v>500</v>
      </c>
      <c r="G74" s="313" t="s">
        <v>1822</v>
      </c>
      <c r="H74" s="285" t="s">
        <v>1823</v>
      </c>
      <c r="I74" s="285" t="s">
        <v>1824</v>
      </c>
      <c r="J74" s="285" t="s">
        <v>422</v>
      </c>
      <c r="K74" s="285" t="s">
        <v>1825</v>
      </c>
      <c r="L74" s="286">
        <v>421905897072</v>
      </c>
      <c r="M74" s="285" t="s">
        <v>1826</v>
      </c>
      <c r="N74" s="285"/>
      <c r="O74" s="285"/>
      <c r="P74" s="285"/>
      <c r="Q74" s="213"/>
      <c r="R74" s="276" t="str">
        <f t="shared" si="0"/>
        <v>36102181</v>
      </c>
    </row>
    <row r="75" spans="1:18" x14ac:dyDescent="0.2">
      <c r="A75" s="203" t="s">
        <v>2659</v>
      </c>
      <c r="B75" s="285" t="s">
        <v>2660</v>
      </c>
      <c r="C75" s="285" t="s">
        <v>420</v>
      </c>
      <c r="D75" s="285" t="s">
        <v>2661</v>
      </c>
      <c r="E75" s="285" t="s">
        <v>2662</v>
      </c>
      <c r="F75" s="285" t="s">
        <v>2663</v>
      </c>
      <c r="G75" s="285" t="s">
        <v>2664</v>
      </c>
      <c r="H75" s="285" t="s">
        <v>2665</v>
      </c>
      <c r="I75" s="285" t="s">
        <v>2666</v>
      </c>
      <c r="J75" s="285" t="s">
        <v>422</v>
      </c>
      <c r="K75" s="285" t="s">
        <v>2666</v>
      </c>
      <c r="L75" s="286">
        <v>421948486366</v>
      </c>
      <c r="M75" s="285" t="s">
        <v>2667</v>
      </c>
      <c r="N75" s="285"/>
      <c r="O75" s="285"/>
      <c r="P75" s="285"/>
      <c r="Q75" s="213"/>
      <c r="R75" s="276" t="str">
        <f t="shared" si="0"/>
        <v>42172209</v>
      </c>
    </row>
    <row r="76" spans="1:18" x14ac:dyDescent="0.2">
      <c r="A76" s="203" t="s">
        <v>1827</v>
      </c>
      <c r="B76" s="285" t="s">
        <v>1828</v>
      </c>
      <c r="C76" s="285" t="s">
        <v>420</v>
      </c>
      <c r="D76" s="285" t="s">
        <v>1829</v>
      </c>
      <c r="E76" s="285" t="s">
        <v>427</v>
      </c>
      <c r="F76" s="285" t="s">
        <v>1830</v>
      </c>
      <c r="G76" s="285" t="s">
        <v>1831</v>
      </c>
      <c r="H76" s="285" t="s">
        <v>1832</v>
      </c>
      <c r="I76" s="285" t="s">
        <v>2668</v>
      </c>
      <c r="J76" s="199" t="s">
        <v>424</v>
      </c>
      <c r="K76" s="285"/>
      <c r="L76" s="286">
        <v>421918817207</v>
      </c>
      <c r="M76" s="285" t="s">
        <v>1833</v>
      </c>
      <c r="N76" s="285"/>
      <c r="O76" s="285"/>
      <c r="P76" s="285"/>
      <c r="Q76" s="213"/>
      <c r="R76" s="276" t="str">
        <f t="shared" si="0"/>
        <v>50607332</v>
      </c>
    </row>
    <row r="77" spans="1:18" x14ac:dyDescent="0.2">
      <c r="A77" s="203" t="s">
        <v>2669</v>
      </c>
      <c r="B77" s="285" t="s">
        <v>2670</v>
      </c>
      <c r="C77" s="285" t="s">
        <v>420</v>
      </c>
      <c r="D77" s="285" t="s">
        <v>2671</v>
      </c>
      <c r="E77" s="285" t="s">
        <v>2672</v>
      </c>
      <c r="F77" s="285" t="s">
        <v>2673</v>
      </c>
      <c r="G77" s="285" t="s">
        <v>2674</v>
      </c>
      <c r="H77" s="285" t="s">
        <v>2675</v>
      </c>
      <c r="I77" s="285" t="s">
        <v>2676</v>
      </c>
      <c r="J77" s="285" t="s">
        <v>422</v>
      </c>
      <c r="K77" s="285" t="s">
        <v>2676</v>
      </c>
      <c r="L77" s="286">
        <v>421904339283</v>
      </c>
      <c r="M77" s="285" t="s">
        <v>2677</v>
      </c>
      <c r="N77" s="285"/>
      <c r="O77" s="285"/>
      <c r="P77" s="285"/>
      <c r="Q77" s="213"/>
      <c r="R77" s="276" t="str">
        <f t="shared" si="0"/>
        <v>42279607</v>
      </c>
    </row>
    <row r="78" spans="1:18" x14ac:dyDescent="0.2">
      <c r="A78" s="203" t="s">
        <v>1834</v>
      </c>
      <c r="B78" s="285" t="s">
        <v>1835</v>
      </c>
      <c r="C78" s="285" t="s">
        <v>420</v>
      </c>
      <c r="D78" s="285" t="s">
        <v>1836</v>
      </c>
      <c r="E78" s="285" t="s">
        <v>499</v>
      </c>
      <c r="F78" s="285" t="s">
        <v>1837</v>
      </c>
      <c r="G78" s="285" t="s">
        <v>1838</v>
      </c>
      <c r="H78" s="285" t="s">
        <v>1839</v>
      </c>
      <c r="I78" s="285" t="s">
        <v>1840</v>
      </c>
      <c r="J78" s="285" t="s">
        <v>422</v>
      </c>
      <c r="K78" s="285" t="s">
        <v>1840</v>
      </c>
      <c r="L78" s="286">
        <v>421908842839</v>
      </c>
      <c r="M78" s="285" t="s">
        <v>2678</v>
      </c>
      <c r="N78" s="285"/>
      <c r="O78" s="285"/>
      <c r="P78" s="285"/>
    </row>
    <row r="79" spans="1:18" x14ac:dyDescent="0.2">
      <c r="A79" s="203" t="s">
        <v>2679</v>
      </c>
      <c r="B79" s="285" t="s">
        <v>2680</v>
      </c>
      <c r="C79" s="285" t="s">
        <v>2299</v>
      </c>
      <c r="D79" s="285" t="s">
        <v>2681</v>
      </c>
      <c r="E79" s="285" t="s">
        <v>427</v>
      </c>
      <c r="F79" s="285" t="s">
        <v>539</v>
      </c>
      <c r="G79" s="285" t="s">
        <v>2682</v>
      </c>
      <c r="H79" s="285" t="s">
        <v>2683</v>
      </c>
      <c r="I79" s="285" t="s">
        <v>2684</v>
      </c>
      <c r="J79" s="285" t="s">
        <v>2685</v>
      </c>
      <c r="K79" s="285" t="s">
        <v>2684</v>
      </c>
      <c r="L79" s="286">
        <v>421908794333</v>
      </c>
      <c r="M79" s="285" t="s">
        <v>2686</v>
      </c>
      <c r="N79" s="285"/>
      <c r="O79" s="285"/>
      <c r="P79" s="285"/>
    </row>
    <row r="80" spans="1:18" x14ac:dyDescent="0.2">
      <c r="A80" s="203" t="s">
        <v>1841</v>
      </c>
      <c r="B80" s="285" t="s">
        <v>1842</v>
      </c>
      <c r="C80" s="285" t="s">
        <v>420</v>
      </c>
      <c r="D80" s="285" t="s">
        <v>1843</v>
      </c>
      <c r="E80" s="285" t="s">
        <v>1844</v>
      </c>
      <c r="F80" s="285" t="s">
        <v>1845</v>
      </c>
      <c r="G80" s="285" t="s">
        <v>1846</v>
      </c>
      <c r="H80" s="285" t="s">
        <v>1847</v>
      </c>
      <c r="I80" s="285" t="s">
        <v>1848</v>
      </c>
      <c r="J80" s="285" t="s">
        <v>1849</v>
      </c>
      <c r="K80" s="285" t="s">
        <v>1848</v>
      </c>
      <c r="L80" s="286">
        <v>421910388699</v>
      </c>
      <c r="M80" s="285" t="s">
        <v>1850</v>
      </c>
      <c r="N80" s="285"/>
      <c r="O80" s="285"/>
      <c r="P80" s="285"/>
    </row>
    <row r="81" spans="1:16" ht="12.75" x14ac:dyDescent="0.2">
      <c r="A81" s="203" t="s">
        <v>1851</v>
      </c>
      <c r="B81" s="285" t="s">
        <v>1852</v>
      </c>
      <c r="C81" s="285" t="s">
        <v>420</v>
      </c>
      <c r="D81" s="285" t="s">
        <v>1853</v>
      </c>
      <c r="E81" s="285" t="s">
        <v>427</v>
      </c>
      <c r="F81" s="285" t="s">
        <v>823</v>
      </c>
      <c r="G81" s="313" t="s">
        <v>1854</v>
      </c>
      <c r="H81" s="285" t="s">
        <v>1855</v>
      </c>
      <c r="I81" s="285" t="s">
        <v>1856</v>
      </c>
      <c r="J81" s="285" t="s">
        <v>422</v>
      </c>
      <c r="K81" s="285" t="s">
        <v>1856</v>
      </c>
      <c r="L81" s="286">
        <v>421905659005</v>
      </c>
      <c r="M81" s="285" t="s">
        <v>1857</v>
      </c>
      <c r="N81" s="285"/>
      <c r="O81" s="285"/>
      <c r="P81" s="285"/>
    </row>
    <row r="82" spans="1:16" ht="12.75" x14ac:dyDescent="0.2">
      <c r="A82" s="203" t="s">
        <v>1858</v>
      </c>
      <c r="B82" s="285" t="s">
        <v>1859</v>
      </c>
      <c r="C82" s="285" t="s">
        <v>420</v>
      </c>
      <c r="D82" s="285" t="s">
        <v>1860</v>
      </c>
      <c r="E82" s="285" t="s">
        <v>431</v>
      </c>
      <c r="F82" s="285" t="s">
        <v>432</v>
      </c>
      <c r="G82" s="313" t="s">
        <v>1861</v>
      </c>
      <c r="H82" s="285" t="s">
        <v>1862</v>
      </c>
      <c r="I82" s="285" t="s">
        <v>2687</v>
      </c>
      <c r="J82" s="285" t="s">
        <v>2688</v>
      </c>
      <c r="K82" s="285" t="s">
        <v>1863</v>
      </c>
      <c r="L82" s="286">
        <v>421903528610</v>
      </c>
      <c r="M82" s="285" t="s">
        <v>1864</v>
      </c>
      <c r="N82" s="285"/>
      <c r="O82" s="285"/>
      <c r="P82" s="285"/>
    </row>
    <row r="83" spans="1:16" x14ac:dyDescent="0.2">
      <c r="A83" s="203" t="s">
        <v>2689</v>
      </c>
      <c r="B83" s="285" t="s">
        <v>2690</v>
      </c>
      <c r="C83" s="285" t="s">
        <v>420</v>
      </c>
      <c r="D83" s="285" t="s">
        <v>2691</v>
      </c>
      <c r="E83" s="285" t="s">
        <v>427</v>
      </c>
      <c r="F83" s="285" t="s">
        <v>755</v>
      </c>
      <c r="G83" s="285" t="s">
        <v>2692</v>
      </c>
      <c r="H83" s="285" t="s">
        <v>2693</v>
      </c>
      <c r="I83" s="285" t="s">
        <v>2694</v>
      </c>
      <c r="J83" s="285" t="s">
        <v>422</v>
      </c>
      <c r="K83" s="285" t="s">
        <v>2694</v>
      </c>
      <c r="L83" s="286">
        <v>421903413040</v>
      </c>
      <c r="M83" s="285" t="s">
        <v>2695</v>
      </c>
      <c r="N83" s="285"/>
      <c r="O83" s="285"/>
      <c r="P83" s="285"/>
    </row>
    <row r="84" spans="1:16" ht="12.75" x14ac:dyDescent="0.2">
      <c r="A84" s="198" t="s">
        <v>436</v>
      </c>
      <c r="B84" s="199" t="s">
        <v>1865</v>
      </c>
      <c r="C84" s="200" t="s">
        <v>420</v>
      </c>
      <c r="D84" s="199" t="s">
        <v>437</v>
      </c>
      <c r="E84" s="199" t="s">
        <v>427</v>
      </c>
      <c r="F84" s="199" t="s">
        <v>438</v>
      </c>
      <c r="G84" s="312" t="s">
        <v>439</v>
      </c>
      <c r="H84" s="265" t="s">
        <v>440</v>
      </c>
      <c r="I84" s="199" t="s">
        <v>441</v>
      </c>
      <c r="J84" s="199" t="s">
        <v>424</v>
      </c>
      <c r="K84" s="199" t="s">
        <v>441</v>
      </c>
      <c r="L84" s="201">
        <v>421908868248</v>
      </c>
      <c r="M84" s="199" t="s">
        <v>442</v>
      </c>
      <c r="N84" s="199"/>
      <c r="O84" s="199"/>
      <c r="P84" s="199"/>
    </row>
    <row r="85" spans="1:16" x14ac:dyDescent="0.2">
      <c r="A85" s="198" t="s">
        <v>443</v>
      </c>
      <c r="B85" s="199" t="s">
        <v>444</v>
      </c>
      <c r="C85" s="200" t="s">
        <v>420</v>
      </c>
      <c r="D85" s="199" t="s">
        <v>445</v>
      </c>
      <c r="E85" s="199" t="s">
        <v>446</v>
      </c>
      <c r="F85" s="199" t="s">
        <v>447</v>
      </c>
      <c r="G85" s="199" t="s">
        <v>448</v>
      </c>
      <c r="H85" s="199" t="s">
        <v>449</v>
      </c>
      <c r="I85" s="199" t="s">
        <v>450</v>
      </c>
      <c r="J85" s="199" t="s">
        <v>451</v>
      </c>
      <c r="K85" s="199" t="s">
        <v>452</v>
      </c>
      <c r="L85" s="201">
        <v>421919188236</v>
      </c>
      <c r="M85" s="199" t="s">
        <v>453</v>
      </c>
      <c r="N85" s="199"/>
      <c r="O85" s="199"/>
      <c r="P85" s="199"/>
    </row>
    <row r="86" spans="1:16" x14ac:dyDescent="0.2">
      <c r="A86" s="198" t="s">
        <v>454</v>
      </c>
      <c r="B86" s="199" t="s">
        <v>455</v>
      </c>
      <c r="C86" s="200" t="s">
        <v>420</v>
      </c>
      <c r="D86" s="199" t="s">
        <v>456</v>
      </c>
      <c r="E86" s="199" t="s">
        <v>427</v>
      </c>
      <c r="F86" s="199" t="s">
        <v>457</v>
      </c>
      <c r="G86" s="265" t="s">
        <v>458</v>
      </c>
      <c r="H86" s="265" t="s">
        <v>459</v>
      </c>
      <c r="I86" s="199" t="s">
        <v>460</v>
      </c>
      <c r="J86" s="199" t="s">
        <v>424</v>
      </c>
      <c r="K86" s="199" t="s">
        <v>460</v>
      </c>
      <c r="L86" s="201">
        <v>421905948422</v>
      </c>
      <c r="M86" s="199" t="s">
        <v>461</v>
      </c>
      <c r="N86" s="199"/>
      <c r="O86" s="199"/>
      <c r="P86" s="199"/>
    </row>
    <row r="87" spans="1:16" x14ac:dyDescent="0.2">
      <c r="A87" s="198" t="s">
        <v>462</v>
      </c>
      <c r="B87" s="199" t="s">
        <v>463</v>
      </c>
      <c r="C87" s="200" t="s">
        <v>420</v>
      </c>
      <c r="D87" s="199" t="s">
        <v>464</v>
      </c>
      <c r="E87" s="199" t="s">
        <v>431</v>
      </c>
      <c r="F87" s="199" t="s">
        <v>432</v>
      </c>
      <c r="G87" s="199" t="s">
        <v>465</v>
      </c>
      <c r="H87" s="199" t="s">
        <v>466</v>
      </c>
      <c r="I87" s="199" t="s">
        <v>467</v>
      </c>
      <c r="J87" s="199" t="s">
        <v>424</v>
      </c>
      <c r="K87" s="199" t="s">
        <v>467</v>
      </c>
      <c r="L87" s="201">
        <v>421915184709</v>
      </c>
      <c r="M87" s="199" t="s">
        <v>468</v>
      </c>
      <c r="N87" s="199"/>
      <c r="O87" s="199"/>
      <c r="P87" s="199"/>
    </row>
    <row r="88" spans="1:16" x14ac:dyDescent="0.2">
      <c r="A88" s="198" t="s">
        <v>469</v>
      </c>
      <c r="B88" s="199" t="s">
        <v>470</v>
      </c>
      <c r="C88" s="200" t="s">
        <v>420</v>
      </c>
      <c r="D88" s="200" t="s">
        <v>471</v>
      </c>
      <c r="E88" s="200" t="s">
        <v>427</v>
      </c>
      <c r="F88" s="200" t="s">
        <v>472</v>
      </c>
      <c r="G88" s="265" t="s">
        <v>473</v>
      </c>
      <c r="H88" s="314" t="s">
        <v>474</v>
      </c>
      <c r="I88" s="200" t="s">
        <v>475</v>
      </c>
      <c r="J88" s="200" t="s">
        <v>424</v>
      </c>
      <c r="K88" s="315" t="s">
        <v>1393</v>
      </c>
      <c r="L88" s="316">
        <v>421908965156</v>
      </c>
      <c r="M88" s="200" t="s">
        <v>476</v>
      </c>
      <c r="N88" s="199"/>
      <c r="O88" s="200"/>
      <c r="P88" s="199"/>
    </row>
    <row r="89" spans="1:16" x14ac:dyDescent="0.2">
      <c r="A89" s="198" t="s">
        <v>477</v>
      </c>
      <c r="B89" s="199" t="s">
        <v>478</v>
      </c>
      <c r="C89" s="200" t="s">
        <v>420</v>
      </c>
      <c r="D89" s="200" t="s">
        <v>1362</v>
      </c>
      <c r="E89" s="200" t="s">
        <v>1363</v>
      </c>
      <c r="F89" s="200" t="s">
        <v>1364</v>
      </c>
      <c r="G89" s="265" t="s">
        <v>479</v>
      </c>
      <c r="H89" s="314" t="s">
        <v>480</v>
      </c>
      <c r="I89" s="200" t="s">
        <v>1866</v>
      </c>
      <c r="J89" s="200" t="s">
        <v>422</v>
      </c>
      <c r="K89" s="315" t="s">
        <v>481</v>
      </c>
      <c r="L89" s="316">
        <v>421905998953</v>
      </c>
      <c r="M89" s="200" t="s">
        <v>482</v>
      </c>
      <c r="N89" s="199"/>
      <c r="O89" s="200"/>
      <c r="P89" s="199"/>
    </row>
    <row r="90" spans="1:16" ht="22.5" x14ac:dyDescent="0.2">
      <c r="A90" s="198" t="s">
        <v>483</v>
      </c>
      <c r="B90" s="199" t="s">
        <v>484</v>
      </c>
      <c r="C90" s="200" t="s">
        <v>420</v>
      </c>
      <c r="D90" s="200" t="s">
        <v>471</v>
      </c>
      <c r="E90" s="200" t="s">
        <v>427</v>
      </c>
      <c r="F90" s="200" t="s">
        <v>472</v>
      </c>
      <c r="G90" s="265" t="s">
        <v>485</v>
      </c>
      <c r="H90" s="314" t="s">
        <v>486</v>
      </c>
      <c r="I90" s="200" t="s">
        <v>487</v>
      </c>
      <c r="J90" s="200" t="s">
        <v>424</v>
      </c>
      <c r="K90" s="315" t="s">
        <v>1394</v>
      </c>
      <c r="L90" s="316" t="s">
        <v>1395</v>
      </c>
      <c r="M90" s="200" t="s">
        <v>488</v>
      </c>
      <c r="N90" s="199"/>
      <c r="O90" s="200"/>
      <c r="P90" s="199"/>
    </row>
    <row r="91" spans="1:16" x14ac:dyDescent="0.2">
      <c r="A91" s="198" t="s">
        <v>489</v>
      </c>
      <c r="B91" s="199" t="s">
        <v>490</v>
      </c>
      <c r="C91" s="200" t="s">
        <v>420</v>
      </c>
      <c r="D91" s="200" t="s">
        <v>1867</v>
      </c>
      <c r="E91" s="200" t="s">
        <v>433</v>
      </c>
      <c r="F91" s="200" t="s">
        <v>491</v>
      </c>
      <c r="G91" s="265" t="s">
        <v>492</v>
      </c>
      <c r="H91" s="314" t="s">
        <v>493</v>
      </c>
      <c r="I91" s="200" t="s">
        <v>494</v>
      </c>
      <c r="J91" s="200" t="s">
        <v>424</v>
      </c>
      <c r="K91" s="315" t="s">
        <v>494</v>
      </c>
      <c r="L91" s="316">
        <v>421911361044</v>
      </c>
      <c r="M91" s="200" t="s">
        <v>495</v>
      </c>
      <c r="N91" s="199"/>
      <c r="O91" s="200"/>
      <c r="P91" s="199"/>
    </row>
    <row r="92" spans="1:16" x14ac:dyDescent="0.2">
      <c r="A92" s="198" t="s">
        <v>496</v>
      </c>
      <c r="B92" s="199" t="s">
        <v>497</v>
      </c>
      <c r="C92" s="200" t="s">
        <v>420</v>
      </c>
      <c r="D92" s="200" t="s">
        <v>498</v>
      </c>
      <c r="E92" s="200" t="s">
        <v>499</v>
      </c>
      <c r="F92" s="200" t="s">
        <v>500</v>
      </c>
      <c r="G92" s="265" t="s">
        <v>501</v>
      </c>
      <c r="H92" s="314" t="s">
        <v>502</v>
      </c>
      <c r="I92" s="200" t="s">
        <v>503</v>
      </c>
      <c r="J92" s="200" t="s">
        <v>424</v>
      </c>
      <c r="K92" s="315" t="s">
        <v>504</v>
      </c>
      <c r="L92" s="316">
        <v>421903403105</v>
      </c>
      <c r="M92" s="200" t="s">
        <v>505</v>
      </c>
      <c r="N92" s="199"/>
      <c r="O92" s="200"/>
      <c r="P92" s="199"/>
    </row>
    <row r="93" spans="1:16" x14ac:dyDescent="0.2">
      <c r="A93" s="198" t="s">
        <v>1868</v>
      </c>
      <c r="B93" s="199" t="s">
        <v>1869</v>
      </c>
      <c r="C93" s="200" t="s">
        <v>420</v>
      </c>
      <c r="D93" s="199" t="s">
        <v>1870</v>
      </c>
      <c r="E93" s="199" t="s">
        <v>1871</v>
      </c>
      <c r="F93" s="199" t="s">
        <v>1872</v>
      </c>
      <c r="G93" s="199" t="s">
        <v>1873</v>
      </c>
      <c r="H93" s="199" t="s">
        <v>1874</v>
      </c>
      <c r="I93" s="199" t="s">
        <v>1875</v>
      </c>
      <c r="J93" s="199" t="s">
        <v>424</v>
      </c>
      <c r="K93" s="199" t="s">
        <v>1875</v>
      </c>
      <c r="L93" s="201">
        <v>421917812810</v>
      </c>
      <c r="M93" s="199" t="s">
        <v>1876</v>
      </c>
      <c r="N93" s="199"/>
      <c r="O93" s="199"/>
      <c r="P93" s="199"/>
    </row>
    <row r="94" spans="1:16" x14ac:dyDescent="0.2">
      <c r="A94" s="198" t="s">
        <v>507</v>
      </c>
      <c r="B94" s="199" t="s">
        <v>508</v>
      </c>
      <c r="C94" s="200" t="s">
        <v>420</v>
      </c>
      <c r="D94" s="200" t="s">
        <v>509</v>
      </c>
      <c r="E94" s="199" t="s">
        <v>510</v>
      </c>
      <c r="F94" s="200" t="s">
        <v>511</v>
      </c>
      <c r="G94" s="265" t="s">
        <v>512</v>
      </c>
      <c r="H94" s="314" t="s">
        <v>513</v>
      </c>
      <c r="I94" s="200" t="s">
        <v>1877</v>
      </c>
      <c r="J94" s="200" t="s">
        <v>424</v>
      </c>
      <c r="K94" s="315" t="s">
        <v>514</v>
      </c>
      <c r="L94" s="316">
        <v>421905162424</v>
      </c>
      <c r="M94" s="200" t="s">
        <v>515</v>
      </c>
      <c r="N94" s="199"/>
      <c r="O94" s="200"/>
      <c r="P94" s="199"/>
    </row>
    <row r="95" spans="1:16" ht="22.5" x14ac:dyDescent="0.2">
      <c r="A95" s="198" t="s">
        <v>516</v>
      </c>
      <c r="B95" s="199" t="s">
        <v>1878</v>
      </c>
      <c r="C95" s="200" t="s">
        <v>420</v>
      </c>
      <c r="D95" s="200" t="s">
        <v>1365</v>
      </c>
      <c r="E95" s="199" t="s">
        <v>431</v>
      </c>
      <c r="F95" s="200" t="s">
        <v>432</v>
      </c>
      <c r="G95" s="265" t="s">
        <v>517</v>
      </c>
      <c r="H95" s="314" t="s">
        <v>518</v>
      </c>
      <c r="I95" s="200" t="s">
        <v>519</v>
      </c>
      <c r="J95" s="200" t="s">
        <v>424</v>
      </c>
      <c r="K95" s="315" t="s">
        <v>1396</v>
      </c>
      <c r="L95" s="316" t="s">
        <v>1397</v>
      </c>
      <c r="M95" s="200" t="s">
        <v>520</v>
      </c>
      <c r="N95" s="199"/>
      <c r="O95" s="200"/>
      <c r="P95" s="199"/>
    </row>
    <row r="96" spans="1:16" x14ac:dyDescent="0.2">
      <c r="A96" s="203">
        <v>30814910</v>
      </c>
      <c r="B96" s="285" t="s">
        <v>2696</v>
      </c>
      <c r="C96" s="285" t="s">
        <v>420</v>
      </c>
      <c r="D96" s="285" t="s">
        <v>1365</v>
      </c>
      <c r="E96" s="285" t="s">
        <v>2697</v>
      </c>
      <c r="F96" s="285" t="s">
        <v>432</v>
      </c>
      <c r="G96" s="285" t="s">
        <v>2698</v>
      </c>
      <c r="H96" s="285" t="s">
        <v>518</v>
      </c>
      <c r="I96" s="285" t="s">
        <v>519</v>
      </c>
      <c r="J96" s="285" t="s">
        <v>424</v>
      </c>
      <c r="K96" s="285" t="s">
        <v>519</v>
      </c>
      <c r="L96" s="286">
        <v>421905267973</v>
      </c>
      <c r="M96" s="285" t="s">
        <v>520</v>
      </c>
      <c r="N96" s="285"/>
      <c r="O96" s="285"/>
      <c r="P96" s="285"/>
    </row>
    <row r="97" spans="1:16" x14ac:dyDescent="0.2">
      <c r="A97" s="198" t="s">
        <v>1398</v>
      </c>
      <c r="B97" s="199" t="s">
        <v>1399</v>
      </c>
      <c r="C97" s="200" t="s">
        <v>420</v>
      </c>
      <c r="D97" s="200" t="s">
        <v>521</v>
      </c>
      <c r="E97" s="200" t="s">
        <v>427</v>
      </c>
      <c r="F97" s="200" t="s">
        <v>522</v>
      </c>
      <c r="G97" s="265" t="s">
        <v>1400</v>
      </c>
      <c r="H97" s="199" t="s">
        <v>1401</v>
      </c>
      <c r="I97" s="200" t="s">
        <v>1402</v>
      </c>
      <c r="J97" s="200" t="s">
        <v>424</v>
      </c>
      <c r="K97" s="200" t="s">
        <v>1403</v>
      </c>
      <c r="L97" s="201">
        <v>421907696186</v>
      </c>
      <c r="M97" s="200" t="s">
        <v>1404</v>
      </c>
      <c r="N97" s="200"/>
      <c r="O97" s="200"/>
      <c r="P97" s="200"/>
    </row>
    <row r="98" spans="1:16" x14ac:dyDescent="0.2">
      <c r="A98" s="198" t="s">
        <v>1879</v>
      </c>
      <c r="B98" s="199" t="s">
        <v>1880</v>
      </c>
      <c r="C98" s="200" t="s">
        <v>420</v>
      </c>
      <c r="D98" s="200" t="s">
        <v>1881</v>
      </c>
      <c r="E98" s="200" t="s">
        <v>433</v>
      </c>
      <c r="F98" s="200" t="s">
        <v>491</v>
      </c>
      <c r="G98" s="265" t="s">
        <v>1882</v>
      </c>
      <c r="H98" s="199" t="s">
        <v>1883</v>
      </c>
      <c r="I98" s="200" t="s">
        <v>1884</v>
      </c>
      <c r="J98" s="200" t="s">
        <v>424</v>
      </c>
      <c r="K98" s="200" t="s">
        <v>1884</v>
      </c>
      <c r="L98" s="201">
        <v>421918478290</v>
      </c>
      <c r="M98" s="200" t="s">
        <v>1885</v>
      </c>
      <c r="N98" s="200"/>
      <c r="O98" s="200"/>
      <c r="P98" s="200"/>
    </row>
    <row r="99" spans="1:16" x14ac:dyDescent="0.2">
      <c r="A99" s="198" t="s">
        <v>1405</v>
      </c>
      <c r="B99" s="199" t="s">
        <v>1406</v>
      </c>
      <c r="C99" s="200" t="s">
        <v>420</v>
      </c>
      <c r="D99" s="200" t="s">
        <v>1886</v>
      </c>
      <c r="E99" s="200" t="s">
        <v>1887</v>
      </c>
      <c r="F99" s="200" t="s">
        <v>1888</v>
      </c>
      <c r="G99" s="265" t="s">
        <v>1407</v>
      </c>
      <c r="H99" s="199" t="s">
        <v>1408</v>
      </c>
      <c r="I99" s="200" t="s">
        <v>1889</v>
      </c>
      <c r="J99" s="200" t="s">
        <v>422</v>
      </c>
      <c r="K99" s="200" t="s">
        <v>1889</v>
      </c>
      <c r="L99" s="201">
        <v>421907448837</v>
      </c>
      <c r="M99" s="200" t="s">
        <v>1409</v>
      </c>
      <c r="N99" s="200"/>
      <c r="O99" s="200"/>
      <c r="P99" s="200"/>
    </row>
    <row r="100" spans="1:16" x14ac:dyDescent="0.2">
      <c r="A100" s="198" t="s">
        <v>523</v>
      </c>
      <c r="B100" s="199" t="s">
        <v>524</v>
      </c>
      <c r="C100" s="200" t="s">
        <v>420</v>
      </c>
      <c r="D100" s="200" t="s">
        <v>471</v>
      </c>
      <c r="E100" s="199" t="s">
        <v>427</v>
      </c>
      <c r="F100" s="200" t="s">
        <v>522</v>
      </c>
      <c r="G100" s="265" t="s">
        <v>525</v>
      </c>
      <c r="H100" s="314" t="s">
        <v>526</v>
      </c>
      <c r="I100" s="200" t="s">
        <v>2699</v>
      </c>
      <c r="J100" s="200" t="s">
        <v>424</v>
      </c>
      <c r="K100" s="200" t="s">
        <v>527</v>
      </c>
      <c r="L100" s="316">
        <v>421905294239</v>
      </c>
      <c r="M100" s="200" t="s">
        <v>528</v>
      </c>
      <c r="N100" s="199"/>
      <c r="O100" s="200"/>
      <c r="P100" s="199"/>
    </row>
    <row r="101" spans="1:16" x14ac:dyDescent="0.2">
      <c r="A101" s="198" t="s">
        <v>529</v>
      </c>
      <c r="B101" s="199" t="s">
        <v>530</v>
      </c>
      <c r="C101" s="200" t="s">
        <v>420</v>
      </c>
      <c r="D101" s="199" t="s">
        <v>653</v>
      </c>
      <c r="E101" s="199" t="s">
        <v>427</v>
      </c>
      <c r="F101" s="199" t="s">
        <v>522</v>
      </c>
      <c r="G101" s="265" t="s">
        <v>531</v>
      </c>
      <c r="H101" s="199" t="s">
        <v>532</v>
      </c>
      <c r="I101" s="199" t="s">
        <v>533</v>
      </c>
      <c r="J101" s="199" t="s">
        <v>424</v>
      </c>
      <c r="K101" s="199" t="s">
        <v>534</v>
      </c>
      <c r="L101" s="201">
        <v>421905504810</v>
      </c>
      <c r="M101" s="199" t="s">
        <v>535</v>
      </c>
      <c r="N101" s="199"/>
      <c r="O101" s="199"/>
      <c r="P101" s="199"/>
    </row>
    <row r="102" spans="1:16" x14ac:dyDescent="0.2">
      <c r="A102" s="198" t="s">
        <v>536</v>
      </c>
      <c r="B102" s="199" t="s">
        <v>537</v>
      </c>
      <c r="C102" s="200" t="s">
        <v>420</v>
      </c>
      <c r="D102" s="200" t="s">
        <v>538</v>
      </c>
      <c r="E102" s="200" t="s">
        <v>427</v>
      </c>
      <c r="F102" s="200" t="s">
        <v>539</v>
      </c>
      <c r="G102" s="199" t="s">
        <v>540</v>
      </c>
      <c r="H102" s="199" t="s">
        <v>541</v>
      </c>
      <c r="I102" s="200" t="s">
        <v>542</v>
      </c>
      <c r="J102" s="200" t="s">
        <v>424</v>
      </c>
      <c r="K102" s="200" t="s">
        <v>543</v>
      </c>
      <c r="L102" s="201">
        <v>421949246786</v>
      </c>
      <c r="M102" s="200" t="s">
        <v>544</v>
      </c>
      <c r="N102" s="200"/>
      <c r="O102" s="278" t="s">
        <v>1410</v>
      </c>
      <c r="P102" s="317"/>
    </row>
    <row r="103" spans="1:16" x14ac:dyDescent="0.2">
      <c r="A103" s="203">
        <v>31744621</v>
      </c>
      <c r="B103" s="285" t="s">
        <v>537</v>
      </c>
      <c r="C103" s="285" t="s">
        <v>420</v>
      </c>
      <c r="D103" s="285" t="s">
        <v>538</v>
      </c>
      <c r="E103" s="285" t="s">
        <v>427</v>
      </c>
      <c r="F103" s="285" t="s">
        <v>539</v>
      </c>
      <c r="G103" s="285" t="s">
        <v>540</v>
      </c>
      <c r="H103" s="285" t="s">
        <v>541</v>
      </c>
      <c r="I103" s="285" t="s">
        <v>542</v>
      </c>
      <c r="J103" s="285" t="s">
        <v>424</v>
      </c>
      <c r="K103" s="285" t="s">
        <v>543</v>
      </c>
      <c r="L103" s="286">
        <v>421949246786</v>
      </c>
      <c r="M103" s="285" t="s">
        <v>544</v>
      </c>
      <c r="N103" s="285"/>
      <c r="O103" s="285"/>
      <c r="P103" s="285"/>
    </row>
    <row r="104" spans="1:16" x14ac:dyDescent="0.2">
      <c r="A104" s="198" t="s">
        <v>1890</v>
      </c>
      <c r="B104" s="199" t="s">
        <v>1891</v>
      </c>
      <c r="C104" s="200" t="s">
        <v>420</v>
      </c>
      <c r="D104" s="200" t="s">
        <v>1892</v>
      </c>
      <c r="E104" s="200" t="s">
        <v>1893</v>
      </c>
      <c r="F104" s="200" t="s">
        <v>1894</v>
      </c>
      <c r="G104" s="199" t="s">
        <v>1895</v>
      </c>
      <c r="H104" s="199" t="s">
        <v>1896</v>
      </c>
      <c r="I104" s="200" t="s">
        <v>1897</v>
      </c>
      <c r="J104" s="200" t="s">
        <v>424</v>
      </c>
      <c r="K104" s="200" t="s">
        <v>1897</v>
      </c>
      <c r="L104" s="201">
        <v>421905607646</v>
      </c>
      <c r="M104" s="200" t="s">
        <v>1898</v>
      </c>
      <c r="N104" s="200"/>
      <c r="O104" s="278"/>
      <c r="P104" s="317"/>
    </row>
    <row r="105" spans="1:16" x14ac:dyDescent="0.2">
      <c r="A105" s="198" t="s">
        <v>1899</v>
      </c>
      <c r="B105" s="199" t="s">
        <v>1900</v>
      </c>
      <c r="C105" s="200" t="s">
        <v>420</v>
      </c>
      <c r="D105" s="199" t="s">
        <v>1901</v>
      </c>
      <c r="E105" s="199" t="s">
        <v>1902</v>
      </c>
      <c r="F105" s="199" t="s">
        <v>1903</v>
      </c>
      <c r="G105" s="265" t="s">
        <v>1904</v>
      </c>
      <c r="H105" s="199" t="s">
        <v>1905</v>
      </c>
      <c r="I105" s="199" t="s">
        <v>1906</v>
      </c>
      <c r="J105" s="199" t="s">
        <v>422</v>
      </c>
      <c r="K105" s="199" t="s">
        <v>1907</v>
      </c>
      <c r="L105" s="201">
        <v>421907344996</v>
      </c>
      <c r="M105" s="199" t="s">
        <v>1908</v>
      </c>
      <c r="N105" s="199"/>
      <c r="O105" s="199"/>
      <c r="P105" s="199"/>
    </row>
    <row r="106" spans="1:16" x14ac:dyDescent="0.2">
      <c r="A106" s="198" t="s">
        <v>1909</v>
      </c>
      <c r="B106" s="199" t="s">
        <v>1910</v>
      </c>
      <c r="C106" s="200" t="s">
        <v>420</v>
      </c>
      <c r="D106" s="199" t="s">
        <v>1911</v>
      </c>
      <c r="E106" s="199" t="s">
        <v>427</v>
      </c>
      <c r="F106" s="199" t="s">
        <v>434</v>
      </c>
      <c r="G106" s="318" t="s">
        <v>1912</v>
      </c>
      <c r="H106" s="199" t="s">
        <v>1913</v>
      </c>
      <c r="I106" s="199" t="s">
        <v>1914</v>
      </c>
      <c r="J106" s="199" t="s">
        <v>424</v>
      </c>
      <c r="K106" s="199" t="s">
        <v>1914</v>
      </c>
      <c r="L106" s="201">
        <v>421903919943</v>
      </c>
      <c r="M106" s="199" t="s">
        <v>1915</v>
      </c>
      <c r="N106" s="199"/>
      <c r="O106" s="199"/>
      <c r="P106" s="199"/>
    </row>
    <row r="107" spans="1:16" x14ac:dyDescent="0.2">
      <c r="A107" s="198" t="s">
        <v>545</v>
      </c>
      <c r="B107" s="199" t="s">
        <v>546</v>
      </c>
      <c r="C107" s="200" t="s">
        <v>420</v>
      </c>
      <c r="D107" s="199" t="s">
        <v>547</v>
      </c>
      <c r="E107" s="199" t="s">
        <v>427</v>
      </c>
      <c r="F107" s="199" t="s">
        <v>548</v>
      </c>
      <c r="G107" s="199" t="s">
        <v>549</v>
      </c>
      <c r="H107" s="275" t="s">
        <v>550</v>
      </c>
      <c r="I107" s="275" t="s">
        <v>551</v>
      </c>
      <c r="J107" s="275" t="s">
        <v>424</v>
      </c>
      <c r="K107" s="199" t="s">
        <v>551</v>
      </c>
      <c r="L107" s="201">
        <v>421903421644</v>
      </c>
      <c r="M107" s="199" t="s">
        <v>552</v>
      </c>
      <c r="N107" s="199"/>
      <c r="O107" s="199"/>
      <c r="P107" s="199"/>
    </row>
    <row r="108" spans="1:16" x14ac:dyDescent="0.2">
      <c r="A108" s="198" t="s">
        <v>1916</v>
      </c>
      <c r="B108" s="199" t="s">
        <v>1917</v>
      </c>
      <c r="C108" s="200" t="s">
        <v>420</v>
      </c>
      <c r="D108" s="199" t="s">
        <v>1918</v>
      </c>
      <c r="E108" s="199" t="s">
        <v>427</v>
      </c>
      <c r="F108" s="199" t="s">
        <v>1919</v>
      </c>
      <c r="G108" s="199" t="s">
        <v>1920</v>
      </c>
      <c r="H108" s="199" t="s">
        <v>1921</v>
      </c>
      <c r="I108" s="199" t="s">
        <v>1922</v>
      </c>
      <c r="J108" s="199" t="s">
        <v>424</v>
      </c>
      <c r="K108" s="199" t="s">
        <v>1923</v>
      </c>
      <c r="L108" s="201">
        <v>421903204367</v>
      </c>
      <c r="M108" s="199" t="s">
        <v>1924</v>
      </c>
      <c r="N108" s="199"/>
      <c r="O108" s="199"/>
      <c r="P108" s="199"/>
    </row>
    <row r="109" spans="1:16" x14ac:dyDescent="0.2">
      <c r="A109" s="198" t="s">
        <v>553</v>
      </c>
      <c r="B109" s="199" t="s">
        <v>554</v>
      </c>
      <c r="C109" s="200" t="s">
        <v>420</v>
      </c>
      <c r="D109" s="199" t="s">
        <v>555</v>
      </c>
      <c r="E109" s="199" t="s">
        <v>427</v>
      </c>
      <c r="F109" s="199" t="s">
        <v>556</v>
      </c>
      <c r="G109" s="199" t="s">
        <v>557</v>
      </c>
      <c r="H109" s="199" t="s">
        <v>558</v>
      </c>
      <c r="I109" s="199" t="s">
        <v>1925</v>
      </c>
      <c r="J109" s="199" t="s">
        <v>2700</v>
      </c>
      <c r="K109" s="199" t="s">
        <v>1926</v>
      </c>
      <c r="L109" s="201">
        <v>421911865045</v>
      </c>
      <c r="M109" s="199" t="s">
        <v>559</v>
      </c>
      <c r="N109" s="199"/>
      <c r="O109" s="199"/>
      <c r="P109" s="199" t="s">
        <v>1411</v>
      </c>
    </row>
    <row r="110" spans="1:16" x14ac:dyDescent="0.2">
      <c r="A110" s="198" t="s">
        <v>560</v>
      </c>
      <c r="B110" s="199" t="s">
        <v>561</v>
      </c>
      <c r="C110" s="200" t="s">
        <v>420</v>
      </c>
      <c r="D110" s="200" t="s">
        <v>471</v>
      </c>
      <c r="E110" s="200" t="s">
        <v>427</v>
      </c>
      <c r="F110" s="200" t="s">
        <v>522</v>
      </c>
      <c r="G110" s="199" t="s">
        <v>562</v>
      </c>
      <c r="H110" s="265" t="s">
        <v>563</v>
      </c>
      <c r="I110" s="200" t="s">
        <v>1366</v>
      </c>
      <c r="J110" s="200" t="s">
        <v>835</v>
      </c>
      <c r="K110" s="200" t="s">
        <v>564</v>
      </c>
      <c r="L110" s="201">
        <v>421915177492</v>
      </c>
      <c r="M110" s="200" t="s">
        <v>565</v>
      </c>
      <c r="N110" s="199"/>
      <c r="O110" s="200"/>
      <c r="P110" s="200"/>
    </row>
    <row r="111" spans="1:16" x14ac:dyDescent="0.2">
      <c r="A111" s="198" t="s">
        <v>1927</v>
      </c>
      <c r="B111" s="199" t="s">
        <v>1928</v>
      </c>
      <c r="C111" s="200" t="s">
        <v>420</v>
      </c>
      <c r="D111" s="200" t="s">
        <v>471</v>
      </c>
      <c r="E111" s="199" t="s">
        <v>427</v>
      </c>
      <c r="F111" s="200" t="s">
        <v>522</v>
      </c>
      <c r="G111" s="199" t="s">
        <v>1929</v>
      </c>
      <c r="H111" s="199" t="s">
        <v>1930</v>
      </c>
      <c r="I111" s="199" t="s">
        <v>1931</v>
      </c>
      <c r="J111" s="199" t="s">
        <v>424</v>
      </c>
      <c r="K111" s="199" t="s">
        <v>1931</v>
      </c>
      <c r="L111" s="201">
        <v>421908145184</v>
      </c>
      <c r="M111" s="199" t="s">
        <v>1932</v>
      </c>
      <c r="N111" s="199"/>
      <c r="O111" s="199"/>
      <c r="P111" s="199"/>
    </row>
    <row r="112" spans="1:16" x14ac:dyDescent="0.2">
      <c r="A112" s="198" t="s">
        <v>566</v>
      </c>
      <c r="B112" s="199" t="s">
        <v>567</v>
      </c>
      <c r="C112" s="200" t="s">
        <v>420</v>
      </c>
      <c r="D112" s="199" t="s">
        <v>568</v>
      </c>
      <c r="E112" s="199" t="s">
        <v>425</v>
      </c>
      <c r="F112" s="199" t="s">
        <v>426</v>
      </c>
      <c r="G112" s="199" t="s">
        <v>569</v>
      </c>
      <c r="H112" s="199" t="s">
        <v>1412</v>
      </c>
      <c r="I112" s="199" t="s">
        <v>570</v>
      </c>
      <c r="J112" s="199" t="s">
        <v>506</v>
      </c>
      <c r="K112" s="199" t="s">
        <v>570</v>
      </c>
      <c r="L112" s="316">
        <v>421905380634</v>
      </c>
      <c r="M112" s="319" t="s">
        <v>571</v>
      </c>
      <c r="N112" s="199"/>
      <c r="O112" s="199"/>
      <c r="P112" s="319" t="s">
        <v>1413</v>
      </c>
    </row>
    <row r="113" spans="1:16" ht="22.5" x14ac:dyDescent="0.2">
      <c r="A113" s="198" t="s">
        <v>572</v>
      </c>
      <c r="B113" s="199" t="s">
        <v>573</v>
      </c>
      <c r="C113" s="200" t="s">
        <v>420</v>
      </c>
      <c r="D113" s="200" t="s">
        <v>471</v>
      </c>
      <c r="E113" s="200" t="s">
        <v>427</v>
      </c>
      <c r="F113" s="199" t="s">
        <v>522</v>
      </c>
      <c r="G113" s="199" t="s">
        <v>574</v>
      </c>
      <c r="H113" s="199" t="s">
        <v>575</v>
      </c>
      <c r="I113" s="200" t="s">
        <v>576</v>
      </c>
      <c r="J113" s="200" t="s">
        <v>422</v>
      </c>
      <c r="K113" s="315" t="s">
        <v>577</v>
      </c>
      <c r="L113" s="316">
        <v>421907100191</v>
      </c>
      <c r="M113" s="200" t="s">
        <v>578</v>
      </c>
      <c r="N113" s="199"/>
      <c r="O113" s="200"/>
      <c r="P113" s="199"/>
    </row>
    <row r="114" spans="1:16" ht="12.75" x14ac:dyDescent="0.2">
      <c r="A114" s="198" t="s">
        <v>579</v>
      </c>
      <c r="B114" s="199" t="s">
        <v>580</v>
      </c>
      <c r="C114" s="200" t="s">
        <v>420</v>
      </c>
      <c r="D114" s="200" t="s">
        <v>471</v>
      </c>
      <c r="E114" s="199" t="s">
        <v>427</v>
      </c>
      <c r="F114" s="199" t="s">
        <v>522</v>
      </c>
      <c r="G114" s="199" t="s">
        <v>581</v>
      </c>
      <c r="H114" s="312" t="s">
        <v>1933</v>
      </c>
      <c r="I114" s="199" t="s">
        <v>1934</v>
      </c>
      <c r="J114" s="199" t="s">
        <v>424</v>
      </c>
      <c r="K114" s="275" t="s">
        <v>582</v>
      </c>
      <c r="L114" s="316">
        <v>421905659739</v>
      </c>
      <c r="M114" s="199" t="s">
        <v>583</v>
      </c>
      <c r="N114" s="310"/>
      <c r="O114" s="199"/>
      <c r="P114" s="200"/>
    </row>
    <row r="115" spans="1:16" x14ac:dyDescent="0.2">
      <c r="A115" s="198" t="s">
        <v>584</v>
      </c>
      <c r="B115" s="199" t="s">
        <v>585</v>
      </c>
      <c r="C115" s="200" t="s">
        <v>420</v>
      </c>
      <c r="D115" s="200" t="s">
        <v>586</v>
      </c>
      <c r="E115" s="200" t="s">
        <v>427</v>
      </c>
      <c r="F115" s="200" t="s">
        <v>587</v>
      </c>
      <c r="G115" s="199" t="s">
        <v>588</v>
      </c>
      <c r="H115" s="199" t="s">
        <v>589</v>
      </c>
      <c r="I115" s="200" t="s">
        <v>590</v>
      </c>
      <c r="J115" s="200" t="s">
        <v>424</v>
      </c>
      <c r="K115" s="200" t="s">
        <v>590</v>
      </c>
      <c r="L115" s="201">
        <v>421905620961</v>
      </c>
      <c r="M115" s="200" t="s">
        <v>591</v>
      </c>
      <c r="N115" s="200"/>
      <c r="O115" s="200"/>
      <c r="P115" s="200"/>
    </row>
    <row r="116" spans="1:16" x14ac:dyDescent="0.2">
      <c r="A116" s="198" t="s">
        <v>1935</v>
      </c>
      <c r="B116" s="199" t="s">
        <v>1936</v>
      </c>
      <c r="C116" s="200" t="s">
        <v>420</v>
      </c>
      <c r="D116" s="199" t="s">
        <v>1937</v>
      </c>
      <c r="E116" s="199" t="s">
        <v>1938</v>
      </c>
      <c r="F116" s="199" t="s">
        <v>1939</v>
      </c>
      <c r="G116" s="199" t="s">
        <v>1940</v>
      </c>
      <c r="H116" s="199" t="s">
        <v>1941</v>
      </c>
      <c r="I116" s="199" t="s">
        <v>1942</v>
      </c>
      <c r="J116" s="199" t="s">
        <v>422</v>
      </c>
      <c r="K116" s="199" t="s">
        <v>1942</v>
      </c>
      <c r="L116" s="201">
        <v>421908737634</v>
      </c>
      <c r="M116" s="199" t="s">
        <v>1943</v>
      </c>
      <c r="N116" s="199"/>
      <c r="O116" s="199"/>
      <c r="P116" s="199"/>
    </row>
    <row r="117" spans="1:16" x14ac:dyDescent="0.2">
      <c r="A117" s="198" t="s">
        <v>592</v>
      </c>
      <c r="B117" s="199" t="s">
        <v>593</v>
      </c>
      <c r="C117" s="200" t="s">
        <v>420</v>
      </c>
      <c r="D117" s="200" t="s">
        <v>594</v>
      </c>
      <c r="E117" s="200" t="s">
        <v>595</v>
      </c>
      <c r="F117" s="200" t="s">
        <v>596</v>
      </c>
      <c r="G117" s="199" t="s">
        <v>597</v>
      </c>
      <c r="H117" s="199" t="s">
        <v>598</v>
      </c>
      <c r="I117" s="200" t="s">
        <v>599</v>
      </c>
      <c r="J117" s="200" t="s">
        <v>424</v>
      </c>
      <c r="K117" s="200" t="s">
        <v>600</v>
      </c>
      <c r="L117" s="201">
        <v>421905601243</v>
      </c>
      <c r="M117" s="200" t="s">
        <v>601</v>
      </c>
      <c r="N117" s="199"/>
      <c r="O117" s="200"/>
      <c r="P117" s="199"/>
    </row>
    <row r="118" spans="1:16" x14ac:dyDescent="0.2">
      <c r="A118" s="198" t="s">
        <v>602</v>
      </c>
      <c r="B118" s="199" t="s">
        <v>603</v>
      </c>
      <c r="C118" s="200" t="s">
        <v>420</v>
      </c>
      <c r="D118" s="199" t="s">
        <v>604</v>
      </c>
      <c r="E118" s="200" t="s">
        <v>427</v>
      </c>
      <c r="F118" s="199" t="s">
        <v>423</v>
      </c>
      <c r="G118" s="199" t="s">
        <v>605</v>
      </c>
      <c r="H118" s="199" t="s">
        <v>606</v>
      </c>
      <c r="I118" s="199" t="s">
        <v>607</v>
      </c>
      <c r="J118" s="199" t="s">
        <v>424</v>
      </c>
      <c r="K118" s="199" t="s">
        <v>607</v>
      </c>
      <c r="L118" s="201">
        <v>421903584555</v>
      </c>
      <c r="M118" s="199" t="s">
        <v>608</v>
      </c>
      <c r="N118" s="199"/>
      <c r="O118" s="199"/>
      <c r="P118" s="199"/>
    </row>
    <row r="119" spans="1:16" x14ac:dyDescent="0.2">
      <c r="A119" s="198" t="s">
        <v>1414</v>
      </c>
      <c r="B119" s="199" t="s">
        <v>1415</v>
      </c>
      <c r="C119" s="200" t="s">
        <v>420</v>
      </c>
      <c r="D119" s="200" t="s">
        <v>471</v>
      </c>
      <c r="E119" s="199" t="s">
        <v>427</v>
      </c>
      <c r="F119" s="200" t="s">
        <v>472</v>
      </c>
      <c r="G119" s="199" t="s">
        <v>1416</v>
      </c>
      <c r="H119" s="199" t="s">
        <v>1417</v>
      </c>
      <c r="I119" s="199" t="s">
        <v>1418</v>
      </c>
      <c r="J119" s="199" t="s">
        <v>424</v>
      </c>
      <c r="K119" s="199" t="s">
        <v>1418</v>
      </c>
      <c r="L119" s="201">
        <v>421917800004</v>
      </c>
      <c r="M119" s="199" t="s">
        <v>1419</v>
      </c>
      <c r="N119" s="199"/>
      <c r="O119" s="199"/>
      <c r="P119" s="199"/>
    </row>
    <row r="120" spans="1:16" x14ac:dyDescent="0.2">
      <c r="A120" s="198" t="s">
        <v>1944</v>
      </c>
      <c r="B120" s="199" t="s">
        <v>1945</v>
      </c>
      <c r="C120" s="200" t="s">
        <v>420</v>
      </c>
      <c r="D120" s="200" t="s">
        <v>1946</v>
      </c>
      <c r="E120" s="199" t="s">
        <v>427</v>
      </c>
      <c r="F120" s="200" t="s">
        <v>1947</v>
      </c>
      <c r="G120" s="199" t="s">
        <v>1948</v>
      </c>
      <c r="H120" s="199" t="s">
        <v>1949</v>
      </c>
      <c r="I120" s="199" t="s">
        <v>1950</v>
      </c>
      <c r="J120" s="199" t="s">
        <v>424</v>
      </c>
      <c r="K120" s="199" t="s">
        <v>1950</v>
      </c>
      <c r="L120" s="201">
        <v>421918796233</v>
      </c>
      <c r="M120" s="199" t="s">
        <v>1951</v>
      </c>
      <c r="N120" s="199"/>
      <c r="O120" s="199"/>
      <c r="P120" s="199"/>
    </row>
    <row r="121" spans="1:16" x14ac:dyDescent="0.2">
      <c r="A121" s="198" t="s">
        <v>609</v>
      </c>
      <c r="B121" s="199" t="s">
        <v>610</v>
      </c>
      <c r="C121" s="200" t="s">
        <v>420</v>
      </c>
      <c r="D121" s="199" t="s">
        <v>611</v>
      </c>
      <c r="E121" s="199" t="s">
        <v>427</v>
      </c>
      <c r="F121" s="199" t="s">
        <v>429</v>
      </c>
      <c r="G121" s="199" t="s">
        <v>612</v>
      </c>
      <c r="H121" s="199" t="s">
        <v>613</v>
      </c>
      <c r="I121" s="199" t="s">
        <v>614</v>
      </c>
      <c r="J121" s="199" t="s">
        <v>424</v>
      </c>
      <c r="K121" s="199" t="s">
        <v>614</v>
      </c>
      <c r="L121" s="201">
        <v>421905297832</v>
      </c>
      <c r="M121" s="199" t="s">
        <v>615</v>
      </c>
      <c r="N121" s="199"/>
      <c r="O121" s="199"/>
      <c r="P121" s="199"/>
    </row>
    <row r="122" spans="1:16" x14ac:dyDescent="0.2">
      <c r="A122" s="198" t="s">
        <v>616</v>
      </c>
      <c r="B122" s="199" t="s">
        <v>617</v>
      </c>
      <c r="C122" s="200" t="s">
        <v>420</v>
      </c>
      <c r="D122" s="200" t="s">
        <v>618</v>
      </c>
      <c r="E122" s="200" t="s">
        <v>427</v>
      </c>
      <c r="F122" s="200" t="s">
        <v>619</v>
      </c>
      <c r="G122" s="320" t="s">
        <v>1367</v>
      </c>
      <c r="H122" s="265" t="s">
        <v>1368</v>
      </c>
      <c r="I122" s="200" t="s">
        <v>620</v>
      </c>
      <c r="J122" s="200" t="s">
        <v>424</v>
      </c>
      <c r="K122" s="200" t="s">
        <v>2701</v>
      </c>
      <c r="L122" s="201">
        <v>421905936379</v>
      </c>
      <c r="M122" s="200" t="s">
        <v>621</v>
      </c>
      <c r="N122" s="199"/>
      <c r="O122" s="200"/>
      <c r="P122" s="199"/>
    </row>
    <row r="123" spans="1:16" x14ac:dyDescent="0.2">
      <c r="A123" s="198" t="s">
        <v>622</v>
      </c>
      <c r="B123" s="199" t="s">
        <v>623</v>
      </c>
      <c r="C123" s="200" t="s">
        <v>420</v>
      </c>
      <c r="D123" s="199" t="s">
        <v>624</v>
      </c>
      <c r="E123" s="199" t="s">
        <v>625</v>
      </c>
      <c r="F123" s="199" t="s">
        <v>626</v>
      </c>
      <c r="G123" s="199" t="s">
        <v>627</v>
      </c>
      <c r="H123" s="199" t="s">
        <v>628</v>
      </c>
      <c r="I123" s="199" t="s">
        <v>629</v>
      </c>
      <c r="J123" s="199" t="s">
        <v>435</v>
      </c>
      <c r="K123" s="199" t="s">
        <v>629</v>
      </c>
      <c r="L123" s="201">
        <v>421915156717</v>
      </c>
      <c r="M123" s="199" t="s">
        <v>630</v>
      </c>
      <c r="N123" s="199"/>
      <c r="O123" s="199"/>
      <c r="P123" s="199"/>
    </row>
    <row r="124" spans="1:16" x14ac:dyDescent="0.2">
      <c r="A124" s="198" t="s">
        <v>631</v>
      </c>
      <c r="B124" s="199" t="s">
        <v>632</v>
      </c>
      <c r="C124" s="200" t="s">
        <v>420</v>
      </c>
      <c r="D124" s="200" t="s">
        <v>471</v>
      </c>
      <c r="E124" s="199" t="s">
        <v>427</v>
      </c>
      <c r="F124" s="199" t="s">
        <v>522</v>
      </c>
      <c r="G124" s="199" t="s">
        <v>633</v>
      </c>
      <c r="H124" s="199" t="s">
        <v>634</v>
      </c>
      <c r="I124" s="199" t="s">
        <v>635</v>
      </c>
      <c r="J124" s="199" t="s">
        <v>424</v>
      </c>
      <c r="K124" s="199" t="s">
        <v>527</v>
      </c>
      <c r="L124" s="201">
        <v>421905294239</v>
      </c>
      <c r="M124" s="199" t="s">
        <v>636</v>
      </c>
      <c r="N124" s="199"/>
      <c r="O124" s="199"/>
      <c r="P124" s="199"/>
    </row>
    <row r="125" spans="1:16" x14ac:dyDescent="0.2">
      <c r="A125" s="198" t="s">
        <v>637</v>
      </c>
      <c r="B125" s="199" t="s">
        <v>638</v>
      </c>
      <c r="C125" s="200" t="s">
        <v>420</v>
      </c>
      <c r="D125" s="200" t="s">
        <v>471</v>
      </c>
      <c r="E125" s="200" t="s">
        <v>427</v>
      </c>
      <c r="F125" s="200" t="s">
        <v>522</v>
      </c>
      <c r="G125" s="199" t="s">
        <v>639</v>
      </c>
      <c r="H125" s="199" t="s">
        <v>640</v>
      </c>
      <c r="I125" s="200" t="s">
        <v>641</v>
      </c>
      <c r="J125" s="199" t="s">
        <v>642</v>
      </c>
      <c r="K125" s="200" t="s">
        <v>641</v>
      </c>
      <c r="L125" s="201">
        <v>421908447934</v>
      </c>
      <c r="M125" s="200" t="s">
        <v>643</v>
      </c>
      <c r="N125" s="200"/>
      <c r="O125" s="200"/>
      <c r="P125" s="200"/>
    </row>
    <row r="126" spans="1:16" x14ac:dyDescent="0.2">
      <c r="A126" s="198" t="s">
        <v>644</v>
      </c>
      <c r="B126" s="199" t="s">
        <v>645</v>
      </c>
      <c r="C126" s="200" t="s">
        <v>420</v>
      </c>
      <c r="D126" s="200" t="s">
        <v>471</v>
      </c>
      <c r="E126" s="199" t="s">
        <v>427</v>
      </c>
      <c r="F126" s="200" t="s">
        <v>522</v>
      </c>
      <c r="G126" s="199" t="s">
        <v>646</v>
      </c>
      <c r="H126" s="199" t="s">
        <v>647</v>
      </c>
      <c r="I126" s="199" t="s">
        <v>648</v>
      </c>
      <c r="J126" s="199" t="s">
        <v>424</v>
      </c>
      <c r="K126" s="199" t="s">
        <v>649</v>
      </c>
      <c r="L126" s="201">
        <v>421918234840</v>
      </c>
      <c r="M126" s="199" t="s">
        <v>650</v>
      </c>
      <c r="N126" s="199"/>
      <c r="O126" s="199"/>
      <c r="P126" s="199"/>
    </row>
    <row r="127" spans="1:16" x14ac:dyDescent="0.2">
      <c r="A127" s="198" t="s">
        <v>651</v>
      </c>
      <c r="B127" s="199" t="s">
        <v>652</v>
      </c>
      <c r="C127" s="200" t="s">
        <v>420</v>
      </c>
      <c r="D127" s="199" t="s">
        <v>653</v>
      </c>
      <c r="E127" s="199" t="s">
        <v>427</v>
      </c>
      <c r="F127" s="199" t="s">
        <v>522</v>
      </c>
      <c r="G127" s="199" t="s">
        <v>654</v>
      </c>
      <c r="H127" s="199" t="s">
        <v>655</v>
      </c>
      <c r="I127" s="199" t="s">
        <v>656</v>
      </c>
      <c r="J127" s="199" t="s">
        <v>424</v>
      </c>
      <c r="K127" s="199" t="s">
        <v>657</v>
      </c>
      <c r="L127" s="201">
        <v>421911427222</v>
      </c>
      <c r="M127" s="199" t="s">
        <v>658</v>
      </c>
      <c r="N127" s="199"/>
      <c r="O127" s="199"/>
      <c r="P127" s="199"/>
    </row>
    <row r="128" spans="1:16" x14ac:dyDescent="0.2">
      <c r="A128" s="198" t="s">
        <v>659</v>
      </c>
      <c r="B128" s="199" t="s">
        <v>660</v>
      </c>
      <c r="C128" s="200" t="s">
        <v>420</v>
      </c>
      <c r="D128" s="200" t="s">
        <v>471</v>
      </c>
      <c r="E128" s="199" t="s">
        <v>427</v>
      </c>
      <c r="F128" s="199" t="s">
        <v>522</v>
      </c>
      <c r="G128" s="199" t="s">
        <v>661</v>
      </c>
      <c r="H128" s="199" t="s">
        <v>662</v>
      </c>
      <c r="I128" s="199" t="s">
        <v>663</v>
      </c>
      <c r="J128" s="199" t="s">
        <v>664</v>
      </c>
      <c r="K128" s="199" t="s">
        <v>665</v>
      </c>
      <c r="L128" s="201">
        <v>421905278836</v>
      </c>
      <c r="M128" s="199" t="s">
        <v>666</v>
      </c>
      <c r="N128" s="199" t="s">
        <v>666</v>
      </c>
      <c r="O128" s="199" t="s">
        <v>1420</v>
      </c>
      <c r="P128" s="199" t="s">
        <v>1421</v>
      </c>
    </row>
    <row r="129" spans="1:16" ht="12.75" x14ac:dyDescent="0.2">
      <c r="A129" s="198" t="s">
        <v>1952</v>
      </c>
      <c r="B129" s="199" t="s">
        <v>1953</v>
      </c>
      <c r="C129" s="200" t="s">
        <v>420</v>
      </c>
      <c r="D129" s="200" t="s">
        <v>471</v>
      </c>
      <c r="E129" s="199" t="s">
        <v>427</v>
      </c>
      <c r="F129" s="199" t="s">
        <v>472</v>
      </c>
      <c r="G129" s="321" t="s">
        <v>1954</v>
      </c>
      <c r="H129" s="321" t="s">
        <v>1955</v>
      </c>
      <c r="I129" s="199" t="s">
        <v>1956</v>
      </c>
      <c r="J129" s="199" t="s">
        <v>422</v>
      </c>
      <c r="K129" s="199" t="s">
        <v>1957</v>
      </c>
      <c r="L129" s="201">
        <v>421904260194</v>
      </c>
      <c r="M129" s="199" t="s">
        <v>1958</v>
      </c>
      <c r="N129" s="199"/>
      <c r="O129" s="199"/>
      <c r="P129" s="199"/>
    </row>
    <row r="130" spans="1:16" ht="12.75" x14ac:dyDescent="0.2">
      <c r="A130" s="198" t="s">
        <v>667</v>
      </c>
      <c r="B130" s="199" t="s">
        <v>668</v>
      </c>
      <c r="C130" s="200" t="s">
        <v>420</v>
      </c>
      <c r="D130" s="200" t="s">
        <v>471</v>
      </c>
      <c r="E130" s="199" t="s">
        <v>427</v>
      </c>
      <c r="F130" s="200" t="s">
        <v>522</v>
      </c>
      <c r="G130" s="312" t="s">
        <v>2702</v>
      </c>
      <c r="H130" s="199" t="s">
        <v>2703</v>
      </c>
      <c r="I130" s="199" t="s">
        <v>2704</v>
      </c>
      <c r="J130" s="199" t="s">
        <v>422</v>
      </c>
      <c r="K130" s="199" t="s">
        <v>2704</v>
      </c>
      <c r="L130" s="201">
        <v>421910161266</v>
      </c>
      <c r="M130" s="199" t="s">
        <v>669</v>
      </c>
      <c r="N130" s="200"/>
      <c r="O130" s="200"/>
      <c r="P130" s="200"/>
    </row>
    <row r="131" spans="1:16" x14ac:dyDescent="0.2">
      <c r="A131" s="198" t="s">
        <v>670</v>
      </c>
      <c r="B131" s="199" t="s">
        <v>671</v>
      </c>
      <c r="C131" s="200" t="s">
        <v>420</v>
      </c>
      <c r="D131" s="200" t="s">
        <v>672</v>
      </c>
      <c r="E131" s="200" t="s">
        <v>431</v>
      </c>
      <c r="F131" s="200" t="s">
        <v>430</v>
      </c>
      <c r="G131" s="199" t="s">
        <v>673</v>
      </c>
      <c r="H131" s="199" t="s">
        <v>674</v>
      </c>
      <c r="I131" s="200" t="s">
        <v>675</v>
      </c>
      <c r="J131" s="200" t="s">
        <v>424</v>
      </c>
      <c r="K131" s="200" t="s">
        <v>675</v>
      </c>
      <c r="L131" s="201">
        <v>421903712927</v>
      </c>
      <c r="M131" s="200" t="s">
        <v>676</v>
      </c>
      <c r="N131" s="199"/>
      <c r="O131" s="200"/>
      <c r="P131" s="199"/>
    </row>
    <row r="132" spans="1:16" x14ac:dyDescent="0.2">
      <c r="A132" s="198" t="s">
        <v>677</v>
      </c>
      <c r="B132" s="199" t="s">
        <v>678</v>
      </c>
      <c r="C132" s="200" t="s">
        <v>420</v>
      </c>
      <c r="D132" s="199" t="s">
        <v>1959</v>
      </c>
      <c r="E132" s="199" t="s">
        <v>1960</v>
      </c>
      <c r="F132" s="199" t="s">
        <v>1961</v>
      </c>
      <c r="G132" s="199" t="s">
        <v>679</v>
      </c>
      <c r="H132" s="199" t="s">
        <v>680</v>
      </c>
      <c r="I132" s="199" t="s">
        <v>1962</v>
      </c>
      <c r="J132" s="199" t="s">
        <v>424</v>
      </c>
      <c r="K132" s="199" t="s">
        <v>1962</v>
      </c>
      <c r="L132" s="201">
        <v>421915713543</v>
      </c>
      <c r="M132" s="199" t="s">
        <v>681</v>
      </c>
      <c r="N132" s="199"/>
      <c r="O132" s="200"/>
      <c r="P132" s="199"/>
    </row>
    <row r="133" spans="1:16" x14ac:dyDescent="0.2">
      <c r="A133" s="198" t="s">
        <v>682</v>
      </c>
      <c r="B133" s="199" t="s">
        <v>683</v>
      </c>
      <c r="C133" s="200" t="s">
        <v>420</v>
      </c>
      <c r="D133" s="199" t="s">
        <v>684</v>
      </c>
      <c r="E133" s="199" t="s">
        <v>427</v>
      </c>
      <c r="F133" s="199" t="s">
        <v>685</v>
      </c>
      <c r="G133" s="265" t="s">
        <v>686</v>
      </c>
      <c r="H133" s="265" t="s">
        <v>687</v>
      </c>
      <c r="I133" s="199" t="s">
        <v>688</v>
      </c>
      <c r="J133" s="199" t="s">
        <v>422</v>
      </c>
      <c r="K133" s="199" t="s">
        <v>689</v>
      </c>
      <c r="L133" s="201">
        <v>421918824449</v>
      </c>
      <c r="M133" s="199" t="s">
        <v>690</v>
      </c>
      <c r="N133" s="199"/>
      <c r="O133" s="200"/>
      <c r="P133" s="199"/>
    </row>
    <row r="134" spans="1:16" x14ac:dyDescent="0.2">
      <c r="A134" s="198" t="s">
        <v>1422</v>
      </c>
      <c r="B134" s="199" t="s">
        <v>1423</v>
      </c>
      <c r="C134" s="200" t="s">
        <v>420</v>
      </c>
      <c r="D134" s="200" t="s">
        <v>1424</v>
      </c>
      <c r="E134" s="200" t="s">
        <v>1425</v>
      </c>
      <c r="F134" s="200" t="s">
        <v>1426</v>
      </c>
      <c r="G134" s="265" t="s">
        <v>1427</v>
      </c>
      <c r="H134" s="199" t="s">
        <v>1428</v>
      </c>
      <c r="I134" s="200" t="s">
        <v>1429</v>
      </c>
      <c r="J134" s="200" t="s">
        <v>422</v>
      </c>
      <c r="K134" s="200" t="s">
        <v>1429</v>
      </c>
      <c r="L134" s="201">
        <v>421903996977</v>
      </c>
      <c r="M134" s="200" t="s">
        <v>1430</v>
      </c>
      <c r="N134" s="200"/>
      <c r="O134" s="200"/>
      <c r="P134" s="199"/>
    </row>
    <row r="135" spans="1:16" x14ac:dyDescent="0.2">
      <c r="A135" s="198" t="s">
        <v>691</v>
      </c>
      <c r="B135" s="199" t="s">
        <v>692</v>
      </c>
      <c r="C135" s="200" t="s">
        <v>420</v>
      </c>
      <c r="D135" s="199" t="s">
        <v>693</v>
      </c>
      <c r="E135" s="199" t="s">
        <v>427</v>
      </c>
      <c r="F135" s="199" t="s">
        <v>438</v>
      </c>
      <c r="G135" s="265" t="s">
        <v>694</v>
      </c>
      <c r="H135" s="265" t="s">
        <v>695</v>
      </c>
      <c r="I135" s="199" t="s">
        <v>696</v>
      </c>
      <c r="J135" s="199" t="s">
        <v>424</v>
      </c>
      <c r="K135" s="199" t="s">
        <v>697</v>
      </c>
      <c r="L135" s="201">
        <v>421907984638</v>
      </c>
      <c r="M135" s="199" t="s">
        <v>698</v>
      </c>
      <c r="N135" s="199"/>
      <c r="O135" s="199"/>
      <c r="P135" s="199"/>
    </row>
    <row r="136" spans="1:16" x14ac:dyDescent="0.2">
      <c r="A136" s="203" t="s">
        <v>691</v>
      </c>
      <c r="B136" s="285" t="s">
        <v>692</v>
      </c>
      <c r="C136" s="285" t="s">
        <v>420</v>
      </c>
      <c r="D136" s="285" t="s">
        <v>693</v>
      </c>
      <c r="E136" s="285" t="s">
        <v>427</v>
      </c>
      <c r="F136" s="285" t="s">
        <v>438</v>
      </c>
      <c r="G136" s="285" t="s">
        <v>694</v>
      </c>
      <c r="H136" s="285" t="s">
        <v>695</v>
      </c>
      <c r="I136" s="285" t="s">
        <v>696</v>
      </c>
      <c r="J136" s="285" t="s">
        <v>424</v>
      </c>
      <c r="K136" s="285" t="s">
        <v>697</v>
      </c>
      <c r="L136" s="286">
        <v>421907984638</v>
      </c>
      <c r="M136" s="285" t="s">
        <v>698</v>
      </c>
      <c r="N136" s="285"/>
      <c r="O136" s="285"/>
      <c r="P136" s="285"/>
    </row>
    <row r="137" spans="1:16" x14ac:dyDescent="0.2">
      <c r="A137" s="198" t="s">
        <v>699</v>
      </c>
      <c r="B137" s="199" t="s">
        <v>700</v>
      </c>
      <c r="C137" s="200" t="s">
        <v>420</v>
      </c>
      <c r="D137" s="200" t="s">
        <v>471</v>
      </c>
      <c r="E137" s="199" t="s">
        <v>427</v>
      </c>
      <c r="F137" s="200" t="s">
        <v>522</v>
      </c>
      <c r="G137" s="199" t="s">
        <v>701</v>
      </c>
      <c r="H137" s="199" t="s">
        <v>702</v>
      </c>
      <c r="I137" s="199" t="s">
        <v>703</v>
      </c>
      <c r="J137" s="199" t="s">
        <v>422</v>
      </c>
      <c r="K137" s="275" t="s">
        <v>703</v>
      </c>
      <c r="L137" s="316">
        <v>421911597705</v>
      </c>
      <c r="M137" s="199" t="s">
        <v>704</v>
      </c>
      <c r="N137" s="199"/>
      <c r="O137" s="199" t="s">
        <v>1431</v>
      </c>
      <c r="P137" s="199"/>
    </row>
    <row r="138" spans="1:16" x14ac:dyDescent="0.2">
      <c r="A138" s="178" t="s">
        <v>1963</v>
      </c>
      <c r="B138" s="277" t="s">
        <v>1964</v>
      </c>
      <c r="C138" s="200" t="s">
        <v>420</v>
      </c>
      <c r="D138" s="277" t="s">
        <v>1965</v>
      </c>
      <c r="E138" s="277" t="s">
        <v>1425</v>
      </c>
      <c r="F138" s="277" t="s">
        <v>1426</v>
      </c>
      <c r="G138" s="277" t="s">
        <v>1966</v>
      </c>
      <c r="H138" s="277" t="s">
        <v>1967</v>
      </c>
      <c r="I138" s="277" t="s">
        <v>1968</v>
      </c>
      <c r="J138" s="199" t="s">
        <v>424</v>
      </c>
      <c r="K138" s="277" t="s">
        <v>1969</v>
      </c>
      <c r="L138" s="322">
        <v>421905762340</v>
      </c>
      <c r="M138" s="277" t="s">
        <v>1970</v>
      </c>
      <c r="N138" s="277"/>
      <c r="O138" s="277"/>
      <c r="P138" s="277"/>
    </row>
    <row r="139" spans="1:16" x14ac:dyDescent="0.2">
      <c r="A139" s="203" t="s">
        <v>2706</v>
      </c>
      <c r="B139" s="285" t="s">
        <v>2707</v>
      </c>
      <c r="C139" s="285" t="s">
        <v>420</v>
      </c>
      <c r="D139" s="285" t="s">
        <v>2708</v>
      </c>
      <c r="E139" s="285" t="s">
        <v>433</v>
      </c>
      <c r="F139" s="285" t="s">
        <v>491</v>
      </c>
      <c r="G139" s="285" t="s">
        <v>2709</v>
      </c>
      <c r="H139" s="285" t="s">
        <v>493</v>
      </c>
      <c r="I139" s="285" t="s">
        <v>494</v>
      </c>
      <c r="J139" s="285" t="s">
        <v>422</v>
      </c>
      <c r="K139" s="285" t="s">
        <v>494</v>
      </c>
      <c r="L139" s="286">
        <v>421911361044</v>
      </c>
      <c r="M139" s="285" t="s">
        <v>2710</v>
      </c>
      <c r="N139" s="285"/>
      <c r="O139" s="285"/>
      <c r="P139" s="285"/>
    </row>
    <row r="140" spans="1:16" x14ac:dyDescent="0.2">
      <c r="A140" s="198" t="s">
        <v>705</v>
      </c>
      <c r="B140" s="199" t="s">
        <v>706</v>
      </c>
      <c r="C140" s="200" t="s">
        <v>420</v>
      </c>
      <c r="D140" s="199" t="s">
        <v>707</v>
      </c>
      <c r="E140" s="199" t="s">
        <v>427</v>
      </c>
      <c r="F140" s="199" t="s">
        <v>434</v>
      </c>
      <c r="G140" s="199" t="s">
        <v>708</v>
      </c>
      <c r="H140" s="199" t="s">
        <v>709</v>
      </c>
      <c r="I140" s="199" t="s">
        <v>710</v>
      </c>
      <c r="J140" s="199" t="s">
        <v>422</v>
      </c>
      <c r="K140" s="199" t="s">
        <v>711</v>
      </c>
      <c r="L140" s="201">
        <v>421905504040</v>
      </c>
      <c r="M140" s="199" t="s">
        <v>712</v>
      </c>
      <c r="N140" s="278"/>
      <c r="O140" s="199"/>
      <c r="P140" s="199"/>
    </row>
    <row r="141" spans="1:16" x14ac:dyDescent="0.2">
      <c r="A141" s="198" t="s">
        <v>713</v>
      </c>
      <c r="B141" s="199" t="s">
        <v>714</v>
      </c>
      <c r="C141" s="200" t="s">
        <v>420</v>
      </c>
      <c r="D141" s="200" t="s">
        <v>471</v>
      </c>
      <c r="E141" s="199" t="s">
        <v>427</v>
      </c>
      <c r="F141" s="200" t="s">
        <v>522</v>
      </c>
      <c r="G141" s="265" t="s">
        <v>715</v>
      </c>
      <c r="H141" s="199" t="s">
        <v>716</v>
      </c>
      <c r="I141" s="199" t="s">
        <v>717</v>
      </c>
      <c r="J141" s="199" t="s">
        <v>422</v>
      </c>
      <c r="K141" s="199" t="s">
        <v>717</v>
      </c>
      <c r="L141" s="201">
        <v>421903202270</v>
      </c>
      <c r="M141" s="199" t="s">
        <v>718</v>
      </c>
      <c r="N141" s="199"/>
      <c r="O141" s="199"/>
      <c r="P141" s="199"/>
    </row>
    <row r="142" spans="1:16" x14ac:dyDescent="0.2">
      <c r="A142" s="198" t="s">
        <v>719</v>
      </c>
      <c r="B142" s="199" t="s">
        <v>720</v>
      </c>
      <c r="C142" s="200" t="s">
        <v>420</v>
      </c>
      <c r="D142" s="199" t="s">
        <v>721</v>
      </c>
      <c r="E142" s="199" t="s">
        <v>428</v>
      </c>
      <c r="F142" s="199" t="s">
        <v>722</v>
      </c>
      <c r="G142" s="199" t="s">
        <v>723</v>
      </c>
      <c r="H142" s="199" t="s">
        <v>724</v>
      </c>
      <c r="I142" s="199" t="s">
        <v>725</v>
      </c>
      <c r="J142" s="199" t="s">
        <v>424</v>
      </c>
      <c r="K142" s="199" t="s">
        <v>726</v>
      </c>
      <c r="L142" s="201">
        <v>421911928826</v>
      </c>
      <c r="M142" s="199" t="s">
        <v>727</v>
      </c>
      <c r="N142" s="199"/>
      <c r="O142" s="199"/>
      <c r="P142" s="199"/>
    </row>
    <row r="143" spans="1:16" x14ac:dyDescent="0.2">
      <c r="A143" s="198" t="s">
        <v>728</v>
      </c>
      <c r="B143" s="199" t="s">
        <v>729</v>
      </c>
      <c r="C143" s="200" t="s">
        <v>420</v>
      </c>
      <c r="D143" s="200" t="s">
        <v>471</v>
      </c>
      <c r="E143" s="199" t="s">
        <v>427</v>
      </c>
      <c r="F143" s="199" t="s">
        <v>522</v>
      </c>
      <c r="G143" s="199" t="s">
        <v>730</v>
      </c>
      <c r="H143" s="199" t="s">
        <v>731</v>
      </c>
      <c r="I143" s="199" t="s">
        <v>732</v>
      </c>
      <c r="J143" s="199" t="s">
        <v>424</v>
      </c>
      <c r="K143" s="199" t="s">
        <v>733</v>
      </c>
      <c r="L143" s="201" t="s">
        <v>734</v>
      </c>
      <c r="M143" s="199" t="s">
        <v>735</v>
      </c>
      <c r="N143" s="199" t="s">
        <v>1971</v>
      </c>
      <c r="O143" s="199"/>
      <c r="P143" s="199"/>
    </row>
    <row r="144" spans="1:16" x14ac:dyDescent="0.2">
      <c r="A144" s="178" t="s">
        <v>1432</v>
      </c>
      <c r="B144" s="277" t="s">
        <v>1433</v>
      </c>
      <c r="C144" s="200" t="s">
        <v>420</v>
      </c>
      <c r="D144" s="277" t="s">
        <v>1434</v>
      </c>
      <c r="E144" s="277" t="s">
        <v>427</v>
      </c>
      <c r="F144" s="277" t="s">
        <v>423</v>
      </c>
      <c r="G144" s="277" t="s">
        <v>1435</v>
      </c>
      <c r="H144" s="277" t="s">
        <v>1436</v>
      </c>
      <c r="I144" s="277" t="s">
        <v>1437</v>
      </c>
      <c r="J144" s="277" t="s">
        <v>422</v>
      </c>
      <c r="K144" s="277" t="s">
        <v>1438</v>
      </c>
      <c r="L144" s="322" t="s">
        <v>1439</v>
      </c>
      <c r="M144" s="277" t="s">
        <v>1440</v>
      </c>
      <c r="N144" s="277"/>
      <c r="O144" s="277"/>
      <c r="P144" s="277"/>
    </row>
    <row r="145" spans="1:16" x14ac:dyDescent="0.2">
      <c r="A145" s="203" t="s">
        <v>2711</v>
      </c>
      <c r="B145" s="285" t="s">
        <v>2712</v>
      </c>
      <c r="C145" s="285" t="s">
        <v>420</v>
      </c>
      <c r="D145" s="285" t="s">
        <v>950</v>
      </c>
      <c r="E145" s="285" t="s">
        <v>428</v>
      </c>
      <c r="F145" s="285" t="s">
        <v>2713</v>
      </c>
      <c r="G145" s="285" t="s">
        <v>2714</v>
      </c>
      <c r="H145" s="285" t="s">
        <v>2715</v>
      </c>
      <c r="I145" s="285" t="s">
        <v>2716</v>
      </c>
      <c r="J145" s="285" t="s">
        <v>2717</v>
      </c>
      <c r="K145" s="285" t="s">
        <v>2716</v>
      </c>
      <c r="L145" s="286">
        <v>421415073611</v>
      </c>
      <c r="M145" s="285" t="s">
        <v>2718</v>
      </c>
      <c r="N145" s="285"/>
      <c r="O145" s="285"/>
      <c r="P145" s="285"/>
    </row>
    <row r="146" spans="1:16" x14ac:dyDescent="0.2">
      <c r="A146" s="198" t="s">
        <v>736</v>
      </c>
      <c r="B146" s="199" t="s">
        <v>737</v>
      </c>
      <c r="C146" s="200" t="s">
        <v>420</v>
      </c>
      <c r="D146" s="199" t="s">
        <v>1369</v>
      </c>
      <c r="E146" s="199" t="s">
        <v>427</v>
      </c>
      <c r="F146" s="199" t="s">
        <v>890</v>
      </c>
      <c r="G146" s="199" t="s">
        <v>738</v>
      </c>
      <c r="H146" s="265" t="s">
        <v>739</v>
      </c>
      <c r="I146" s="199" t="s">
        <v>740</v>
      </c>
      <c r="J146" s="199" t="s">
        <v>422</v>
      </c>
      <c r="K146" s="199" t="s">
        <v>741</v>
      </c>
      <c r="L146" s="201">
        <v>421903601379</v>
      </c>
      <c r="M146" s="199" t="s">
        <v>742</v>
      </c>
      <c r="N146" s="199"/>
      <c r="O146" s="199"/>
      <c r="P146" s="199"/>
    </row>
    <row r="147" spans="1:16" x14ac:dyDescent="0.2">
      <c r="A147" s="198" t="s">
        <v>743</v>
      </c>
      <c r="B147" s="199" t="s">
        <v>744</v>
      </c>
      <c r="C147" s="200" t="s">
        <v>420</v>
      </c>
      <c r="D147" s="199" t="s">
        <v>745</v>
      </c>
      <c r="E147" s="199" t="s">
        <v>427</v>
      </c>
      <c r="F147" s="199" t="s">
        <v>746</v>
      </c>
      <c r="G147" s="199" t="s">
        <v>747</v>
      </c>
      <c r="H147" s="199" t="s">
        <v>748</v>
      </c>
      <c r="I147" s="199" t="s">
        <v>749</v>
      </c>
      <c r="J147" s="199" t="s">
        <v>422</v>
      </c>
      <c r="K147" s="199" t="s">
        <v>750</v>
      </c>
      <c r="L147" s="201">
        <v>421903370792</v>
      </c>
      <c r="M147" s="199" t="s">
        <v>751</v>
      </c>
      <c r="N147" s="199"/>
      <c r="O147" s="199"/>
      <c r="P147" s="310" t="s">
        <v>1441</v>
      </c>
    </row>
    <row r="148" spans="1:16" x14ac:dyDescent="0.2">
      <c r="A148" s="198" t="s">
        <v>752</v>
      </c>
      <c r="B148" s="199" t="s">
        <v>753</v>
      </c>
      <c r="C148" s="200" t="s">
        <v>420</v>
      </c>
      <c r="D148" s="199" t="s">
        <v>754</v>
      </c>
      <c r="E148" s="199" t="s">
        <v>427</v>
      </c>
      <c r="F148" s="199" t="s">
        <v>755</v>
      </c>
      <c r="G148" s="199" t="s">
        <v>756</v>
      </c>
      <c r="H148" s="199" t="s">
        <v>757</v>
      </c>
      <c r="I148" s="199" t="s">
        <v>758</v>
      </c>
      <c r="J148" s="199" t="s">
        <v>424</v>
      </c>
      <c r="K148" s="199" t="s">
        <v>759</v>
      </c>
      <c r="L148" s="201">
        <v>421905795511</v>
      </c>
      <c r="M148" s="199" t="s">
        <v>760</v>
      </c>
      <c r="N148" s="199"/>
      <c r="O148" s="199"/>
      <c r="P148" s="199"/>
    </row>
    <row r="149" spans="1:16" x14ac:dyDescent="0.2">
      <c r="A149" s="198" t="s">
        <v>761</v>
      </c>
      <c r="B149" s="199" t="s">
        <v>762</v>
      </c>
      <c r="C149" s="200" t="s">
        <v>420</v>
      </c>
      <c r="D149" s="199" t="s">
        <v>763</v>
      </c>
      <c r="E149" s="199" t="s">
        <v>764</v>
      </c>
      <c r="F149" s="199" t="s">
        <v>765</v>
      </c>
      <c r="G149" s="199" t="s">
        <v>766</v>
      </c>
      <c r="H149" s="199" t="s">
        <v>767</v>
      </c>
      <c r="I149" s="199" t="s">
        <v>768</v>
      </c>
      <c r="J149" s="199" t="s">
        <v>424</v>
      </c>
      <c r="K149" s="199" t="s">
        <v>769</v>
      </c>
      <c r="L149" s="201">
        <v>421903363993</v>
      </c>
      <c r="M149" s="199" t="s">
        <v>770</v>
      </c>
      <c r="N149" s="199"/>
      <c r="O149" s="199"/>
      <c r="P149" s="199"/>
    </row>
    <row r="150" spans="1:16" x14ac:dyDescent="0.2">
      <c r="A150" s="198" t="s">
        <v>771</v>
      </c>
      <c r="B150" s="199" t="s">
        <v>772</v>
      </c>
      <c r="C150" s="200" t="s">
        <v>420</v>
      </c>
      <c r="D150" s="199" t="s">
        <v>773</v>
      </c>
      <c r="E150" s="199" t="s">
        <v>427</v>
      </c>
      <c r="F150" s="199" t="s">
        <v>522</v>
      </c>
      <c r="G150" s="199" t="s">
        <v>774</v>
      </c>
      <c r="H150" s="199" t="s">
        <v>775</v>
      </c>
      <c r="I150" s="199" t="s">
        <v>776</v>
      </c>
      <c r="J150" s="199" t="s">
        <v>424</v>
      </c>
      <c r="K150" s="199" t="s">
        <v>777</v>
      </c>
      <c r="L150" s="201">
        <v>421903740961</v>
      </c>
      <c r="M150" s="199" t="s">
        <v>778</v>
      </c>
      <c r="N150" s="199"/>
      <c r="O150" s="199"/>
      <c r="P150" s="199"/>
    </row>
    <row r="151" spans="1:16" x14ac:dyDescent="0.2">
      <c r="A151" s="198" t="s">
        <v>779</v>
      </c>
      <c r="B151" s="199" t="s">
        <v>780</v>
      </c>
      <c r="C151" s="200" t="s">
        <v>420</v>
      </c>
      <c r="D151" s="199" t="s">
        <v>781</v>
      </c>
      <c r="E151" s="199" t="s">
        <v>427</v>
      </c>
      <c r="F151" s="199" t="s">
        <v>429</v>
      </c>
      <c r="G151" s="199" t="s">
        <v>782</v>
      </c>
      <c r="H151" s="265" t="s">
        <v>783</v>
      </c>
      <c r="I151" s="199" t="s">
        <v>784</v>
      </c>
      <c r="J151" s="199" t="s">
        <v>424</v>
      </c>
      <c r="K151" s="199" t="s">
        <v>785</v>
      </c>
      <c r="L151" s="201">
        <v>421903714918</v>
      </c>
      <c r="M151" s="199" t="s">
        <v>786</v>
      </c>
      <c r="N151" s="199"/>
      <c r="O151" s="199"/>
      <c r="P151" s="199"/>
    </row>
    <row r="152" spans="1:16" x14ac:dyDescent="0.2">
      <c r="A152" s="198" t="s">
        <v>787</v>
      </c>
      <c r="B152" s="199" t="s">
        <v>788</v>
      </c>
      <c r="C152" s="200" t="s">
        <v>420</v>
      </c>
      <c r="D152" s="199" t="s">
        <v>2719</v>
      </c>
      <c r="E152" s="199" t="s">
        <v>427</v>
      </c>
      <c r="F152" s="199" t="s">
        <v>789</v>
      </c>
      <c r="G152" s="265" t="s">
        <v>790</v>
      </c>
      <c r="H152" s="199" t="s">
        <v>791</v>
      </c>
      <c r="I152" s="199" t="s">
        <v>792</v>
      </c>
      <c r="J152" s="199" t="s">
        <v>422</v>
      </c>
      <c r="K152" s="199" t="s">
        <v>793</v>
      </c>
      <c r="L152" s="201">
        <v>421918882990</v>
      </c>
      <c r="M152" s="199" t="s">
        <v>794</v>
      </c>
      <c r="N152" s="199"/>
      <c r="O152" s="199"/>
      <c r="P152" s="199"/>
    </row>
    <row r="153" spans="1:16" x14ac:dyDescent="0.2">
      <c r="A153" s="198" t="s">
        <v>795</v>
      </c>
      <c r="B153" s="199" t="s">
        <v>796</v>
      </c>
      <c r="C153" s="200" t="s">
        <v>420</v>
      </c>
      <c r="D153" s="200" t="s">
        <v>471</v>
      </c>
      <c r="E153" s="199" t="s">
        <v>427</v>
      </c>
      <c r="F153" s="200" t="s">
        <v>522</v>
      </c>
      <c r="G153" s="199" t="s">
        <v>797</v>
      </c>
      <c r="H153" s="199" t="s">
        <v>798</v>
      </c>
      <c r="I153" s="199" t="s">
        <v>799</v>
      </c>
      <c r="J153" s="199" t="s">
        <v>800</v>
      </c>
      <c r="K153" s="199" t="s">
        <v>799</v>
      </c>
      <c r="L153" s="201">
        <v>421917476268</v>
      </c>
      <c r="M153" s="199" t="s">
        <v>801</v>
      </c>
      <c r="N153" s="199"/>
      <c r="O153" s="199"/>
      <c r="P153" s="199"/>
    </row>
    <row r="154" spans="1:16" x14ac:dyDescent="0.2">
      <c r="A154" s="198" t="s">
        <v>802</v>
      </c>
      <c r="B154" s="199" t="s">
        <v>803</v>
      </c>
      <c r="C154" s="200" t="s">
        <v>420</v>
      </c>
      <c r="D154" s="199" t="s">
        <v>804</v>
      </c>
      <c r="E154" s="199" t="s">
        <v>805</v>
      </c>
      <c r="F154" s="199" t="s">
        <v>806</v>
      </c>
      <c r="G154" s="199" t="s">
        <v>807</v>
      </c>
      <c r="H154" s="265" t="s">
        <v>808</v>
      </c>
      <c r="I154" s="199" t="s">
        <v>809</v>
      </c>
      <c r="J154" s="199" t="s">
        <v>800</v>
      </c>
      <c r="K154" s="199" t="s">
        <v>809</v>
      </c>
      <c r="L154" s="201">
        <v>421905193404</v>
      </c>
      <c r="M154" s="199" t="s">
        <v>810</v>
      </c>
      <c r="N154" s="199"/>
      <c r="O154" s="199"/>
      <c r="P154" s="199"/>
    </row>
    <row r="155" spans="1:16" x14ac:dyDescent="0.2">
      <c r="A155" s="198" t="s">
        <v>811</v>
      </c>
      <c r="B155" s="199" t="s">
        <v>812</v>
      </c>
      <c r="C155" s="200" t="s">
        <v>420</v>
      </c>
      <c r="D155" s="199" t="s">
        <v>813</v>
      </c>
      <c r="E155" s="199" t="s">
        <v>421</v>
      </c>
      <c r="F155" s="199" t="s">
        <v>814</v>
      </c>
      <c r="G155" s="199" t="s">
        <v>815</v>
      </c>
      <c r="H155" s="199" t="s">
        <v>816</v>
      </c>
      <c r="I155" s="199" t="s">
        <v>817</v>
      </c>
      <c r="J155" s="199" t="s">
        <v>424</v>
      </c>
      <c r="K155" s="199" t="s">
        <v>818</v>
      </c>
      <c r="L155" s="201">
        <v>421902902970</v>
      </c>
      <c r="M155" s="199" t="s">
        <v>819</v>
      </c>
      <c r="N155" s="199"/>
      <c r="O155" s="199"/>
      <c r="P155" s="199"/>
    </row>
    <row r="156" spans="1:16" x14ac:dyDescent="0.2">
      <c r="A156" s="198" t="s">
        <v>820</v>
      </c>
      <c r="B156" s="199" t="s">
        <v>821</v>
      </c>
      <c r="C156" s="200" t="s">
        <v>420</v>
      </c>
      <c r="D156" s="199" t="s">
        <v>822</v>
      </c>
      <c r="E156" s="199" t="s">
        <v>427</v>
      </c>
      <c r="F156" s="199" t="s">
        <v>823</v>
      </c>
      <c r="G156" s="199" t="s">
        <v>824</v>
      </c>
      <c r="H156" s="199" t="s">
        <v>825</v>
      </c>
      <c r="I156" s="199" t="s">
        <v>826</v>
      </c>
      <c r="J156" s="199" t="s">
        <v>422</v>
      </c>
      <c r="K156" s="275" t="s">
        <v>827</v>
      </c>
      <c r="L156" s="316">
        <v>421903262626</v>
      </c>
      <c r="M156" s="199" t="s">
        <v>828</v>
      </c>
      <c r="N156" s="199"/>
      <c r="O156" s="199"/>
      <c r="P156" s="199"/>
    </row>
    <row r="157" spans="1:16" x14ac:dyDescent="0.2">
      <c r="A157" s="198" t="s">
        <v>829</v>
      </c>
      <c r="B157" s="199" t="s">
        <v>830</v>
      </c>
      <c r="C157" s="200" t="s">
        <v>420</v>
      </c>
      <c r="D157" s="199" t="s">
        <v>831</v>
      </c>
      <c r="E157" s="199" t="s">
        <v>427</v>
      </c>
      <c r="F157" s="199" t="s">
        <v>429</v>
      </c>
      <c r="G157" s="199" t="s">
        <v>832</v>
      </c>
      <c r="H157" s="199" t="s">
        <v>833</v>
      </c>
      <c r="I157" s="199" t="s">
        <v>834</v>
      </c>
      <c r="J157" s="199" t="s">
        <v>835</v>
      </c>
      <c r="K157" s="199" t="s">
        <v>836</v>
      </c>
      <c r="L157" s="201">
        <v>421902228191</v>
      </c>
      <c r="M157" s="199" t="s">
        <v>837</v>
      </c>
      <c r="N157" s="199"/>
      <c r="O157" s="199"/>
      <c r="P157" s="199"/>
    </row>
    <row r="158" spans="1:16" x14ac:dyDescent="0.2">
      <c r="A158" s="198" t="s">
        <v>838</v>
      </c>
      <c r="B158" s="199" t="s">
        <v>839</v>
      </c>
      <c r="C158" s="200" t="s">
        <v>420</v>
      </c>
      <c r="D158" s="200" t="s">
        <v>471</v>
      </c>
      <c r="E158" s="199" t="s">
        <v>427</v>
      </c>
      <c r="F158" s="200" t="s">
        <v>522</v>
      </c>
      <c r="G158" s="199" t="s">
        <v>840</v>
      </c>
      <c r="H158" s="265" t="s">
        <v>841</v>
      </c>
      <c r="I158" s="199" t="s">
        <v>842</v>
      </c>
      <c r="J158" s="199" t="s">
        <v>424</v>
      </c>
      <c r="K158" s="199" t="s">
        <v>843</v>
      </c>
      <c r="L158" s="201">
        <v>421905305338</v>
      </c>
      <c r="M158" s="199" t="s">
        <v>844</v>
      </c>
      <c r="N158" s="199"/>
      <c r="O158" s="199"/>
      <c r="P158" s="199"/>
    </row>
    <row r="159" spans="1:16" x14ac:dyDescent="0.2">
      <c r="A159" s="198" t="s">
        <v>845</v>
      </c>
      <c r="B159" s="199" t="s">
        <v>846</v>
      </c>
      <c r="C159" s="200" t="s">
        <v>420</v>
      </c>
      <c r="D159" s="200" t="s">
        <v>471</v>
      </c>
      <c r="E159" s="200" t="s">
        <v>427</v>
      </c>
      <c r="F159" s="200" t="s">
        <v>522</v>
      </c>
      <c r="G159" s="265" t="s">
        <v>847</v>
      </c>
      <c r="H159" s="265" t="s">
        <v>848</v>
      </c>
      <c r="I159" s="200" t="s">
        <v>849</v>
      </c>
      <c r="J159" s="200" t="s">
        <v>424</v>
      </c>
      <c r="K159" s="200" t="s">
        <v>849</v>
      </c>
      <c r="L159" s="316">
        <v>421908979442</v>
      </c>
      <c r="M159" s="200" t="s">
        <v>850</v>
      </c>
      <c r="N159" s="200"/>
      <c r="O159" s="200"/>
      <c r="P159" s="200"/>
    </row>
    <row r="160" spans="1:16" x14ac:dyDescent="0.2">
      <c r="A160" s="198" t="s">
        <v>851</v>
      </c>
      <c r="B160" s="199" t="s">
        <v>852</v>
      </c>
      <c r="C160" s="200" t="s">
        <v>420</v>
      </c>
      <c r="D160" s="200" t="s">
        <v>471</v>
      </c>
      <c r="E160" s="199" t="s">
        <v>427</v>
      </c>
      <c r="F160" s="199" t="s">
        <v>522</v>
      </c>
      <c r="G160" s="199" t="s">
        <v>853</v>
      </c>
      <c r="H160" s="199" t="s">
        <v>854</v>
      </c>
      <c r="I160" s="199" t="s">
        <v>855</v>
      </c>
      <c r="J160" s="199" t="s">
        <v>424</v>
      </c>
      <c r="K160" s="199" t="s">
        <v>856</v>
      </c>
      <c r="L160" s="201">
        <v>421903708275</v>
      </c>
      <c r="M160" s="199" t="s">
        <v>857</v>
      </c>
      <c r="N160" s="199"/>
      <c r="O160" s="199"/>
      <c r="P160" s="199" t="s">
        <v>1442</v>
      </c>
    </row>
    <row r="161" spans="1:16" x14ac:dyDescent="0.2">
      <c r="A161" s="198" t="s">
        <v>1972</v>
      </c>
      <c r="B161" s="199" t="s">
        <v>1973</v>
      </c>
      <c r="C161" s="200" t="s">
        <v>420</v>
      </c>
      <c r="D161" s="200" t="s">
        <v>1974</v>
      </c>
      <c r="E161" s="200" t="s">
        <v>428</v>
      </c>
      <c r="F161" s="200" t="s">
        <v>722</v>
      </c>
      <c r="G161" s="265" t="s">
        <v>1975</v>
      </c>
      <c r="H161" s="265" t="s">
        <v>1976</v>
      </c>
      <c r="I161" s="200" t="s">
        <v>1977</v>
      </c>
      <c r="J161" s="200" t="s">
        <v>422</v>
      </c>
      <c r="K161" s="200" t="s">
        <v>1977</v>
      </c>
      <c r="L161" s="316">
        <v>421915802888</v>
      </c>
      <c r="M161" s="200" t="s">
        <v>1978</v>
      </c>
      <c r="N161" s="200"/>
      <c r="O161" s="200"/>
      <c r="P161" s="200"/>
    </row>
    <row r="162" spans="1:16" x14ac:dyDescent="0.2">
      <c r="A162" s="198" t="s">
        <v>1979</v>
      </c>
      <c r="B162" s="199" t="s">
        <v>1980</v>
      </c>
      <c r="C162" s="200" t="s">
        <v>420</v>
      </c>
      <c r="D162" s="200" t="s">
        <v>1981</v>
      </c>
      <c r="E162" s="199" t="s">
        <v>427</v>
      </c>
      <c r="F162" s="199" t="s">
        <v>1982</v>
      </c>
      <c r="G162" s="199" t="s">
        <v>1983</v>
      </c>
      <c r="H162" s="199" t="s">
        <v>1984</v>
      </c>
      <c r="I162" s="199" t="s">
        <v>1985</v>
      </c>
      <c r="J162" s="199" t="s">
        <v>424</v>
      </c>
      <c r="K162" s="199" t="s">
        <v>1985</v>
      </c>
      <c r="L162" s="201">
        <v>421905343077</v>
      </c>
      <c r="M162" s="199" t="s">
        <v>1986</v>
      </c>
      <c r="N162" s="199"/>
      <c r="O162" s="199"/>
      <c r="P162" s="199"/>
    </row>
    <row r="163" spans="1:16" x14ac:dyDescent="0.2">
      <c r="A163" s="198" t="s">
        <v>858</v>
      </c>
      <c r="B163" s="199" t="s">
        <v>859</v>
      </c>
      <c r="C163" s="200" t="s">
        <v>420</v>
      </c>
      <c r="D163" s="200" t="s">
        <v>471</v>
      </c>
      <c r="E163" s="200" t="s">
        <v>427</v>
      </c>
      <c r="F163" s="200" t="s">
        <v>522</v>
      </c>
      <c r="G163" s="199" t="s">
        <v>860</v>
      </c>
      <c r="H163" s="199" t="s">
        <v>861</v>
      </c>
      <c r="I163" s="200" t="s">
        <v>862</v>
      </c>
      <c r="J163" s="199" t="s">
        <v>424</v>
      </c>
      <c r="K163" s="200" t="s">
        <v>863</v>
      </c>
      <c r="L163" s="201">
        <v>421918529304</v>
      </c>
      <c r="M163" s="200" t="s">
        <v>864</v>
      </c>
      <c r="N163" s="199"/>
      <c r="O163" s="200"/>
      <c r="P163" s="199"/>
    </row>
    <row r="164" spans="1:16" x14ac:dyDescent="0.2">
      <c r="A164" s="203" t="s">
        <v>865</v>
      </c>
      <c r="B164" s="285" t="s">
        <v>866</v>
      </c>
      <c r="C164" s="285" t="s">
        <v>420</v>
      </c>
      <c r="D164" s="285" t="s">
        <v>471</v>
      </c>
      <c r="E164" s="285" t="s">
        <v>427</v>
      </c>
      <c r="F164" s="285" t="s">
        <v>522</v>
      </c>
      <c r="G164" s="285" t="s">
        <v>867</v>
      </c>
      <c r="H164" s="285" t="s">
        <v>868</v>
      </c>
      <c r="I164" s="285" t="s">
        <v>1987</v>
      </c>
      <c r="J164" s="285" t="s">
        <v>869</v>
      </c>
      <c r="K164" s="285" t="s">
        <v>2720</v>
      </c>
      <c r="L164" s="286" t="s">
        <v>2721</v>
      </c>
      <c r="M164" s="285" t="s">
        <v>870</v>
      </c>
      <c r="N164" s="285"/>
      <c r="O164" s="285"/>
      <c r="P164" s="285"/>
    </row>
    <row r="165" spans="1:16" x14ac:dyDescent="0.2">
      <c r="A165" s="198" t="s">
        <v>871</v>
      </c>
      <c r="B165" s="199" t="s">
        <v>872</v>
      </c>
      <c r="C165" s="200" t="s">
        <v>420</v>
      </c>
      <c r="D165" s="200" t="s">
        <v>471</v>
      </c>
      <c r="E165" s="199" t="s">
        <v>427</v>
      </c>
      <c r="F165" s="200" t="s">
        <v>472</v>
      </c>
      <c r="G165" s="265" t="s">
        <v>873</v>
      </c>
      <c r="H165" s="265" t="s">
        <v>874</v>
      </c>
      <c r="I165" s="199" t="s">
        <v>875</v>
      </c>
      <c r="J165" s="199" t="s">
        <v>424</v>
      </c>
      <c r="K165" s="199" t="s">
        <v>876</v>
      </c>
      <c r="L165" s="201">
        <v>421903692095</v>
      </c>
      <c r="M165" s="199" t="s">
        <v>877</v>
      </c>
      <c r="N165" s="199"/>
      <c r="O165" s="199"/>
      <c r="P165" s="199"/>
    </row>
    <row r="166" spans="1:16" x14ac:dyDescent="0.2">
      <c r="A166" s="198" t="s">
        <v>878</v>
      </c>
      <c r="B166" s="199" t="s">
        <v>879</v>
      </c>
      <c r="C166" s="200" t="s">
        <v>420</v>
      </c>
      <c r="D166" s="200" t="s">
        <v>471</v>
      </c>
      <c r="E166" s="200" t="s">
        <v>427</v>
      </c>
      <c r="F166" s="200" t="s">
        <v>522</v>
      </c>
      <c r="G166" s="199" t="s">
        <v>880</v>
      </c>
      <c r="H166" s="265" t="s">
        <v>1988</v>
      </c>
      <c r="I166" s="200" t="s">
        <v>881</v>
      </c>
      <c r="J166" s="200" t="s">
        <v>424</v>
      </c>
      <c r="K166" s="200" t="s">
        <v>1443</v>
      </c>
      <c r="L166" s="201">
        <v>421915499077</v>
      </c>
      <c r="M166" s="200" t="s">
        <v>882</v>
      </c>
      <c r="N166" s="200"/>
      <c r="O166" s="200"/>
      <c r="P166" s="200"/>
    </row>
    <row r="167" spans="1:16" x14ac:dyDescent="0.2">
      <c r="A167" s="198" t="s">
        <v>883</v>
      </c>
      <c r="B167" s="199" t="s">
        <v>884</v>
      </c>
      <c r="C167" s="200" t="s">
        <v>420</v>
      </c>
      <c r="D167" s="200" t="s">
        <v>1989</v>
      </c>
      <c r="E167" s="200" t="s">
        <v>427</v>
      </c>
      <c r="F167" s="200" t="s">
        <v>522</v>
      </c>
      <c r="G167" s="265" t="s">
        <v>885</v>
      </c>
      <c r="H167" s="265" t="s">
        <v>886</v>
      </c>
      <c r="I167" s="200" t="s">
        <v>887</v>
      </c>
      <c r="J167" s="200" t="s">
        <v>642</v>
      </c>
      <c r="K167" s="200" t="s">
        <v>888</v>
      </c>
      <c r="L167" s="201">
        <v>421905234323</v>
      </c>
      <c r="M167" s="200" t="s">
        <v>889</v>
      </c>
      <c r="N167" s="199"/>
      <c r="O167" s="200"/>
      <c r="P167" s="199"/>
    </row>
    <row r="168" spans="1:16" x14ac:dyDescent="0.2">
      <c r="A168" s="198" t="s">
        <v>1990</v>
      </c>
      <c r="B168" s="199" t="s">
        <v>1991</v>
      </c>
      <c r="C168" s="200" t="s">
        <v>420</v>
      </c>
      <c r="D168" s="199" t="s">
        <v>1992</v>
      </c>
      <c r="E168" s="199" t="s">
        <v>427</v>
      </c>
      <c r="F168" s="199" t="s">
        <v>890</v>
      </c>
      <c r="G168" s="265" t="s">
        <v>1993</v>
      </c>
      <c r="H168" s="265" t="s">
        <v>1994</v>
      </c>
      <c r="I168" s="199" t="s">
        <v>1995</v>
      </c>
      <c r="J168" s="199" t="s">
        <v>424</v>
      </c>
      <c r="K168" s="199" t="s">
        <v>1995</v>
      </c>
      <c r="L168" s="201">
        <v>421915902632</v>
      </c>
      <c r="M168" s="199" t="s">
        <v>1996</v>
      </c>
      <c r="N168" s="199"/>
      <c r="O168" s="199"/>
      <c r="P168" s="199"/>
    </row>
    <row r="169" spans="1:16" x14ac:dyDescent="0.2">
      <c r="A169" s="198" t="s">
        <v>891</v>
      </c>
      <c r="B169" s="199" t="s">
        <v>892</v>
      </c>
      <c r="C169" s="200" t="s">
        <v>420</v>
      </c>
      <c r="D169" s="200" t="s">
        <v>471</v>
      </c>
      <c r="E169" s="200" t="s">
        <v>427</v>
      </c>
      <c r="F169" s="200" t="s">
        <v>522</v>
      </c>
      <c r="G169" s="199" t="s">
        <v>893</v>
      </c>
      <c r="H169" s="199" t="s">
        <v>894</v>
      </c>
      <c r="I169" s="200" t="s">
        <v>895</v>
      </c>
      <c r="J169" s="200" t="s">
        <v>422</v>
      </c>
      <c r="K169" s="200" t="s">
        <v>896</v>
      </c>
      <c r="L169" s="201">
        <v>421905650170</v>
      </c>
      <c r="M169" s="200" t="s">
        <v>897</v>
      </c>
      <c r="N169" s="200"/>
      <c r="O169" s="200"/>
      <c r="P169" s="200"/>
    </row>
    <row r="170" spans="1:16" x14ac:dyDescent="0.2">
      <c r="A170" s="198" t="s">
        <v>898</v>
      </c>
      <c r="B170" s="199" t="s">
        <v>899</v>
      </c>
      <c r="C170" s="200" t="s">
        <v>420</v>
      </c>
      <c r="D170" s="200" t="s">
        <v>471</v>
      </c>
      <c r="E170" s="200" t="s">
        <v>427</v>
      </c>
      <c r="F170" s="200" t="s">
        <v>522</v>
      </c>
      <c r="G170" s="199" t="s">
        <v>900</v>
      </c>
      <c r="H170" s="199" t="s">
        <v>901</v>
      </c>
      <c r="I170" s="200" t="s">
        <v>902</v>
      </c>
      <c r="J170" s="200" t="s">
        <v>422</v>
      </c>
      <c r="K170" s="200" t="s">
        <v>903</v>
      </c>
      <c r="L170" s="201">
        <v>421903636503</v>
      </c>
      <c r="M170" s="200" t="s">
        <v>904</v>
      </c>
      <c r="N170" s="199"/>
      <c r="O170" s="200"/>
      <c r="P170" s="199"/>
    </row>
    <row r="171" spans="1:16" x14ac:dyDescent="0.2">
      <c r="A171" s="198" t="s">
        <v>905</v>
      </c>
      <c r="B171" s="199" t="s">
        <v>906</v>
      </c>
      <c r="C171" s="200" t="s">
        <v>420</v>
      </c>
      <c r="D171" s="199" t="s">
        <v>907</v>
      </c>
      <c r="E171" s="199" t="s">
        <v>427</v>
      </c>
      <c r="F171" s="199" t="s">
        <v>548</v>
      </c>
      <c r="G171" s="199" t="s">
        <v>908</v>
      </c>
      <c r="H171" s="199" t="s">
        <v>909</v>
      </c>
      <c r="I171" s="199" t="s">
        <v>910</v>
      </c>
      <c r="J171" s="199" t="s">
        <v>422</v>
      </c>
      <c r="K171" s="199" t="s">
        <v>911</v>
      </c>
      <c r="L171" s="201">
        <v>421917263316</v>
      </c>
      <c r="M171" s="199" t="s">
        <v>912</v>
      </c>
      <c r="N171" s="199"/>
      <c r="O171" s="199"/>
      <c r="P171" s="199"/>
    </row>
    <row r="172" spans="1:16" x14ac:dyDescent="0.2">
      <c r="A172" s="178" t="s">
        <v>913</v>
      </c>
      <c r="B172" s="277" t="s">
        <v>914</v>
      </c>
      <c r="C172" s="200" t="s">
        <v>420</v>
      </c>
      <c r="D172" s="277" t="s">
        <v>915</v>
      </c>
      <c r="E172" s="277" t="s">
        <v>916</v>
      </c>
      <c r="F172" s="277" t="s">
        <v>917</v>
      </c>
      <c r="G172" s="277" t="s">
        <v>918</v>
      </c>
      <c r="H172" s="277" t="s">
        <v>919</v>
      </c>
      <c r="I172" s="277" t="s">
        <v>920</v>
      </c>
      <c r="J172" s="277" t="s">
        <v>424</v>
      </c>
      <c r="K172" s="277" t="s">
        <v>920</v>
      </c>
      <c r="L172" s="322">
        <v>421905486716</v>
      </c>
      <c r="M172" s="278" t="s">
        <v>921</v>
      </c>
      <c r="N172" s="277"/>
      <c r="O172" s="278"/>
      <c r="P172" s="277"/>
    </row>
    <row r="173" spans="1:16" x14ac:dyDescent="0.2">
      <c r="A173" s="178" t="s">
        <v>1997</v>
      </c>
      <c r="B173" s="277" t="s">
        <v>1998</v>
      </c>
      <c r="C173" s="200" t="s">
        <v>420</v>
      </c>
      <c r="D173" s="277" t="s">
        <v>1999</v>
      </c>
      <c r="E173" s="277" t="s">
        <v>2000</v>
      </c>
      <c r="F173" s="277" t="s">
        <v>2001</v>
      </c>
      <c r="G173" s="277" t="s">
        <v>2002</v>
      </c>
      <c r="H173" s="277" t="s">
        <v>2003</v>
      </c>
      <c r="I173" s="277" t="s">
        <v>2004</v>
      </c>
      <c r="J173" s="277" t="s">
        <v>424</v>
      </c>
      <c r="K173" s="277" t="s">
        <v>2004</v>
      </c>
      <c r="L173" s="322">
        <v>421905533719</v>
      </c>
      <c r="M173" s="277" t="s">
        <v>2722</v>
      </c>
      <c r="N173" s="277"/>
      <c r="O173" s="278"/>
      <c r="P173" s="277"/>
    </row>
    <row r="174" spans="1:16" x14ac:dyDescent="0.2">
      <c r="A174" s="198" t="s">
        <v>922</v>
      </c>
      <c r="B174" s="199" t="s">
        <v>923</v>
      </c>
      <c r="C174" s="200" t="s">
        <v>420</v>
      </c>
      <c r="D174" s="199" t="s">
        <v>924</v>
      </c>
      <c r="E174" s="199" t="s">
        <v>764</v>
      </c>
      <c r="F174" s="199" t="s">
        <v>925</v>
      </c>
      <c r="G174" s="265" t="s">
        <v>926</v>
      </c>
      <c r="H174" s="265" t="s">
        <v>927</v>
      </c>
      <c r="I174" s="199" t="s">
        <v>928</v>
      </c>
      <c r="J174" s="199" t="s">
        <v>424</v>
      </c>
      <c r="K174" s="199" t="s">
        <v>928</v>
      </c>
      <c r="L174" s="201">
        <v>421905235472</v>
      </c>
      <c r="M174" s="199" t="s">
        <v>929</v>
      </c>
      <c r="N174" s="199"/>
      <c r="O174" s="199"/>
      <c r="P174" s="199"/>
    </row>
    <row r="175" spans="1:16" x14ac:dyDescent="0.2">
      <c r="A175" s="198" t="s">
        <v>930</v>
      </c>
      <c r="B175" s="199" t="s">
        <v>931</v>
      </c>
      <c r="C175" s="200" t="s">
        <v>420</v>
      </c>
      <c r="D175" s="199" t="s">
        <v>932</v>
      </c>
      <c r="E175" s="199" t="s">
        <v>933</v>
      </c>
      <c r="F175" s="199" t="s">
        <v>934</v>
      </c>
      <c r="G175" s="199" t="s">
        <v>935</v>
      </c>
      <c r="H175" s="199" t="s">
        <v>936</v>
      </c>
      <c r="I175" s="199" t="s">
        <v>937</v>
      </c>
      <c r="J175" s="199" t="s">
        <v>422</v>
      </c>
      <c r="K175" s="199" t="s">
        <v>937</v>
      </c>
      <c r="L175" s="201">
        <v>421905970041</v>
      </c>
      <c r="M175" s="199" t="s">
        <v>938</v>
      </c>
      <c r="N175" s="199"/>
      <c r="O175" s="199"/>
      <c r="P175" s="199"/>
    </row>
    <row r="176" spans="1:16" x14ac:dyDescent="0.2">
      <c r="A176" s="198" t="s">
        <v>1444</v>
      </c>
      <c r="B176" s="199" t="s">
        <v>1445</v>
      </c>
      <c r="C176" s="200" t="s">
        <v>420</v>
      </c>
      <c r="D176" s="200" t="s">
        <v>1446</v>
      </c>
      <c r="E176" s="200" t="s">
        <v>431</v>
      </c>
      <c r="F176" s="200" t="s">
        <v>430</v>
      </c>
      <c r="G176" s="265" t="s">
        <v>1447</v>
      </c>
      <c r="H176" s="199" t="s">
        <v>1448</v>
      </c>
      <c r="I176" s="200" t="s">
        <v>1449</v>
      </c>
      <c r="J176" s="200" t="s">
        <v>422</v>
      </c>
      <c r="K176" s="200"/>
      <c r="L176" s="201">
        <v>421907953701</v>
      </c>
      <c r="M176" s="200" t="s">
        <v>2005</v>
      </c>
      <c r="N176" s="199"/>
      <c r="O176" s="200"/>
      <c r="P176" s="199"/>
    </row>
    <row r="177" spans="1:16" x14ac:dyDescent="0.2">
      <c r="A177" s="198" t="s">
        <v>939</v>
      </c>
      <c r="B177" s="199" t="s">
        <v>940</v>
      </c>
      <c r="C177" s="200" t="s">
        <v>420</v>
      </c>
      <c r="D177" s="199" t="s">
        <v>941</v>
      </c>
      <c r="E177" s="199" t="s">
        <v>942</v>
      </c>
      <c r="F177" s="199" t="s">
        <v>943</v>
      </c>
      <c r="G177" s="199" t="s">
        <v>944</v>
      </c>
      <c r="H177" s="199" t="s">
        <v>945</v>
      </c>
      <c r="I177" s="199" t="s">
        <v>946</v>
      </c>
      <c r="J177" s="199" t="s">
        <v>422</v>
      </c>
      <c r="K177" s="199" t="s">
        <v>946</v>
      </c>
      <c r="L177" s="201">
        <v>421915879583</v>
      </c>
      <c r="M177" s="199" t="s">
        <v>947</v>
      </c>
      <c r="N177" s="199"/>
      <c r="O177" s="199"/>
      <c r="P177" s="199"/>
    </row>
    <row r="178" spans="1:16" x14ac:dyDescent="0.2">
      <c r="A178" s="198" t="s">
        <v>948</v>
      </c>
      <c r="B178" s="199" t="s">
        <v>949</v>
      </c>
      <c r="C178" s="200" t="s">
        <v>420</v>
      </c>
      <c r="D178" s="199" t="s">
        <v>950</v>
      </c>
      <c r="E178" s="199" t="s">
        <v>428</v>
      </c>
      <c r="F178" s="199" t="s">
        <v>722</v>
      </c>
      <c r="G178" s="199" t="s">
        <v>951</v>
      </c>
      <c r="H178" s="199" t="s">
        <v>952</v>
      </c>
      <c r="I178" s="199" t="s">
        <v>953</v>
      </c>
      <c r="J178" s="199" t="s">
        <v>424</v>
      </c>
      <c r="K178" s="199" t="s">
        <v>954</v>
      </c>
      <c r="L178" s="201">
        <v>421918711548</v>
      </c>
      <c r="M178" s="199" t="s">
        <v>955</v>
      </c>
      <c r="N178" s="199"/>
      <c r="O178" s="199"/>
      <c r="P178" s="199"/>
    </row>
    <row r="179" spans="1:16" x14ac:dyDescent="0.2">
      <c r="A179" s="198" t="s">
        <v>2006</v>
      </c>
      <c r="B179" s="199" t="s">
        <v>2007</v>
      </c>
      <c r="C179" s="200" t="s">
        <v>420</v>
      </c>
      <c r="D179" s="199" t="s">
        <v>2008</v>
      </c>
      <c r="E179" s="277" t="s">
        <v>2009</v>
      </c>
      <c r="F179" s="199" t="s">
        <v>2010</v>
      </c>
      <c r="G179" s="265" t="s">
        <v>2011</v>
      </c>
      <c r="H179" s="265" t="s">
        <v>2012</v>
      </c>
      <c r="I179" s="199" t="s">
        <v>2013</v>
      </c>
      <c r="J179" s="199" t="s">
        <v>424</v>
      </c>
      <c r="K179" s="199" t="s">
        <v>2013</v>
      </c>
      <c r="L179" s="201">
        <v>421908553335</v>
      </c>
      <c r="M179" s="199" t="s">
        <v>2014</v>
      </c>
      <c r="N179" s="199"/>
      <c r="O179" s="199"/>
      <c r="P179" s="199"/>
    </row>
    <row r="180" spans="1:16" x14ac:dyDescent="0.2">
      <c r="A180" s="178" t="s">
        <v>956</v>
      </c>
      <c r="B180" s="277" t="s">
        <v>957</v>
      </c>
      <c r="C180" s="200" t="s">
        <v>420</v>
      </c>
      <c r="D180" s="200" t="s">
        <v>471</v>
      </c>
      <c r="E180" s="277" t="s">
        <v>427</v>
      </c>
      <c r="F180" s="200" t="s">
        <v>522</v>
      </c>
      <c r="G180" s="277" t="s">
        <v>958</v>
      </c>
      <c r="H180" s="277" t="s">
        <v>959</v>
      </c>
      <c r="I180" s="277" t="s">
        <v>960</v>
      </c>
      <c r="J180" s="277" t="s">
        <v>424</v>
      </c>
      <c r="K180" s="277" t="s">
        <v>960</v>
      </c>
      <c r="L180" s="322">
        <v>421905245008</v>
      </c>
      <c r="M180" s="277" t="s">
        <v>961</v>
      </c>
      <c r="N180" s="277"/>
      <c r="O180" s="277"/>
      <c r="P180" s="277"/>
    </row>
    <row r="181" spans="1:16" ht="22.5" x14ac:dyDescent="0.2">
      <c r="A181" s="178" t="s">
        <v>1450</v>
      </c>
      <c r="B181" s="318" t="s">
        <v>1451</v>
      </c>
      <c r="C181" s="200" t="s">
        <v>420</v>
      </c>
      <c r="D181" s="277" t="s">
        <v>1434</v>
      </c>
      <c r="E181" s="277" t="s">
        <v>427</v>
      </c>
      <c r="F181" s="277" t="s">
        <v>423</v>
      </c>
      <c r="G181" s="277" t="s">
        <v>1452</v>
      </c>
      <c r="H181" s="277" t="s">
        <v>1453</v>
      </c>
      <c r="I181" s="277" t="s">
        <v>1437</v>
      </c>
      <c r="J181" s="277" t="s">
        <v>422</v>
      </c>
      <c r="K181" s="277" t="s">
        <v>2015</v>
      </c>
      <c r="L181" s="323" t="s">
        <v>1454</v>
      </c>
      <c r="M181" s="277" t="s">
        <v>1455</v>
      </c>
      <c r="N181" s="277"/>
      <c r="O181" s="277"/>
      <c r="P181" s="277"/>
    </row>
    <row r="182" spans="1:16" x14ac:dyDescent="0.2">
      <c r="A182" s="178" t="s">
        <v>962</v>
      </c>
      <c r="B182" s="277" t="s">
        <v>963</v>
      </c>
      <c r="C182" s="277" t="s">
        <v>420</v>
      </c>
      <c r="D182" s="200" t="s">
        <v>1456</v>
      </c>
      <c r="E182" s="277" t="s">
        <v>431</v>
      </c>
      <c r="F182" s="200" t="s">
        <v>432</v>
      </c>
      <c r="G182" s="277" t="s">
        <v>964</v>
      </c>
      <c r="H182" s="277" t="s">
        <v>965</v>
      </c>
      <c r="I182" s="277" t="s">
        <v>966</v>
      </c>
      <c r="J182" s="277" t="s">
        <v>422</v>
      </c>
      <c r="K182" s="277" t="s">
        <v>967</v>
      </c>
      <c r="L182" s="322">
        <v>421918808923</v>
      </c>
      <c r="M182" s="277" t="s">
        <v>968</v>
      </c>
      <c r="N182" s="277"/>
      <c r="O182" s="277"/>
      <c r="P182" s="277"/>
    </row>
    <row r="183" spans="1:16" x14ac:dyDescent="0.2">
      <c r="A183" s="198" t="s">
        <v>969</v>
      </c>
      <c r="B183" s="199" t="s">
        <v>970</v>
      </c>
      <c r="C183" s="200" t="s">
        <v>420</v>
      </c>
      <c r="D183" s="199" t="s">
        <v>971</v>
      </c>
      <c r="E183" s="199" t="s">
        <v>427</v>
      </c>
      <c r="F183" s="199" t="s">
        <v>972</v>
      </c>
      <c r="G183" s="199" t="s">
        <v>973</v>
      </c>
      <c r="H183" s="265" t="s">
        <v>974</v>
      </c>
      <c r="I183" s="199" t="s">
        <v>975</v>
      </c>
      <c r="J183" s="199" t="s">
        <v>422</v>
      </c>
      <c r="K183" s="199" t="s">
        <v>975</v>
      </c>
      <c r="L183" s="201">
        <v>421905418010</v>
      </c>
      <c r="M183" s="199" t="s">
        <v>976</v>
      </c>
      <c r="N183" s="199"/>
      <c r="O183" s="199"/>
      <c r="P183" s="199"/>
    </row>
    <row r="184" spans="1:16" x14ac:dyDescent="0.2">
      <c r="A184" s="178" t="s">
        <v>977</v>
      </c>
      <c r="B184" s="277" t="s">
        <v>978</v>
      </c>
      <c r="C184" s="277" t="s">
        <v>420</v>
      </c>
      <c r="D184" s="200" t="s">
        <v>471</v>
      </c>
      <c r="E184" s="277" t="s">
        <v>427</v>
      </c>
      <c r="F184" s="200" t="s">
        <v>522</v>
      </c>
      <c r="G184" s="277" t="s">
        <v>979</v>
      </c>
      <c r="H184" s="324" t="s">
        <v>980</v>
      </c>
      <c r="I184" s="277" t="s">
        <v>981</v>
      </c>
      <c r="J184" s="277" t="s">
        <v>422</v>
      </c>
      <c r="K184" s="277" t="s">
        <v>981</v>
      </c>
      <c r="L184" s="322">
        <v>421915282858</v>
      </c>
      <c r="M184" s="277" t="s">
        <v>982</v>
      </c>
      <c r="N184" s="277"/>
      <c r="O184" s="277"/>
      <c r="P184" s="277"/>
    </row>
    <row r="185" spans="1:16" ht="12.75" x14ac:dyDescent="0.2">
      <c r="A185" s="178" t="s">
        <v>2016</v>
      </c>
      <c r="B185" s="277" t="s">
        <v>2017</v>
      </c>
      <c r="C185" s="277" t="s">
        <v>420</v>
      </c>
      <c r="D185" s="200" t="s">
        <v>2018</v>
      </c>
      <c r="E185" s="277" t="s">
        <v>427</v>
      </c>
      <c r="F185" s="200" t="s">
        <v>2019</v>
      </c>
      <c r="G185" s="325" t="s">
        <v>2020</v>
      </c>
      <c r="H185" s="324" t="s">
        <v>2021</v>
      </c>
      <c r="I185" s="277" t="s">
        <v>2022</v>
      </c>
      <c r="J185" s="277" t="s">
        <v>2023</v>
      </c>
      <c r="K185" s="277" t="s">
        <v>2024</v>
      </c>
      <c r="L185" s="322">
        <v>421905283021</v>
      </c>
      <c r="M185" s="277" t="s">
        <v>2025</v>
      </c>
      <c r="N185" s="277"/>
      <c r="O185" s="277"/>
      <c r="P185" s="277"/>
    </row>
    <row r="186" spans="1:16" x14ac:dyDescent="0.2">
      <c r="A186" s="203" t="s">
        <v>2723</v>
      </c>
      <c r="B186" s="285" t="s">
        <v>2724</v>
      </c>
      <c r="C186" s="285" t="s">
        <v>2725</v>
      </c>
      <c r="D186" s="285" t="s">
        <v>2726</v>
      </c>
      <c r="E186" s="285" t="s">
        <v>2727</v>
      </c>
      <c r="F186" s="285" t="s">
        <v>2728</v>
      </c>
      <c r="G186" s="285" t="s">
        <v>2729</v>
      </c>
      <c r="H186" s="285" t="s">
        <v>2730</v>
      </c>
      <c r="I186" s="285" t="s">
        <v>2731</v>
      </c>
      <c r="J186" s="285" t="s">
        <v>2732</v>
      </c>
      <c r="K186" s="285" t="s">
        <v>2731</v>
      </c>
      <c r="L186" s="286">
        <v>421905365513</v>
      </c>
      <c r="M186" s="285" t="s">
        <v>2733</v>
      </c>
      <c r="N186" s="285"/>
      <c r="O186" s="285"/>
      <c r="P186" s="285"/>
    </row>
    <row r="187" spans="1:16" x14ac:dyDescent="0.2">
      <c r="A187" s="203" t="s">
        <v>2734</v>
      </c>
      <c r="B187" s="285" t="s">
        <v>2735</v>
      </c>
      <c r="C187" s="285" t="s">
        <v>420</v>
      </c>
      <c r="D187" s="285" t="s">
        <v>2736</v>
      </c>
      <c r="E187" s="285" t="s">
        <v>2737</v>
      </c>
      <c r="F187" s="285" t="s">
        <v>2738</v>
      </c>
      <c r="G187" s="285" t="s">
        <v>2739</v>
      </c>
      <c r="H187" s="285" t="s">
        <v>2740</v>
      </c>
      <c r="I187" s="285" t="s">
        <v>2741</v>
      </c>
      <c r="J187" s="285" t="s">
        <v>422</v>
      </c>
      <c r="K187" s="285" t="s">
        <v>2742</v>
      </c>
      <c r="L187" s="286">
        <v>421944608826</v>
      </c>
      <c r="M187" s="285" t="s">
        <v>2357</v>
      </c>
      <c r="N187" s="285"/>
      <c r="O187" s="285"/>
      <c r="P187" s="285"/>
    </row>
    <row r="188" spans="1:16" x14ac:dyDescent="0.2">
      <c r="A188" s="203" t="s">
        <v>2743</v>
      </c>
      <c r="B188" s="285" t="s">
        <v>2744</v>
      </c>
      <c r="C188" s="285" t="s">
        <v>420</v>
      </c>
      <c r="D188" s="285" t="s">
        <v>2745</v>
      </c>
      <c r="E188" s="285" t="s">
        <v>2705</v>
      </c>
      <c r="F188" s="285" t="s">
        <v>1013</v>
      </c>
      <c r="G188" s="285" t="s">
        <v>2746</v>
      </c>
      <c r="H188" s="285" t="s">
        <v>2747</v>
      </c>
      <c r="I188" s="285" t="s">
        <v>2748</v>
      </c>
      <c r="J188" s="285" t="s">
        <v>422</v>
      </c>
      <c r="K188" s="285" t="s">
        <v>2748</v>
      </c>
      <c r="L188" s="286">
        <v>421903226107</v>
      </c>
      <c r="M188" s="285" t="s">
        <v>2749</v>
      </c>
      <c r="N188" s="285"/>
      <c r="O188" s="285"/>
      <c r="P188" s="285"/>
    </row>
    <row r="189" spans="1:16" x14ac:dyDescent="0.2">
      <c r="A189" s="203" t="s">
        <v>2750</v>
      </c>
      <c r="B189" s="285" t="s">
        <v>2751</v>
      </c>
      <c r="C189" s="285" t="s">
        <v>420</v>
      </c>
      <c r="D189" s="285" t="s">
        <v>2752</v>
      </c>
      <c r="E189" s="285" t="s">
        <v>2753</v>
      </c>
      <c r="F189" s="285" t="s">
        <v>2754</v>
      </c>
      <c r="G189" s="285" t="s">
        <v>2357</v>
      </c>
      <c r="H189" s="285" t="s">
        <v>2755</v>
      </c>
      <c r="I189" s="285" t="s">
        <v>2756</v>
      </c>
      <c r="J189" s="285" t="s">
        <v>422</v>
      </c>
      <c r="K189" s="285" t="s">
        <v>2357</v>
      </c>
      <c r="L189" s="286" t="s">
        <v>2357</v>
      </c>
      <c r="M189" s="285" t="s">
        <v>2757</v>
      </c>
      <c r="N189" s="285"/>
      <c r="O189" s="285"/>
      <c r="P189" s="285"/>
    </row>
    <row r="190" spans="1:16" ht="12.75" x14ac:dyDescent="0.2">
      <c r="A190" s="203" t="s">
        <v>2026</v>
      </c>
      <c r="B190" s="285" t="s">
        <v>2027</v>
      </c>
      <c r="C190" s="285" t="s">
        <v>2028</v>
      </c>
      <c r="D190" s="285" t="s">
        <v>2029</v>
      </c>
      <c r="E190" s="285" t="s">
        <v>427</v>
      </c>
      <c r="F190" s="285" t="s">
        <v>522</v>
      </c>
      <c r="G190" s="313" t="s">
        <v>2030</v>
      </c>
      <c r="H190" s="285" t="s">
        <v>2031</v>
      </c>
      <c r="I190" s="285" t="s">
        <v>2032</v>
      </c>
      <c r="J190" s="285" t="s">
        <v>1704</v>
      </c>
      <c r="K190" s="285" t="s">
        <v>2033</v>
      </c>
      <c r="L190" s="286">
        <v>421917905248</v>
      </c>
      <c r="M190" s="285" t="s">
        <v>2034</v>
      </c>
      <c r="N190" s="285"/>
      <c r="O190" s="285"/>
      <c r="P190" s="285"/>
    </row>
    <row r="191" spans="1:16" x14ac:dyDescent="0.2">
      <c r="A191" s="203" t="s">
        <v>2035</v>
      </c>
      <c r="B191" s="285" t="s">
        <v>2036</v>
      </c>
      <c r="C191" s="285" t="s">
        <v>420</v>
      </c>
      <c r="D191" s="285" t="s">
        <v>2037</v>
      </c>
      <c r="E191" s="285" t="s">
        <v>427</v>
      </c>
      <c r="F191" s="285" t="s">
        <v>548</v>
      </c>
      <c r="G191" s="285" t="s">
        <v>2038</v>
      </c>
      <c r="H191" s="285" t="s">
        <v>2039</v>
      </c>
      <c r="I191" s="285" t="s">
        <v>749</v>
      </c>
      <c r="J191" s="285" t="s">
        <v>422</v>
      </c>
      <c r="K191" s="285" t="s">
        <v>749</v>
      </c>
      <c r="L191" s="286">
        <v>421905245825</v>
      </c>
      <c r="M191" s="285" t="s">
        <v>2040</v>
      </c>
      <c r="N191" s="285"/>
      <c r="O191" s="285"/>
      <c r="P191" s="285"/>
    </row>
    <row r="192" spans="1:16" x14ac:dyDescent="0.2">
      <c r="A192" s="203" t="s">
        <v>2235</v>
      </c>
      <c r="B192" s="285" t="s">
        <v>2236</v>
      </c>
      <c r="C192" s="285" t="s">
        <v>420</v>
      </c>
      <c r="D192" s="285" t="s">
        <v>2237</v>
      </c>
      <c r="E192" s="285" t="s">
        <v>427</v>
      </c>
      <c r="F192" s="285" t="s">
        <v>2238</v>
      </c>
      <c r="G192" s="285" t="s">
        <v>2239</v>
      </c>
      <c r="H192" s="285" t="s">
        <v>2240</v>
      </c>
      <c r="I192" s="285" t="s">
        <v>2241</v>
      </c>
      <c r="J192" s="277" t="s">
        <v>424</v>
      </c>
      <c r="K192" s="285"/>
      <c r="L192" s="286"/>
      <c r="M192" s="285" t="s">
        <v>2242</v>
      </c>
      <c r="N192" s="285"/>
      <c r="O192" s="285"/>
      <c r="P192" s="285"/>
    </row>
    <row r="193" spans="1:16" x14ac:dyDescent="0.2">
      <c r="A193" s="203" t="s">
        <v>2758</v>
      </c>
      <c r="B193" s="285" t="s">
        <v>2759</v>
      </c>
      <c r="C193" s="285" t="s">
        <v>420</v>
      </c>
      <c r="D193" s="285" t="s">
        <v>2760</v>
      </c>
      <c r="E193" s="285" t="s">
        <v>431</v>
      </c>
      <c r="F193" s="285" t="s">
        <v>432</v>
      </c>
      <c r="G193" s="285" t="s">
        <v>2761</v>
      </c>
      <c r="H193" s="285" t="s">
        <v>2762</v>
      </c>
      <c r="I193" s="285" t="s">
        <v>2763</v>
      </c>
      <c r="J193" s="285" t="s">
        <v>424</v>
      </c>
      <c r="K193" s="285" t="s">
        <v>2763</v>
      </c>
      <c r="L193" s="286">
        <v>421911830220</v>
      </c>
      <c r="M193" s="285" t="s">
        <v>2764</v>
      </c>
      <c r="N193" s="285"/>
      <c r="O193" s="285"/>
      <c r="P193" s="285"/>
    </row>
    <row r="194" spans="1:16" x14ac:dyDescent="0.2">
      <c r="A194" s="203" t="s">
        <v>2765</v>
      </c>
      <c r="B194" s="285" t="s">
        <v>2766</v>
      </c>
      <c r="C194" s="285" t="s">
        <v>420</v>
      </c>
      <c r="D194" s="285" t="s">
        <v>2767</v>
      </c>
      <c r="E194" s="285" t="s">
        <v>427</v>
      </c>
      <c r="F194" s="285" t="s">
        <v>755</v>
      </c>
      <c r="G194" s="285" t="s">
        <v>2768</v>
      </c>
      <c r="H194" s="285" t="s">
        <v>2769</v>
      </c>
      <c r="I194" s="285" t="s">
        <v>2770</v>
      </c>
      <c r="J194" s="285" t="s">
        <v>2521</v>
      </c>
      <c r="K194" s="285" t="s">
        <v>2770</v>
      </c>
      <c r="L194" s="286">
        <v>421915714821</v>
      </c>
      <c r="M194" s="285" t="s">
        <v>2771</v>
      </c>
      <c r="N194" s="285"/>
      <c r="O194" s="285"/>
      <c r="P194" s="285"/>
    </row>
    <row r="195" spans="1:16" x14ac:dyDescent="0.2">
      <c r="A195" s="203" t="s">
        <v>2772</v>
      </c>
      <c r="B195" s="285" t="s">
        <v>2773</v>
      </c>
      <c r="C195" s="285" t="s">
        <v>420</v>
      </c>
      <c r="D195" s="285" t="s">
        <v>2774</v>
      </c>
      <c r="E195" s="285" t="s">
        <v>1708</v>
      </c>
      <c r="F195" s="285" t="s">
        <v>1777</v>
      </c>
      <c r="G195" s="285" t="s">
        <v>2775</v>
      </c>
      <c r="H195" s="285" t="s">
        <v>2776</v>
      </c>
      <c r="I195" s="285" t="s">
        <v>2777</v>
      </c>
      <c r="J195" s="285" t="s">
        <v>422</v>
      </c>
      <c r="K195" s="285" t="s">
        <v>2777</v>
      </c>
      <c r="L195" s="286">
        <v>421905315540</v>
      </c>
      <c r="M195" s="285" t="s">
        <v>2778</v>
      </c>
      <c r="N195" s="285"/>
      <c r="O195" s="285"/>
      <c r="P195" s="285"/>
    </row>
    <row r="196" spans="1:16" x14ac:dyDescent="0.2">
      <c r="A196" s="203" t="s">
        <v>2779</v>
      </c>
      <c r="B196" s="285" t="s">
        <v>2780</v>
      </c>
      <c r="C196" s="285" t="s">
        <v>420</v>
      </c>
      <c r="D196" s="285" t="s">
        <v>2781</v>
      </c>
      <c r="E196" s="285" t="s">
        <v>1871</v>
      </c>
      <c r="F196" s="285" t="s">
        <v>1872</v>
      </c>
      <c r="G196" s="285" t="s">
        <v>2357</v>
      </c>
      <c r="H196" s="285" t="s">
        <v>2782</v>
      </c>
      <c r="I196" s="285" t="s">
        <v>2783</v>
      </c>
      <c r="J196" s="285" t="s">
        <v>424</v>
      </c>
      <c r="K196" s="285" t="s">
        <v>2783</v>
      </c>
      <c r="L196" s="286">
        <v>421948137172</v>
      </c>
      <c r="M196" s="285" t="s">
        <v>2357</v>
      </c>
      <c r="N196" s="285"/>
      <c r="O196" s="285"/>
      <c r="P196" s="285"/>
    </row>
    <row r="197" spans="1:16" x14ac:dyDescent="0.2">
      <c r="A197" s="203" t="s">
        <v>2784</v>
      </c>
      <c r="B197" s="285" t="s">
        <v>2785</v>
      </c>
      <c r="C197" s="285" t="s">
        <v>420</v>
      </c>
      <c r="D197" s="285" t="s">
        <v>2786</v>
      </c>
      <c r="E197" s="285" t="s">
        <v>431</v>
      </c>
      <c r="F197" s="285" t="s">
        <v>430</v>
      </c>
      <c r="G197" s="285" t="s">
        <v>2787</v>
      </c>
      <c r="H197" s="285" t="s">
        <v>2788</v>
      </c>
      <c r="I197" s="285" t="s">
        <v>2789</v>
      </c>
      <c r="J197" s="285" t="s">
        <v>424</v>
      </c>
      <c r="K197" s="285" t="s">
        <v>2790</v>
      </c>
      <c r="L197" s="286">
        <v>421918766009</v>
      </c>
      <c r="M197" s="285" t="s">
        <v>2791</v>
      </c>
      <c r="N197" s="285"/>
      <c r="O197" s="285"/>
      <c r="P197" s="285"/>
    </row>
    <row r="198" spans="1:16" x14ac:dyDescent="0.2">
      <c r="A198" s="198" t="s">
        <v>1457</v>
      </c>
      <c r="B198" s="199" t="s">
        <v>1458</v>
      </c>
      <c r="C198" s="200" t="s">
        <v>420</v>
      </c>
      <c r="D198" s="199" t="s">
        <v>521</v>
      </c>
      <c r="E198" s="199" t="s">
        <v>427</v>
      </c>
      <c r="F198" s="199" t="s">
        <v>522</v>
      </c>
      <c r="G198" s="199" t="s">
        <v>1459</v>
      </c>
      <c r="H198" s="199" t="s">
        <v>1460</v>
      </c>
      <c r="I198" s="199" t="s">
        <v>1461</v>
      </c>
      <c r="J198" s="199" t="s">
        <v>1462</v>
      </c>
      <c r="K198" s="199" t="s">
        <v>1461</v>
      </c>
      <c r="L198" s="201">
        <v>421917176673</v>
      </c>
      <c r="M198" s="199" t="s">
        <v>1463</v>
      </c>
      <c r="N198" s="199"/>
      <c r="O198" s="199"/>
      <c r="P198" s="199"/>
    </row>
    <row r="199" spans="1:16" x14ac:dyDescent="0.2">
      <c r="A199" s="203" t="s">
        <v>2792</v>
      </c>
      <c r="B199" s="285" t="s">
        <v>2793</v>
      </c>
      <c r="C199" s="285" t="s">
        <v>420</v>
      </c>
      <c r="D199" s="285" t="s">
        <v>2794</v>
      </c>
      <c r="E199" s="285" t="s">
        <v>2795</v>
      </c>
      <c r="F199" s="285" t="s">
        <v>430</v>
      </c>
      <c r="G199" s="285" t="s">
        <v>2357</v>
      </c>
      <c r="H199" s="285" t="s">
        <v>2796</v>
      </c>
      <c r="I199" s="285" t="s">
        <v>2797</v>
      </c>
      <c r="J199" s="285" t="s">
        <v>2798</v>
      </c>
      <c r="K199" s="285" t="s">
        <v>2797</v>
      </c>
      <c r="L199" s="286">
        <v>421948633996</v>
      </c>
      <c r="M199" s="285" t="s">
        <v>2357</v>
      </c>
      <c r="N199" s="285"/>
      <c r="O199" s="285"/>
      <c r="P199" s="285"/>
    </row>
    <row r="200" spans="1:16" x14ac:dyDescent="0.2">
      <c r="A200" s="203" t="s">
        <v>2799</v>
      </c>
      <c r="B200" s="285" t="s">
        <v>2800</v>
      </c>
      <c r="C200" s="285" t="s">
        <v>420</v>
      </c>
      <c r="D200" s="285" t="s">
        <v>2801</v>
      </c>
      <c r="E200" s="285" t="s">
        <v>2802</v>
      </c>
      <c r="F200" s="285" t="s">
        <v>2803</v>
      </c>
      <c r="G200" s="285" t="s">
        <v>2804</v>
      </c>
      <c r="H200" s="285" t="s">
        <v>2805</v>
      </c>
      <c r="I200" s="285" t="s">
        <v>2806</v>
      </c>
      <c r="J200" s="285" t="s">
        <v>422</v>
      </c>
      <c r="K200" s="285" t="s">
        <v>2807</v>
      </c>
      <c r="L200" s="286">
        <v>421908470934</v>
      </c>
      <c r="M200" s="285" t="s">
        <v>2808</v>
      </c>
      <c r="N200" s="285"/>
      <c r="O200" s="285"/>
      <c r="P200" s="285"/>
    </row>
    <row r="201" spans="1:16" x14ac:dyDescent="0.2">
      <c r="A201" s="203" t="s">
        <v>2809</v>
      </c>
      <c r="B201" s="285" t="s">
        <v>2810</v>
      </c>
      <c r="C201" s="285" t="s">
        <v>420</v>
      </c>
      <c r="D201" s="285" t="s">
        <v>2811</v>
      </c>
      <c r="E201" s="285" t="s">
        <v>2812</v>
      </c>
      <c r="F201" s="285" t="s">
        <v>2813</v>
      </c>
      <c r="G201" s="285" t="s">
        <v>2814</v>
      </c>
      <c r="H201" s="285" t="s">
        <v>2815</v>
      </c>
      <c r="I201" s="285" t="s">
        <v>2816</v>
      </c>
      <c r="J201" s="285" t="s">
        <v>424</v>
      </c>
      <c r="K201" s="285" t="s">
        <v>2817</v>
      </c>
      <c r="L201" s="286">
        <v>421903544565</v>
      </c>
      <c r="M201" s="285" t="s">
        <v>2357</v>
      </c>
      <c r="N201" s="285"/>
      <c r="O201" s="285"/>
      <c r="P201" s="285"/>
    </row>
    <row r="202" spans="1:16" x14ac:dyDescent="0.2">
      <c r="A202" s="203" t="s">
        <v>2818</v>
      </c>
      <c r="B202" s="285" t="s">
        <v>2819</v>
      </c>
      <c r="C202" s="285" t="s">
        <v>420</v>
      </c>
      <c r="D202" s="285" t="s">
        <v>2820</v>
      </c>
      <c r="E202" s="285" t="s">
        <v>427</v>
      </c>
      <c r="F202" s="285" t="s">
        <v>548</v>
      </c>
      <c r="G202" s="285" t="s">
        <v>2821</v>
      </c>
      <c r="H202" s="285" t="s">
        <v>2822</v>
      </c>
      <c r="I202" s="285" t="s">
        <v>2823</v>
      </c>
      <c r="J202" s="285" t="s">
        <v>2521</v>
      </c>
      <c r="K202" s="285" t="s">
        <v>2824</v>
      </c>
      <c r="L202" s="286">
        <v>421911787770</v>
      </c>
      <c r="M202" s="285" t="s">
        <v>2825</v>
      </c>
      <c r="N202" s="285"/>
      <c r="O202" s="285"/>
      <c r="P202" s="285"/>
    </row>
    <row r="203" spans="1:16" x14ac:dyDescent="0.2">
      <c r="A203" s="203" t="s">
        <v>2826</v>
      </c>
      <c r="B203" s="285" t="s">
        <v>2827</v>
      </c>
      <c r="C203" s="285" t="s">
        <v>420</v>
      </c>
      <c r="D203" s="285" t="s">
        <v>2828</v>
      </c>
      <c r="E203" s="285" t="s">
        <v>427</v>
      </c>
      <c r="F203" s="285" t="s">
        <v>2829</v>
      </c>
      <c r="G203" s="285" t="s">
        <v>2830</v>
      </c>
      <c r="H203" s="285" t="s">
        <v>2831</v>
      </c>
      <c r="I203" s="285" t="s">
        <v>2832</v>
      </c>
      <c r="J203" s="285" t="s">
        <v>422</v>
      </c>
      <c r="K203" s="285" t="s">
        <v>2832</v>
      </c>
      <c r="L203" s="286">
        <v>421903408371</v>
      </c>
      <c r="M203" s="285" t="s">
        <v>2833</v>
      </c>
      <c r="N203" s="285"/>
      <c r="O203" s="285"/>
      <c r="P203" s="285"/>
    </row>
    <row r="204" spans="1:16" x14ac:dyDescent="0.2">
      <c r="A204" s="203" t="s">
        <v>2834</v>
      </c>
      <c r="B204" s="285" t="s">
        <v>2835</v>
      </c>
      <c r="C204" s="285" t="s">
        <v>420</v>
      </c>
      <c r="D204" s="285" t="s">
        <v>2836</v>
      </c>
      <c r="E204" s="285" t="s">
        <v>427</v>
      </c>
      <c r="F204" s="285" t="s">
        <v>823</v>
      </c>
      <c r="G204" s="285" t="s">
        <v>2837</v>
      </c>
      <c r="H204" s="285" t="s">
        <v>2838</v>
      </c>
      <c r="I204" s="285" t="s">
        <v>2839</v>
      </c>
      <c r="J204" s="285" t="s">
        <v>422</v>
      </c>
      <c r="K204" s="285" t="s">
        <v>2839</v>
      </c>
      <c r="L204" s="286">
        <v>421905710859</v>
      </c>
      <c r="M204" s="285" t="s">
        <v>2840</v>
      </c>
      <c r="N204" s="285"/>
      <c r="O204" s="285"/>
      <c r="P204" s="285"/>
    </row>
    <row r="205" spans="1:16" x14ac:dyDescent="0.2">
      <c r="A205" s="203" t="s">
        <v>2841</v>
      </c>
      <c r="B205" s="285" t="s">
        <v>2842</v>
      </c>
      <c r="C205" s="285" t="s">
        <v>420</v>
      </c>
      <c r="D205" s="285" t="s">
        <v>2843</v>
      </c>
      <c r="E205" s="285" t="s">
        <v>2844</v>
      </c>
      <c r="F205" s="285" t="s">
        <v>2845</v>
      </c>
      <c r="G205" s="285" t="s">
        <v>2846</v>
      </c>
      <c r="H205" s="285" t="s">
        <v>2847</v>
      </c>
      <c r="I205" s="285" t="s">
        <v>2848</v>
      </c>
      <c r="J205" s="285" t="s">
        <v>422</v>
      </c>
      <c r="K205" s="285" t="s">
        <v>2848</v>
      </c>
      <c r="L205" s="286">
        <v>421907725303</v>
      </c>
      <c r="M205" s="285" t="s">
        <v>2849</v>
      </c>
      <c r="N205" s="285"/>
      <c r="O205" s="285"/>
      <c r="P205" s="285"/>
    </row>
    <row r="206" spans="1:16" x14ac:dyDescent="0.2">
      <c r="A206" s="203" t="s">
        <v>2041</v>
      </c>
      <c r="B206" s="285" t="s">
        <v>2042</v>
      </c>
      <c r="C206" s="285" t="s">
        <v>420</v>
      </c>
      <c r="D206" s="285" t="s">
        <v>2043</v>
      </c>
      <c r="E206" s="285" t="s">
        <v>431</v>
      </c>
      <c r="F206" s="285" t="s">
        <v>432</v>
      </c>
      <c r="G206" s="285" t="s">
        <v>2044</v>
      </c>
      <c r="H206" s="285" t="s">
        <v>2045</v>
      </c>
      <c r="I206" s="285" t="s">
        <v>2046</v>
      </c>
      <c r="J206" s="285" t="s">
        <v>422</v>
      </c>
      <c r="K206" s="285" t="s">
        <v>2992</v>
      </c>
      <c r="L206" s="286" t="s">
        <v>2993</v>
      </c>
      <c r="M206" s="285" t="s">
        <v>2047</v>
      </c>
      <c r="N206" s="285"/>
      <c r="O206" s="285"/>
      <c r="P206" s="285"/>
    </row>
    <row r="207" spans="1:16" x14ac:dyDescent="0.2">
      <c r="A207" s="203" t="s">
        <v>2850</v>
      </c>
      <c r="B207" s="285" t="s">
        <v>2851</v>
      </c>
      <c r="C207" s="285" t="s">
        <v>420</v>
      </c>
      <c r="D207" s="285" t="s">
        <v>2852</v>
      </c>
      <c r="E207" s="285" t="s">
        <v>2372</v>
      </c>
      <c r="F207" s="285" t="s">
        <v>2853</v>
      </c>
      <c r="G207" s="285" t="s">
        <v>2854</v>
      </c>
      <c r="H207" s="285" t="s">
        <v>2855</v>
      </c>
      <c r="I207" s="285" t="s">
        <v>2856</v>
      </c>
      <c r="J207" s="285" t="s">
        <v>2521</v>
      </c>
      <c r="K207" s="285" t="s">
        <v>2856</v>
      </c>
      <c r="L207" s="286">
        <v>421903769454</v>
      </c>
      <c r="M207" s="285" t="s">
        <v>2857</v>
      </c>
      <c r="N207" s="285"/>
      <c r="O207" s="285"/>
      <c r="P207" s="285"/>
    </row>
    <row r="208" spans="1:16" x14ac:dyDescent="0.2">
      <c r="A208" s="203" t="s">
        <v>2858</v>
      </c>
      <c r="B208" s="285" t="s">
        <v>2859</v>
      </c>
      <c r="C208" s="285" t="s">
        <v>420</v>
      </c>
      <c r="D208" s="285" t="s">
        <v>2860</v>
      </c>
      <c r="E208" s="285" t="s">
        <v>1893</v>
      </c>
      <c r="F208" s="285" t="s">
        <v>1894</v>
      </c>
      <c r="G208" s="285" t="s">
        <v>2357</v>
      </c>
      <c r="H208" s="285" t="s">
        <v>2861</v>
      </c>
      <c r="I208" s="285" t="s">
        <v>2862</v>
      </c>
      <c r="J208" s="285" t="s">
        <v>424</v>
      </c>
      <c r="K208" s="285" t="s">
        <v>2357</v>
      </c>
      <c r="L208" s="286" t="s">
        <v>2357</v>
      </c>
      <c r="M208" s="285" t="s">
        <v>2863</v>
      </c>
      <c r="N208" s="285"/>
      <c r="O208" s="285"/>
      <c r="P208" s="285"/>
    </row>
    <row r="209" spans="1:16" x14ac:dyDescent="0.2">
      <c r="A209" s="203" t="s">
        <v>2048</v>
      </c>
      <c r="B209" s="285" t="s">
        <v>2049</v>
      </c>
      <c r="C209" s="285" t="s">
        <v>420</v>
      </c>
      <c r="D209" s="285" t="s">
        <v>2050</v>
      </c>
      <c r="E209" s="285" t="s">
        <v>1871</v>
      </c>
      <c r="F209" s="285" t="s">
        <v>1872</v>
      </c>
      <c r="G209" s="285" t="s">
        <v>2051</v>
      </c>
      <c r="H209" s="285" t="s">
        <v>2990</v>
      </c>
      <c r="I209" s="285" t="s">
        <v>2052</v>
      </c>
      <c r="J209" s="285" t="s">
        <v>422</v>
      </c>
      <c r="K209" s="285" t="s">
        <v>2053</v>
      </c>
      <c r="L209" s="286">
        <v>421949335971</v>
      </c>
      <c r="M209" s="285" t="s">
        <v>2054</v>
      </c>
      <c r="N209" s="285" t="s">
        <v>2864</v>
      </c>
      <c r="O209" s="285"/>
      <c r="P209" s="285"/>
    </row>
    <row r="210" spans="1:16" x14ac:dyDescent="0.2">
      <c r="A210" s="203" t="s">
        <v>2865</v>
      </c>
      <c r="B210" s="285" t="s">
        <v>2866</v>
      </c>
      <c r="C210" s="285" t="s">
        <v>420</v>
      </c>
      <c r="D210" s="285" t="s">
        <v>2867</v>
      </c>
      <c r="E210" s="285" t="s">
        <v>2868</v>
      </c>
      <c r="F210" s="285" t="s">
        <v>2869</v>
      </c>
      <c r="G210" s="285" t="s">
        <v>2357</v>
      </c>
      <c r="H210" s="285" t="s">
        <v>2870</v>
      </c>
      <c r="I210" s="285" t="s">
        <v>2871</v>
      </c>
      <c r="J210" s="285" t="s">
        <v>2798</v>
      </c>
      <c r="K210" s="285" t="s">
        <v>2871</v>
      </c>
      <c r="L210" s="286">
        <v>421918394244</v>
      </c>
      <c r="M210" s="285" t="s">
        <v>2872</v>
      </c>
      <c r="N210" s="285"/>
      <c r="O210" s="285"/>
      <c r="P210" s="285"/>
    </row>
    <row r="211" spans="1:16" x14ac:dyDescent="0.2">
      <c r="A211" s="203" t="s">
        <v>2873</v>
      </c>
      <c r="B211" s="285" t="s">
        <v>2874</v>
      </c>
      <c r="C211" s="285" t="s">
        <v>420</v>
      </c>
      <c r="D211" s="285" t="s">
        <v>2875</v>
      </c>
      <c r="E211" s="285" t="s">
        <v>421</v>
      </c>
      <c r="F211" s="285" t="s">
        <v>814</v>
      </c>
      <c r="G211" s="285" t="s">
        <v>2876</v>
      </c>
      <c r="H211" s="285" t="s">
        <v>2877</v>
      </c>
      <c r="I211" s="285" t="s">
        <v>2878</v>
      </c>
      <c r="J211" s="285" t="s">
        <v>422</v>
      </c>
      <c r="K211" s="285" t="s">
        <v>2878</v>
      </c>
      <c r="L211" s="286">
        <v>421903551810</v>
      </c>
      <c r="M211" s="285" t="s">
        <v>2879</v>
      </c>
      <c r="N211" s="285"/>
      <c r="O211" s="285"/>
      <c r="P211" s="285"/>
    </row>
    <row r="212" spans="1:16" x14ac:dyDescent="0.2">
      <c r="A212" s="203" t="s">
        <v>2055</v>
      </c>
      <c r="B212" s="285" t="s">
        <v>2056</v>
      </c>
      <c r="C212" s="285" t="s">
        <v>420</v>
      </c>
      <c r="D212" s="285" t="s">
        <v>2057</v>
      </c>
      <c r="E212" s="285" t="s">
        <v>2058</v>
      </c>
      <c r="F212" s="285" t="s">
        <v>2059</v>
      </c>
      <c r="G212" s="285" t="s">
        <v>2880</v>
      </c>
      <c r="H212" s="285" t="s">
        <v>2060</v>
      </c>
      <c r="I212" s="285" t="s">
        <v>2061</v>
      </c>
      <c r="J212" s="285" t="s">
        <v>2062</v>
      </c>
      <c r="K212" s="285" t="s">
        <v>2061</v>
      </c>
      <c r="L212" s="286">
        <v>421905264228</v>
      </c>
      <c r="M212" s="285" t="s">
        <v>2063</v>
      </c>
      <c r="N212" s="285"/>
      <c r="O212" s="285"/>
      <c r="P212" s="285"/>
    </row>
    <row r="213" spans="1:16" ht="12.75" x14ac:dyDescent="0.2">
      <c r="A213" s="203" t="s">
        <v>2064</v>
      </c>
      <c r="B213" s="285" t="s">
        <v>2065</v>
      </c>
      <c r="C213" s="285" t="s">
        <v>420</v>
      </c>
      <c r="D213" s="285" t="s">
        <v>2066</v>
      </c>
      <c r="E213" s="199" t="s">
        <v>427</v>
      </c>
      <c r="F213" s="285" t="s">
        <v>539</v>
      </c>
      <c r="G213" s="313" t="s">
        <v>2067</v>
      </c>
      <c r="H213" s="313" t="s">
        <v>2068</v>
      </c>
      <c r="I213" s="285" t="s">
        <v>2069</v>
      </c>
      <c r="J213" s="285" t="s">
        <v>422</v>
      </c>
      <c r="K213" s="285" t="s">
        <v>2069</v>
      </c>
      <c r="L213" s="286">
        <v>421903851953</v>
      </c>
      <c r="M213" s="285" t="s">
        <v>2070</v>
      </c>
      <c r="N213" s="285"/>
      <c r="O213" s="285"/>
      <c r="P213" s="285"/>
    </row>
    <row r="214" spans="1:16" x14ac:dyDescent="0.2">
      <c r="A214" s="203" t="s">
        <v>2881</v>
      </c>
      <c r="B214" s="285" t="s">
        <v>2882</v>
      </c>
      <c r="C214" s="285" t="s">
        <v>420</v>
      </c>
      <c r="D214" s="285" t="s">
        <v>2883</v>
      </c>
      <c r="E214" s="285" t="s">
        <v>2884</v>
      </c>
      <c r="F214" s="285" t="s">
        <v>2885</v>
      </c>
      <c r="G214" s="285" t="s">
        <v>2886</v>
      </c>
      <c r="H214" s="285" t="s">
        <v>2887</v>
      </c>
      <c r="I214" s="285" t="s">
        <v>2888</v>
      </c>
      <c r="J214" s="285" t="s">
        <v>422</v>
      </c>
      <c r="K214" s="285" t="s">
        <v>2888</v>
      </c>
      <c r="L214" s="286">
        <v>421902366400</v>
      </c>
      <c r="M214" s="285" t="s">
        <v>2889</v>
      </c>
      <c r="N214" s="285"/>
      <c r="O214" s="285"/>
      <c r="P214" s="285"/>
    </row>
    <row r="215" spans="1:16" x14ac:dyDescent="0.2">
      <c r="A215" s="203" t="s">
        <v>2890</v>
      </c>
      <c r="B215" s="285" t="s">
        <v>2891</v>
      </c>
      <c r="C215" s="285" t="s">
        <v>420</v>
      </c>
      <c r="D215" s="285" t="s">
        <v>2892</v>
      </c>
      <c r="E215" s="285" t="s">
        <v>2893</v>
      </c>
      <c r="F215" s="285" t="s">
        <v>2894</v>
      </c>
      <c r="G215" s="285" t="s">
        <v>2895</v>
      </c>
      <c r="H215" s="285" t="s">
        <v>2896</v>
      </c>
      <c r="I215" s="285" t="s">
        <v>2897</v>
      </c>
      <c r="J215" s="285" t="s">
        <v>422</v>
      </c>
      <c r="K215" s="285" t="s">
        <v>2897</v>
      </c>
      <c r="L215" s="286">
        <v>421905495820</v>
      </c>
      <c r="M215" s="285" t="s">
        <v>2898</v>
      </c>
      <c r="N215" s="285"/>
      <c r="O215" s="285"/>
      <c r="P215" s="285"/>
    </row>
    <row r="216" spans="1:16" x14ac:dyDescent="0.2">
      <c r="A216" s="203" t="s">
        <v>2899</v>
      </c>
      <c r="B216" s="285" t="s">
        <v>2900</v>
      </c>
      <c r="C216" s="285" t="s">
        <v>420</v>
      </c>
      <c r="D216" s="285" t="s">
        <v>2901</v>
      </c>
      <c r="E216" s="285" t="s">
        <v>2902</v>
      </c>
      <c r="F216" s="285" t="s">
        <v>2903</v>
      </c>
      <c r="G216" s="285" t="s">
        <v>2904</v>
      </c>
      <c r="H216" s="285" t="s">
        <v>2905</v>
      </c>
      <c r="I216" s="285" t="s">
        <v>2906</v>
      </c>
      <c r="J216" s="285" t="s">
        <v>422</v>
      </c>
      <c r="K216" s="285" t="s">
        <v>2906</v>
      </c>
      <c r="L216" s="286">
        <v>421905356370</v>
      </c>
      <c r="M216" s="285" t="s">
        <v>2907</v>
      </c>
      <c r="N216" s="285"/>
      <c r="O216" s="285"/>
      <c r="P216" s="285"/>
    </row>
    <row r="217" spans="1:16" ht="12.75" x14ac:dyDescent="0.2">
      <c r="A217" s="203" t="s">
        <v>2071</v>
      </c>
      <c r="B217" s="285" t="s">
        <v>2072</v>
      </c>
      <c r="C217" s="285" t="s">
        <v>420</v>
      </c>
      <c r="D217" s="285" t="s">
        <v>2073</v>
      </c>
      <c r="E217" s="285" t="s">
        <v>1425</v>
      </c>
      <c r="F217" s="285" t="s">
        <v>1426</v>
      </c>
      <c r="G217" s="313" t="s">
        <v>2074</v>
      </c>
      <c r="H217" s="285" t="s">
        <v>2075</v>
      </c>
      <c r="I217" s="285" t="s">
        <v>2076</v>
      </c>
      <c r="J217" s="285" t="s">
        <v>422</v>
      </c>
      <c r="K217" s="285" t="s">
        <v>2077</v>
      </c>
      <c r="L217" s="286">
        <v>421907641634</v>
      </c>
      <c r="M217" s="285" t="s">
        <v>2078</v>
      </c>
      <c r="N217" s="285"/>
      <c r="O217" s="285"/>
      <c r="P217" s="285"/>
    </row>
    <row r="218" spans="1:16" x14ac:dyDescent="0.2">
      <c r="A218" s="203" t="s">
        <v>2908</v>
      </c>
      <c r="B218" s="285" t="s">
        <v>2909</v>
      </c>
      <c r="C218" s="285" t="s">
        <v>420</v>
      </c>
      <c r="D218" s="285" t="s">
        <v>2910</v>
      </c>
      <c r="E218" s="285" t="s">
        <v>2372</v>
      </c>
      <c r="F218" s="285" t="s">
        <v>2373</v>
      </c>
      <c r="G218" s="285" t="s">
        <v>2911</v>
      </c>
      <c r="H218" s="285" t="s">
        <v>2912</v>
      </c>
      <c r="I218" s="285" t="s">
        <v>2913</v>
      </c>
      <c r="J218" s="285" t="s">
        <v>422</v>
      </c>
      <c r="K218" s="285" t="s">
        <v>2913</v>
      </c>
      <c r="L218" s="286">
        <v>421903820974</v>
      </c>
      <c r="M218" s="285" t="s">
        <v>2914</v>
      </c>
      <c r="N218" s="285"/>
      <c r="O218" s="285"/>
      <c r="P218" s="285"/>
    </row>
    <row r="219" spans="1:16" ht="12.75" x14ac:dyDescent="0.2">
      <c r="A219" s="203" t="s">
        <v>2079</v>
      </c>
      <c r="B219" s="285" t="s">
        <v>2080</v>
      </c>
      <c r="C219" s="285" t="s">
        <v>420</v>
      </c>
      <c r="D219" s="285" t="s">
        <v>2081</v>
      </c>
      <c r="E219" s="285" t="s">
        <v>2082</v>
      </c>
      <c r="F219" s="285" t="s">
        <v>2083</v>
      </c>
      <c r="G219" s="313" t="s">
        <v>2084</v>
      </c>
      <c r="H219" s="285" t="s">
        <v>2085</v>
      </c>
      <c r="I219" s="285" t="s">
        <v>2086</v>
      </c>
      <c r="J219" s="285" t="s">
        <v>422</v>
      </c>
      <c r="K219" s="285" t="s">
        <v>2087</v>
      </c>
      <c r="L219" s="286">
        <v>421911466881</v>
      </c>
      <c r="M219" s="285" t="s">
        <v>2088</v>
      </c>
      <c r="N219" s="285"/>
      <c r="O219" s="285"/>
      <c r="P219" s="285"/>
    </row>
    <row r="220" spans="1:16" ht="12.75" x14ac:dyDescent="0.2">
      <c r="A220" s="203" t="s">
        <v>2089</v>
      </c>
      <c r="B220" s="285" t="s">
        <v>2090</v>
      </c>
      <c r="C220" s="285" t="s">
        <v>420</v>
      </c>
      <c r="D220" s="285" t="s">
        <v>2091</v>
      </c>
      <c r="E220" s="285" t="s">
        <v>2092</v>
      </c>
      <c r="F220" s="285" t="s">
        <v>2093</v>
      </c>
      <c r="G220" s="313" t="s">
        <v>2094</v>
      </c>
      <c r="H220" s="285" t="s">
        <v>2095</v>
      </c>
      <c r="I220" s="285" t="s">
        <v>2096</v>
      </c>
      <c r="J220" s="285" t="s">
        <v>422</v>
      </c>
      <c r="K220" s="285" t="s">
        <v>2096</v>
      </c>
      <c r="L220" s="286">
        <v>421904435321</v>
      </c>
      <c r="M220" s="285" t="s">
        <v>2097</v>
      </c>
      <c r="N220" s="285"/>
      <c r="O220" s="285"/>
      <c r="P220" s="285"/>
    </row>
    <row r="221" spans="1:16" ht="12.75" x14ac:dyDescent="0.2">
      <c r="A221" s="203" t="s">
        <v>2098</v>
      </c>
      <c r="B221" s="285" t="s">
        <v>2099</v>
      </c>
      <c r="C221" s="285" t="s">
        <v>420</v>
      </c>
      <c r="D221" s="285" t="s">
        <v>2100</v>
      </c>
      <c r="E221" s="285" t="s">
        <v>2101</v>
      </c>
      <c r="F221" s="285" t="s">
        <v>2102</v>
      </c>
      <c r="G221" s="313" t="s">
        <v>2103</v>
      </c>
      <c r="H221" s="285" t="s">
        <v>2104</v>
      </c>
      <c r="I221" s="285" t="s">
        <v>2105</v>
      </c>
      <c r="J221" s="285" t="s">
        <v>422</v>
      </c>
      <c r="K221" s="285" t="s">
        <v>2106</v>
      </c>
      <c r="L221" s="286">
        <v>421910690922</v>
      </c>
      <c r="M221" s="285" t="s">
        <v>2107</v>
      </c>
      <c r="N221" s="285"/>
      <c r="O221" s="285"/>
      <c r="P221" s="285"/>
    </row>
    <row r="222" spans="1:16" x14ac:dyDescent="0.2">
      <c r="A222" s="203" t="s">
        <v>2915</v>
      </c>
      <c r="B222" s="285" t="s">
        <v>2916</v>
      </c>
      <c r="C222" s="285" t="s">
        <v>420</v>
      </c>
      <c r="D222" s="285" t="s">
        <v>2917</v>
      </c>
      <c r="E222" s="285" t="s">
        <v>431</v>
      </c>
      <c r="F222" s="285" t="s">
        <v>432</v>
      </c>
      <c r="G222" s="285" t="s">
        <v>2918</v>
      </c>
      <c r="H222" s="285" t="s">
        <v>2919</v>
      </c>
      <c r="I222" s="285" t="s">
        <v>2920</v>
      </c>
      <c r="J222" s="285" t="s">
        <v>422</v>
      </c>
      <c r="K222" s="285" t="s">
        <v>2921</v>
      </c>
      <c r="L222" s="286">
        <v>421905644686</v>
      </c>
      <c r="M222" s="285" t="s">
        <v>2922</v>
      </c>
      <c r="N222" s="285"/>
      <c r="O222" s="285"/>
      <c r="P222" s="285"/>
    </row>
    <row r="223" spans="1:16" x14ac:dyDescent="0.2">
      <c r="A223" s="203" t="s">
        <v>2923</v>
      </c>
      <c r="B223" s="285" t="s">
        <v>2924</v>
      </c>
      <c r="C223" s="285" t="s">
        <v>420</v>
      </c>
      <c r="D223" s="285" t="s">
        <v>2925</v>
      </c>
      <c r="E223" s="285" t="s">
        <v>2926</v>
      </c>
      <c r="F223" s="285" t="s">
        <v>2927</v>
      </c>
      <c r="G223" s="285" t="s">
        <v>2928</v>
      </c>
      <c r="H223" s="285" t="s">
        <v>2929</v>
      </c>
      <c r="I223" s="285" t="s">
        <v>2930</v>
      </c>
      <c r="J223" s="285" t="s">
        <v>2931</v>
      </c>
      <c r="K223" s="285" t="s">
        <v>2930</v>
      </c>
      <c r="L223" s="286">
        <v>421908729128</v>
      </c>
      <c r="M223" s="285" t="s">
        <v>2932</v>
      </c>
      <c r="N223" s="285"/>
      <c r="O223" s="285"/>
      <c r="P223" s="285"/>
    </row>
    <row r="224" spans="1:16" x14ac:dyDescent="0.2">
      <c r="A224" s="203" t="s">
        <v>2108</v>
      </c>
      <c r="B224" s="285" t="s">
        <v>2109</v>
      </c>
      <c r="C224" s="285" t="s">
        <v>420</v>
      </c>
      <c r="D224" s="285" t="s">
        <v>2110</v>
      </c>
      <c r="E224" s="285" t="s">
        <v>2111</v>
      </c>
      <c r="F224" s="285" t="s">
        <v>2112</v>
      </c>
      <c r="G224" s="285" t="s">
        <v>2933</v>
      </c>
      <c r="H224" s="285" t="s">
        <v>2113</v>
      </c>
      <c r="I224" s="285" t="s">
        <v>2934</v>
      </c>
      <c r="J224" s="285" t="s">
        <v>2935</v>
      </c>
      <c r="K224" s="285" t="s">
        <v>2114</v>
      </c>
      <c r="L224" s="286">
        <v>421903543319</v>
      </c>
      <c r="M224" s="285" t="s">
        <v>2936</v>
      </c>
      <c r="N224" s="285"/>
      <c r="O224" s="285"/>
      <c r="P224" s="285"/>
    </row>
    <row r="225" spans="1:16" ht="12.75" x14ac:dyDescent="0.2">
      <c r="A225" s="203" t="s">
        <v>2115</v>
      </c>
      <c r="B225" s="285" t="s">
        <v>2116</v>
      </c>
      <c r="C225" s="285" t="s">
        <v>420</v>
      </c>
      <c r="D225" s="285" t="s">
        <v>2117</v>
      </c>
      <c r="E225" s="285" t="s">
        <v>2118</v>
      </c>
      <c r="F225" s="285" t="s">
        <v>2119</v>
      </c>
      <c r="G225" s="313" t="s">
        <v>2120</v>
      </c>
      <c r="H225" s="285" t="s">
        <v>2121</v>
      </c>
      <c r="I225" s="285" t="s">
        <v>2122</v>
      </c>
      <c r="J225" s="285" t="s">
        <v>422</v>
      </c>
      <c r="K225" s="285" t="s">
        <v>2122</v>
      </c>
      <c r="L225" s="286">
        <v>421904823578</v>
      </c>
      <c r="M225" s="285" t="s">
        <v>2123</v>
      </c>
      <c r="N225" s="285"/>
      <c r="O225" s="285"/>
      <c r="P225" s="285"/>
    </row>
    <row r="226" spans="1:16" x14ac:dyDescent="0.2">
      <c r="A226" s="203" t="s">
        <v>2937</v>
      </c>
      <c r="B226" s="285" t="s">
        <v>2938</v>
      </c>
      <c r="C226" s="285" t="s">
        <v>420</v>
      </c>
      <c r="D226" s="285" t="s">
        <v>2939</v>
      </c>
      <c r="E226" s="285" t="s">
        <v>2940</v>
      </c>
      <c r="F226" s="285" t="s">
        <v>2941</v>
      </c>
      <c r="G226" s="285" t="s">
        <v>2942</v>
      </c>
      <c r="H226" s="285" t="s">
        <v>2943</v>
      </c>
      <c r="I226" s="285" t="s">
        <v>2944</v>
      </c>
      <c r="J226" s="285" t="s">
        <v>424</v>
      </c>
      <c r="K226" s="285" t="s">
        <v>2944</v>
      </c>
      <c r="L226" s="286">
        <v>421915740248</v>
      </c>
      <c r="M226" s="285" t="s">
        <v>2945</v>
      </c>
      <c r="N226" s="285"/>
      <c r="O226" s="285"/>
      <c r="P226" s="285"/>
    </row>
    <row r="227" spans="1:16" x14ac:dyDescent="0.2">
      <c r="A227" s="198" t="s">
        <v>983</v>
      </c>
      <c r="B227" s="199" t="s">
        <v>984</v>
      </c>
      <c r="C227" s="200" t="s">
        <v>420</v>
      </c>
      <c r="D227" s="199" t="s">
        <v>2124</v>
      </c>
      <c r="E227" s="199" t="s">
        <v>805</v>
      </c>
      <c r="F227" s="199" t="s">
        <v>985</v>
      </c>
      <c r="G227" s="265" t="s">
        <v>986</v>
      </c>
      <c r="H227" s="265" t="s">
        <v>987</v>
      </c>
      <c r="I227" s="199" t="s">
        <v>988</v>
      </c>
      <c r="J227" s="199" t="s">
        <v>424</v>
      </c>
      <c r="K227" s="199" t="s">
        <v>988</v>
      </c>
      <c r="L227" s="201">
        <v>421918648073</v>
      </c>
      <c r="M227" s="199" t="s">
        <v>989</v>
      </c>
      <c r="N227" s="199"/>
      <c r="O227" s="199"/>
      <c r="P227" s="199"/>
    </row>
    <row r="228" spans="1:16" ht="12.75" x14ac:dyDescent="0.2">
      <c r="A228" s="203" t="s">
        <v>2125</v>
      </c>
      <c r="B228" s="285" t="s">
        <v>2126</v>
      </c>
      <c r="C228" s="285" t="s">
        <v>420</v>
      </c>
      <c r="D228" s="285" t="s">
        <v>2127</v>
      </c>
      <c r="E228" s="285" t="s">
        <v>427</v>
      </c>
      <c r="F228" s="285" t="s">
        <v>434</v>
      </c>
      <c r="G228" s="313" t="s">
        <v>2128</v>
      </c>
      <c r="H228" s="285" t="s">
        <v>2129</v>
      </c>
      <c r="I228" s="285" t="s">
        <v>1995</v>
      </c>
      <c r="J228" s="285" t="s">
        <v>424</v>
      </c>
      <c r="K228" s="285" t="s">
        <v>1995</v>
      </c>
      <c r="L228" s="286">
        <v>421905706999</v>
      </c>
      <c r="M228" s="285" t="s">
        <v>2130</v>
      </c>
      <c r="N228" s="285"/>
      <c r="O228" s="285"/>
      <c r="P228" s="285"/>
    </row>
    <row r="229" spans="1:16" ht="12.75" x14ac:dyDescent="0.2">
      <c r="A229" s="203" t="s">
        <v>2131</v>
      </c>
      <c r="B229" s="285" t="s">
        <v>2132</v>
      </c>
      <c r="C229" s="285" t="s">
        <v>420</v>
      </c>
      <c r="D229" s="285" t="s">
        <v>2133</v>
      </c>
      <c r="E229" s="285" t="s">
        <v>431</v>
      </c>
      <c r="F229" s="285" t="s">
        <v>432</v>
      </c>
      <c r="G229" s="313" t="s">
        <v>2134</v>
      </c>
      <c r="H229" s="285" t="s">
        <v>2946</v>
      </c>
      <c r="I229" s="285" t="s">
        <v>2135</v>
      </c>
      <c r="J229" s="285" t="s">
        <v>422</v>
      </c>
      <c r="K229" s="285" t="s">
        <v>2135</v>
      </c>
      <c r="L229" s="286">
        <v>421918560175</v>
      </c>
      <c r="M229" s="285" t="s">
        <v>2136</v>
      </c>
      <c r="N229" s="285"/>
      <c r="O229" s="285"/>
      <c r="P229" s="285"/>
    </row>
    <row r="230" spans="1:16" x14ac:dyDescent="0.2">
      <c r="A230" s="203" t="s">
        <v>2947</v>
      </c>
      <c r="B230" s="285" t="s">
        <v>2948</v>
      </c>
      <c r="C230" s="285" t="s">
        <v>420</v>
      </c>
      <c r="D230" s="285" t="s">
        <v>2949</v>
      </c>
      <c r="E230" s="285" t="s">
        <v>2950</v>
      </c>
      <c r="F230" s="285" t="s">
        <v>2951</v>
      </c>
      <c r="G230" s="285" t="s">
        <v>2952</v>
      </c>
      <c r="H230" s="285" t="s">
        <v>2953</v>
      </c>
      <c r="I230" s="285" t="s">
        <v>2954</v>
      </c>
      <c r="J230" s="285" t="s">
        <v>2521</v>
      </c>
      <c r="K230" s="285" t="s">
        <v>2954</v>
      </c>
      <c r="L230" s="286">
        <v>421905892235</v>
      </c>
      <c r="M230" s="285" t="s">
        <v>2955</v>
      </c>
      <c r="N230" s="285"/>
      <c r="O230" s="285"/>
      <c r="P230" s="285"/>
    </row>
    <row r="231" spans="1:16" x14ac:dyDescent="0.2">
      <c r="A231" s="203" t="s">
        <v>2956</v>
      </c>
      <c r="B231" s="285" t="s">
        <v>2957</v>
      </c>
      <c r="C231" s="285" t="s">
        <v>420</v>
      </c>
      <c r="D231" s="285" t="s">
        <v>2958</v>
      </c>
      <c r="E231" s="285" t="s">
        <v>427</v>
      </c>
      <c r="F231" s="285" t="s">
        <v>1919</v>
      </c>
      <c r="G231" s="285" t="s">
        <v>2959</v>
      </c>
      <c r="H231" s="285" t="s">
        <v>2960</v>
      </c>
      <c r="I231" s="285" t="s">
        <v>2961</v>
      </c>
      <c r="J231" s="285" t="s">
        <v>2521</v>
      </c>
      <c r="K231" s="285" t="s">
        <v>2961</v>
      </c>
      <c r="L231" s="286">
        <v>421905491171</v>
      </c>
      <c r="M231" s="285" t="s">
        <v>2962</v>
      </c>
      <c r="N231" s="285"/>
      <c r="O231" s="285"/>
      <c r="P231" s="285"/>
    </row>
    <row r="232" spans="1:16" x14ac:dyDescent="0.2">
      <c r="A232" s="203" t="s">
        <v>2963</v>
      </c>
      <c r="B232" s="285" t="s">
        <v>2964</v>
      </c>
      <c r="C232" s="285" t="s">
        <v>420</v>
      </c>
      <c r="D232" s="285" t="s">
        <v>2965</v>
      </c>
      <c r="E232" s="285" t="s">
        <v>1765</v>
      </c>
      <c r="F232" s="285" t="s">
        <v>1766</v>
      </c>
      <c r="G232" s="285" t="s">
        <v>2966</v>
      </c>
      <c r="H232" s="285" t="s">
        <v>2967</v>
      </c>
      <c r="I232" s="285" t="s">
        <v>2968</v>
      </c>
      <c r="J232" s="285" t="s">
        <v>422</v>
      </c>
      <c r="K232" s="285" t="s">
        <v>2968</v>
      </c>
      <c r="L232" s="286">
        <v>421905731109</v>
      </c>
      <c r="M232" s="285" t="s">
        <v>2969</v>
      </c>
      <c r="N232" s="285"/>
      <c r="O232" s="285"/>
      <c r="P232" s="285"/>
    </row>
    <row r="233" spans="1:16" ht="12.75" x14ac:dyDescent="0.2">
      <c r="A233" s="203" t="s">
        <v>2137</v>
      </c>
      <c r="B233" s="285" t="s">
        <v>2138</v>
      </c>
      <c r="C233" s="285" t="s">
        <v>420</v>
      </c>
      <c r="D233" s="285" t="s">
        <v>2139</v>
      </c>
      <c r="E233" s="285" t="s">
        <v>433</v>
      </c>
      <c r="F233" s="285" t="s">
        <v>491</v>
      </c>
      <c r="G233" s="313" t="s">
        <v>2140</v>
      </c>
      <c r="H233" s="285" t="s">
        <v>2141</v>
      </c>
      <c r="I233" s="285" t="s">
        <v>2142</v>
      </c>
      <c r="J233" s="285" t="s">
        <v>424</v>
      </c>
      <c r="K233" s="285" t="s">
        <v>2143</v>
      </c>
      <c r="L233" s="286">
        <v>421915867076</v>
      </c>
      <c r="M233" s="285" t="s">
        <v>2144</v>
      </c>
      <c r="N233" s="285"/>
      <c r="O233" s="285"/>
      <c r="P233" s="285"/>
    </row>
    <row r="234" spans="1:16" x14ac:dyDescent="0.2">
      <c r="A234" s="203" t="s">
        <v>2970</v>
      </c>
      <c r="B234" s="285" t="s">
        <v>2971</v>
      </c>
      <c r="C234" s="285" t="s">
        <v>420</v>
      </c>
      <c r="D234" s="285" t="s">
        <v>2972</v>
      </c>
      <c r="E234" s="285" t="s">
        <v>2973</v>
      </c>
      <c r="F234" s="285" t="s">
        <v>2974</v>
      </c>
      <c r="G234" s="285" t="s">
        <v>2975</v>
      </c>
      <c r="H234" s="285" t="s">
        <v>2976</v>
      </c>
      <c r="I234" s="285" t="s">
        <v>2977</v>
      </c>
      <c r="J234" s="285" t="s">
        <v>422</v>
      </c>
      <c r="K234" s="285" t="s">
        <v>2977</v>
      </c>
      <c r="L234" s="286">
        <v>421905417209</v>
      </c>
      <c r="M234" s="285" t="s">
        <v>2978</v>
      </c>
      <c r="N234" s="285"/>
      <c r="O234" s="285"/>
      <c r="P234" s="285"/>
    </row>
    <row r="235" spans="1:16" x14ac:dyDescent="0.2">
      <c r="A235" s="198" t="s">
        <v>990</v>
      </c>
      <c r="B235" s="199" t="s">
        <v>991</v>
      </c>
      <c r="C235" s="200" t="s">
        <v>420</v>
      </c>
      <c r="D235" s="199" t="s">
        <v>2145</v>
      </c>
      <c r="E235" s="199" t="s">
        <v>431</v>
      </c>
      <c r="F235" s="199" t="s">
        <v>432</v>
      </c>
      <c r="G235" s="199" t="s">
        <v>992</v>
      </c>
      <c r="H235" s="199" t="s">
        <v>993</v>
      </c>
      <c r="I235" s="199" t="s">
        <v>994</v>
      </c>
      <c r="J235" s="199" t="s">
        <v>422</v>
      </c>
      <c r="K235" s="199" t="s">
        <v>994</v>
      </c>
      <c r="L235" s="201">
        <v>421905700790</v>
      </c>
      <c r="M235" s="199" t="s">
        <v>995</v>
      </c>
      <c r="N235" s="199"/>
      <c r="O235" s="199"/>
      <c r="P235" s="199"/>
    </row>
    <row r="236" spans="1:16" x14ac:dyDescent="0.2">
      <c r="A236" s="178" t="s">
        <v>996</v>
      </c>
      <c r="B236" s="277" t="s">
        <v>997</v>
      </c>
      <c r="C236" s="200" t="s">
        <v>420</v>
      </c>
      <c r="D236" s="277" t="s">
        <v>2146</v>
      </c>
      <c r="E236" s="277" t="s">
        <v>427</v>
      </c>
      <c r="F236" s="277" t="s">
        <v>755</v>
      </c>
      <c r="G236" s="277" t="s">
        <v>998</v>
      </c>
      <c r="H236" s="277" t="s">
        <v>999</v>
      </c>
      <c r="I236" s="277" t="s">
        <v>1000</v>
      </c>
      <c r="J236" s="277" t="s">
        <v>424</v>
      </c>
      <c r="K236" s="277" t="s">
        <v>1001</v>
      </c>
      <c r="L236" s="322">
        <v>421918737877</v>
      </c>
      <c r="M236" s="277" t="s">
        <v>1002</v>
      </c>
      <c r="N236" s="277"/>
      <c r="O236" s="277"/>
      <c r="P236" s="277"/>
    </row>
    <row r="237" spans="1:16" x14ac:dyDescent="0.2">
      <c r="A237" s="178" t="s">
        <v>1003</v>
      </c>
      <c r="B237" s="277" t="s">
        <v>1004</v>
      </c>
      <c r="C237" s="200" t="s">
        <v>420</v>
      </c>
      <c r="D237" s="277" t="s">
        <v>1005</v>
      </c>
      <c r="E237" s="277" t="s">
        <v>427</v>
      </c>
      <c r="F237" s="277" t="s">
        <v>522</v>
      </c>
      <c r="G237" s="324" t="s">
        <v>1006</v>
      </c>
      <c r="H237" s="324" t="s">
        <v>1007</v>
      </c>
      <c r="I237" s="277" t="s">
        <v>1008</v>
      </c>
      <c r="J237" s="277" t="s">
        <v>422</v>
      </c>
      <c r="K237" s="277" t="s">
        <v>1008</v>
      </c>
      <c r="L237" s="322">
        <v>421903422249</v>
      </c>
      <c r="M237" s="277" t="s">
        <v>1009</v>
      </c>
      <c r="N237" s="277"/>
      <c r="O237" s="277"/>
      <c r="P237" s="277"/>
    </row>
    <row r="238" spans="1:16" x14ac:dyDescent="0.2">
      <c r="A238" s="198" t="s">
        <v>1010</v>
      </c>
      <c r="B238" s="199" t="s">
        <v>1011</v>
      </c>
      <c r="C238" s="200" t="s">
        <v>420</v>
      </c>
      <c r="D238" s="199" t="s">
        <v>1012</v>
      </c>
      <c r="E238" s="199" t="s">
        <v>427</v>
      </c>
      <c r="F238" s="199" t="s">
        <v>1013</v>
      </c>
      <c r="G238" s="199" t="s">
        <v>1014</v>
      </c>
      <c r="H238" s="199" t="s">
        <v>1015</v>
      </c>
      <c r="I238" s="199" t="s">
        <v>1016</v>
      </c>
      <c r="J238" s="199" t="s">
        <v>424</v>
      </c>
      <c r="K238" s="199" t="s">
        <v>1017</v>
      </c>
      <c r="L238" s="201">
        <v>421905641479</v>
      </c>
      <c r="M238" s="199" t="s">
        <v>1018</v>
      </c>
      <c r="N238" s="199"/>
      <c r="O238" s="199"/>
      <c r="P238" s="199"/>
    </row>
    <row r="239" spans="1:16" x14ac:dyDescent="0.2">
      <c r="A239" s="203" t="s">
        <v>2147</v>
      </c>
      <c r="B239" s="285" t="s">
        <v>2148</v>
      </c>
      <c r="C239" s="285" t="s">
        <v>420</v>
      </c>
      <c r="D239" s="285" t="s">
        <v>2149</v>
      </c>
      <c r="E239" s="285" t="s">
        <v>421</v>
      </c>
      <c r="F239" s="285" t="s">
        <v>814</v>
      </c>
      <c r="G239" s="285" t="s">
        <v>2150</v>
      </c>
      <c r="H239" s="285" t="s">
        <v>2151</v>
      </c>
      <c r="I239" s="285" t="s">
        <v>2152</v>
      </c>
      <c r="J239" s="285" t="s">
        <v>424</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406</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2987</v>
      </c>
      <c r="D2" s="287">
        <v>5000</v>
      </c>
      <c r="E2" s="230">
        <v>0</v>
      </c>
      <c r="F2" s="166" t="s">
        <v>360</v>
      </c>
      <c r="G2" s="169" t="s">
        <v>321</v>
      </c>
      <c r="H2" s="169" t="s">
        <v>1029</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2252</v>
      </c>
      <c r="B3" s="204" t="str">
        <f>VLOOKUP(A3,Adr!A:B,2,FALSE)</f>
        <v>"Miesta pre mladých"</v>
      </c>
      <c r="C3" s="197" t="s">
        <v>2987</v>
      </c>
      <c r="D3" s="290">
        <v>4983</v>
      </c>
      <c r="E3" s="173">
        <v>0</v>
      </c>
      <c r="F3" s="166" t="s">
        <v>360</v>
      </c>
      <c r="G3" s="169" t="s">
        <v>321</v>
      </c>
      <c r="H3" s="169" t="s">
        <v>1029</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2987</v>
      </c>
      <c r="D4" s="287">
        <v>3575</v>
      </c>
      <c r="E4" s="173">
        <v>0</v>
      </c>
      <c r="F4" s="166" t="s">
        <v>360</v>
      </c>
      <c r="G4" s="169" t="s">
        <v>321</v>
      </c>
      <c r="H4" s="169" t="s">
        <v>1029</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2987</v>
      </c>
      <c r="D6" s="290">
        <v>5000</v>
      </c>
      <c r="E6" s="173">
        <v>0</v>
      </c>
      <c r="F6" s="166" t="s">
        <v>360</v>
      </c>
      <c r="G6" s="169" t="s">
        <v>321</v>
      </c>
      <c r="H6" s="169" t="s">
        <v>1029</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2987</v>
      </c>
      <c r="D8" s="290">
        <v>4990</v>
      </c>
      <c r="E8" s="230">
        <v>0</v>
      </c>
      <c r="F8" s="166" t="s">
        <v>360</v>
      </c>
      <c r="G8" s="169" t="s">
        <v>321</v>
      </c>
      <c r="H8" s="169" t="s">
        <v>1029</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2307</v>
      </c>
      <c r="B9" s="204" t="str">
        <f>VLOOKUP(A9,Adr!A:B,2,FALSE)</f>
        <v>AKNELA</v>
      </c>
      <c r="C9" s="185" t="s">
        <v>2987</v>
      </c>
      <c r="D9" s="287">
        <v>4500</v>
      </c>
      <c r="E9" s="230">
        <v>0</v>
      </c>
      <c r="F9" s="166" t="s">
        <v>360</v>
      </c>
      <c r="G9" s="169" t="s">
        <v>321</v>
      </c>
      <c r="H9" s="169" t="s">
        <v>1029</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2324</v>
      </c>
      <c r="B14" s="204" t="str">
        <f>VLOOKUP(A14,Adr!A:B,2,FALSE)</f>
        <v>Basketbalový klub AŠK Slávia Trnava</v>
      </c>
      <c r="C14" s="185" t="s">
        <v>2987</v>
      </c>
      <c r="D14" s="287">
        <v>5000</v>
      </c>
      <c r="E14" s="173">
        <v>0</v>
      </c>
      <c r="F14" s="166" t="s">
        <v>360</v>
      </c>
      <c r="G14" s="169" t="s">
        <v>321</v>
      </c>
      <c r="H14" s="169" t="s">
        <v>1029</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2331</v>
      </c>
      <c r="B15" s="204" t="str">
        <f>VLOOKUP(A15,Adr!A:B,2,FALSE)</f>
        <v>Basketbalový klub mládeže JUNIOR Unverzity Konštantína Filozofa Nitra</v>
      </c>
      <c r="C15" s="196" t="s">
        <v>2987</v>
      </c>
      <c r="D15" s="289">
        <v>4000</v>
      </c>
      <c r="E15" s="173">
        <v>0</v>
      </c>
      <c r="F15" s="166" t="s">
        <v>360</v>
      </c>
      <c r="G15" s="169" t="s">
        <v>321</v>
      </c>
      <c r="H15" s="169" t="s">
        <v>1029</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2338</v>
      </c>
      <c r="B16" s="204" t="str">
        <f>VLOOKUP(A16,Adr!A:B,2,FALSE)</f>
        <v>BASKETBALOVÝ KLUB MLÁDEŽE ŽILINA - ZÁVODIE</v>
      </c>
      <c r="C16" s="185" t="s">
        <v>2987</v>
      </c>
      <c r="D16" s="287">
        <v>5000</v>
      </c>
      <c r="E16" s="230">
        <v>0</v>
      </c>
      <c r="F16" s="166" t="s">
        <v>360</v>
      </c>
      <c r="G16" s="169" t="s">
        <v>321</v>
      </c>
      <c r="H16" s="169" t="s">
        <v>1029</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2345</v>
      </c>
      <c r="B17" s="204" t="str">
        <f>VLOOKUP(A17,Adr!A:B,2,FALSE)</f>
        <v>Benitim</v>
      </c>
      <c r="C17" s="196" t="s">
        <v>2987</v>
      </c>
      <c r="D17" s="289">
        <v>4966</v>
      </c>
      <c r="E17" s="230">
        <v>0</v>
      </c>
      <c r="F17" s="166" t="s">
        <v>360</v>
      </c>
      <c r="G17" s="169" t="s">
        <v>321</v>
      </c>
      <c r="H17" s="169" t="s">
        <v>1029</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2354</v>
      </c>
      <c r="B18" s="204" t="str">
        <f>VLOOKUP(A18,Adr!A:B,2,FALSE)</f>
        <v>BIKE RACING SLOVAKIA MARTIN</v>
      </c>
      <c r="C18" s="185" t="s">
        <v>350</v>
      </c>
      <c r="D18" s="287">
        <v>10000</v>
      </c>
      <c r="E18" s="230">
        <v>0</v>
      </c>
      <c r="F18" s="166" t="s">
        <v>349</v>
      </c>
      <c r="G18" s="169" t="s">
        <v>317</v>
      </c>
      <c r="H18" s="169" t="s">
        <v>1029</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2362</v>
      </c>
      <c r="B19" s="204" t="str">
        <f>VLOOKUP(A19,Adr!A:B,2,FALSE)</f>
        <v>ByteBite, s. r. o.</v>
      </c>
      <c r="C19" s="169" t="s">
        <v>350</v>
      </c>
      <c r="D19" s="172">
        <v>10000</v>
      </c>
      <c r="E19" s="173">
        <v>0</v>
      </c>
      <c r="F19" s="166" t="s">
        <v>349</v>
      </c>
      <c r="G19" s="169" t="s">
        <v>321</v>
      </c>
      <c r="H19" s="169" t="s">
        <v>1029</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2369</v>
      </c>
      <c r="B37" s="204" t="str">
        <f>VLOOKUP(A37,Adr!A:B,2,FALSE)</f>
        <v>Florbalový klub AS Trenčín</v>
      </c>
      <c r="C37" s="185" t="s">
        <v>2987</v>
      </c>
      <c r="D37" s="287">
        <v>4800</v>
      </c>
      <c r="E37" s="173">
        <v>0</v>
      </c>
      <c r="F37" s="166" t="s">
        <v>360</v>
      </c>
      <c r="G37" s="169" t="s">
        <v>321</v>
      </c>
      <c r="H37" s="169" t="s">
        <v>1029</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2378</v>
      </c>
      <c r="B38" s="204" t="str">
        <f>VLOOKUP(A38,Adr!A:B,2,FALSE)</f>
        <v>FLORBALOVÝ KLUB MICHALOVCE</v>
      </c>
      <c r="C38" s="185" t="s">
        <v>2987</v>
      </c>
      <c r="D38" s="289">
        <v>5000</v>
      </c>
      <c r="E38" s="173">
        <v>0</v>
      </c>
      <c r="F38" s="166" t="s">
        <v>360</v>
      </c>
      <c r="G38" s="169" t="s">
        <v>321</v>
      </c>
      <c r="H38" s="169" t="s">
        <v>1029</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2385</v>
      </c>
      <c r="B39" s="204" t="str">
        <f>VLOOKUP(A39,Adr!A:B,2,FALSE)</f>
        <v>Futbalový klub Dúbravka</v>
      </c>
      <c r="C39" s="196" t="s">
        <v>2987</v>
      </c>
      <c r="D39" s="287">
        <v>5000</v>
      </c>
      <c r="E39" s="173">
        <v>0</v>
      </c>
      <c r="F39" s="166" t="s">
        <v>360</v>
      </c>
      <c r="G39" s="169" t="s">
        <v>321</v>
      </c>
      <c r="H39" s="169" t="s">
        <v>1029</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2393</v>
      </c>
      <c r="B40" s="204" t="str">
        <f>VLOOKUP(A40,Adr!A:B,2,FALSE)</f>
        <v>Futbalový klub Iskra Hnúšťa</v>
      </c>
      <c r="C40" s="197" t="s">
        <v>2987</v>
      </c>
      <c r="D40" s="290">
        <v>4600</v>
      </c>
      <c r="E40" s="173">
        <v>0</v>
      </c>
      <c r="F40" s="166" t="s">
        <v>360</v>
      </c>
      <c r="G40" s="169" t="s">
        <v>321</v>
      </c>
      <c r="H40" s="169" t="s">
        <v>1029</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2402</v>
      </c>
      <c r="B41" s="204" t="str">
        <f>VLOOKUP(A41,Adr!A:B,2,FALSE)</f>
        <v>FUTBALOVÝ KLUB POLÍCIE BRATISLAVA</v>
      </c>
      <c r="C41" s="196" t="s">
        <v>2987</v>
      </c>
      <c r="D41" s="289">
        <v>2750</v>
      </c>
      <c r="E41" s="173">
        <v>0</v>
      </c>
      <c r="F41" s="166" t="s">
        <v>360</v>
      </c>
      <c r="G41" s="169" t="s">
        <v>321</v>
      </c>
      <c r="H41" s="169" t="s">
        <v>1029</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2409</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2417</v>
      </c>
      <c r="B44" s="204" t="str">
        <f>VLOOKUP(A44,Adr!A:B,2,FALSE)</f>
        <v>Handball Club Pezinok</v>
      </c>
      <c r="C44" s="185" t="s">
        <v>2987</v>
      </c>
      <c r="D44" s="287">
        <v>4830</v>
      </c>
      <c r="E44" s="173">
        <v>0</v>
      </c>
      <c r="F44" s="166" t="s">
        <v>360</v>
      </c>
      <c r="G44" s="169" t="s">
        <v>321</v>
      </c>
      <c r="H44" s="169" t="s">
        <v>1029</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2424</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2433</v>
      </c>
      <c r="B50" s="204" t="str">
        <f>VLOOKUP(A50,Adr!A:B,2,FALSE)</f>
        <v>ILYO - TAEKWONDO TRENČÍN, o. z.</v>
      </c>
      <c r="C50" s="196" t="s">
        <v>2987</v>
      </c>
      <c r="D50" s="289">
        <v>5000</v>
      </c>
      <c r="E50" s="230">
        <v>0</v>
      </c>
      <c r="F50" s="166" t="s">
        <v>360</v>
      </c>
      <c r="G50" s="169" t="s">
        <v>321</v>
      </c>
      <c r="H50" s="169" t="s">
        <v>1029</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2442</v>
      </c>
      <c r="B52" s="204" t="str">
        <f>VLOOKUP(A52,Adr!A:B,2,FALSE)</f>
        <v>JAKASPORT academy</v>
      </c>
      <c r="C52" s="185" t="s">
        <v>2987</v>
      </c>
      <c r="D52" s="287">
        <v>5000</v>
      </c>
      <c r="E52" s="173">
        <v>0</v>
      </c>
      <c r="F52" s="166" t="s">
        <v>360</v>
      </c>
      <c r="G52" s="169" t="s">
        <v>321</v>
      </c>
      <c r="H52" s="169" t="s">
        <v>1029</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2449</v>
      </c>
      <c r="B53" s="204" t="str">
        <f>VLOOKUP(A53,Adr!A:B,2,FALSE)</f>
        <v>job&amp;fun s.r.o.</v>
      </c>
      <c r="C53" s="185" t="s">
        <v>2987</v>
      </c>
      <c r="D53" s="287">
        <v>5000</v>
      </c>
      <c r="E53" s="230">
        <v>0</v>
      </c>
      <c r="F53" s="166" t="s">
        <v>360</v>
      </c>
      <c r="G53" s="169" t="s">
        <v>321</v>
      </c>
      <c r="H53" s="169" t="s">
        <v>1029</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2459</v>
      </c>
      <c r="B55" s="204" t="str">
        <f>VLOOKUP(A55,Adr!A:B,2,FALSE)</f>
        <v>Judo Klub Martin, Občianske združenie</v>
      </c>
      <c r="C55" s="185" t="s">
        <v>2987</v>
      </c>
      <c r="D55" s="287">
        <v>4830</v>
      </c>
      <c r="E55" s="173">
        <v>0</v>
      </c>
      <c r="F55" s="166" t="s">
        <v>360</v>
      </c>
      <c r="G55" s="169" t="s">
        <v>321</v>
      </c>
      <c r="H55" s="169" t="s">
        <v>1029</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2466</v>
      </c>
      <c r="B57" s="204" t="str">
        <f>VLOOKUP(A57,Adr!A:B,2,FALSE)</f>
        <v>Karate Klub IGLOW, o. z.</v>
      </c>
      <c r="C57" s="185" t="s">
        <v>2987</v>
      </c>
      <c r="D57" s="287">
        <v>4851.7</v>
      </c>
      <c r="E57" s="230">
        <v>0</v>
      </c>
      <c r="F57" s="166" t="s">
        <v>360</v>
      </c>
      <c r="G57" s="169" t="s">
        <v>321</v>
      </c>
      <c r="H57" s="169" t="s">
        <v>1029</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2476</v>
      </c>
      <c r="B58" s="204" t="str">
        <f>VLOOKUP(A58,Adr!A:B,2,FALSE)</f>
        <v>KARATE KLUB JUNIOR PREŠOV, o. z.</v>
      </c>
      <c r="C58" s="197" t="s">
        <v>2987</v>
      </c>
      <c r="D58" s="290">
        <v>4800</v>
      </c>
      <c r="E58" s="173">
        <v>0</v>
      </c>
      <c r="F58" s="166" t="s">
        <v>360</v>
      </c>
      <c r="G58" s="169" t="s">
        <v>321</v>
      </c>
      <c r="H58" s="169" t="s">
        <v>1029</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2483</v>
      </c>
      <c r="B59" s="204" t="str">
        <f>VLOOKUP(A59,Adr!A:B,2,FALSE)</f>
        <v>KARATE KLUB KRETOVIČ KOŠICE, o. z.</v>
      </c>
      <c r="C59" s="185" t="s">
        <v>2987</v>
      </c>
      <c r="D59" s="287">
        <v>4800</v>
      </c>
      <c r="E59" s="230">
        <v>0</v>
      </c>
      <c r="F59" s="166" t="s">
        <v>360</v>
      </c>
      <c r="G59" s="169" t="s">
        <v>321</v>
      </c>
      <c r="H59" s="169" t="s">
        <v>1029</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2490</v>
      </c>
      <c r="B60" s="204" t="str">
        <f>VLOOKUP(A60,Adr!A:B,2,FALSE)</f>
        <v>Karate klub Prievidza FKŠ</v>
      </c>
      <c r="C60" s="185" t="s">
        <v>2987</v>
      </c>
      <c r="D60" s="287">
        <v>4500</v>
      </c>
      <c r="E60" s="173">
        <v>0</v>
      </c>
      <c r="F60" s="166" t="s">
        <v>360</v>
      </c>
      <c r="G60" s="169" t="s">
        <v>321</v>
      </c>
      <c r="H60" s="169" t="s">
        <v>1029</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2497</v>
      </c>
      <c r="B61" s="204" t="str">
        <f>VLOOKUP(A61,Adr!A:B,2,FALSE)</f>
        <v>Karate klub Žilina, o.z.</v>
      </c>
      <c r="C61" s="196" t="s">
        <v>2987</v>
      </c>
      <c r="D61" s="289">
        <v>4500</v>
      </c>
      <c r="E61" s="230">
        <v>0</v>
      </c>
      <c r="F61" s="166" t="s">
        <v>360</v>
      </c>
      <c r="G61" s="169" t="s">
        <v>321</v>
      </c>
      <c r="H61" s="169" t="s">
        <v>1029</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2504</v>
      </c>
      <c r="B62" s="204" t="str">
        <f>VLOOKUP(A62,Adr!A:B,2,FALSE)</f>
        <v>KFC Komárno</v>
      </c>
      <c r="C62" s="196" t="s">
        <v>2987</v>
      </c>
      <c r="D62" s="289">
        <v>2150</v>
      </c>
      <c r="E62" s="173">
        <v>0</v>
      </c>
      <c r="F62" s="166" t="s">
        <v>360</v>
      </c>
      <c r="G62" s="169" t="s">
        <v>321</v>
      </c>
      <c r="H62" s="169" t="s">
        <v>1029</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1763</v>
      </c>
      <c r="B63" s="204" t="str">
        <f>VLOOKUP(A63,Adr!A:B,2,FALSE)</f>
        <v>Klub gymnastických športov Slávia Trnava</v>
      </c>
      <c r="C63" s="185" t="s">
        <v>2987</v>
      </c>
      <c r="D63" s="287">
        <v>4700</v>
      </c>
      <c r="E63" s="230">
        <v>0</v>
      </c>
      <c r="F63" s="166" t="s">
        <v>360</v>
      </c>
      <c r="G63" s="169" t="s">
        <v>321</v>
      </c>
      <c r="H63" s="169" t="s">
        <v>1029</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1763</v>
      </c>
      <c r="B64" s="204" t="str">
        <f>VLOOKUP(A64,Adr!A:B,2,FALSE)</f>
        <v>Klub gymnastických športov Slávia Trnava</v>
      </c>
      <c r="C64" s="169" t="s">
        <v>2196</v>
      </c>
      <c r="D64" s="288">
        <v>2538</v>
      </c>
      <c r="E64" s="230">
        <v>0</v>
      </c>
      <c r="F64" s="166" t="s">
        <v>362</v>
      </c>
      <c r="G64" s="169" t="s">
        <v>321</v>
      </c>
      <c r="H64" s="169" t="s">
        <v>1029</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2514</v>
      </c>
      <c r="B65" s="204" t="str">
        <f>VLOOKUP(A65,Adr!A:B,2,FALSE)</f>
        <v>Klub modernej gymnastiky DANUBIA</v>
      </c>
      <c r="C65" s="196" t="s">
        <v>2987</v>
      </c>
      <c r="D65" s="289">
        <v>5000</v>
      </c>
      <c r="E65" s="173">
        <v>0</v>
      </c>
      <c r="F65" s="166" t="s">
        <v>360</v>
      </c>
      <c r="G65" s="169" t="s">
        <v>321</v>
      </c>
      <c r="H65" s="169" t="s">
        <v>1029</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1768</v>
      </c>
      <c r="B66" s="204" t="str">
        <f>VLOOKUP(A66,Adr!A:B,2,FALSE)</f>
        <v>Klub orientačného behu ATU Košice</v>
      </c>
      <c r="C66" s="185" t="s">
        <v>2197</v>
      </c>
      <c r="D66" s="288">
        <v>7200</v>
      </c>
      <c r="E66" s="173">
        <v>0</v>
      </c>
      <c r="F66" s="166" t="s">
        <v>362</v>
      </c>
      <c r="G66" s="169" t="s">
        <v>321</v>
      </c>
      <c r="H66" s="169" t="s">
        <v>1029</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1774</v>
      </c>
      <c r="B67" s="204" t="str">
        <f>VLOOKUP(A67,Adr!A:B,2,FALSE)</f>
        <v>Klub plaveckých športov Nereus Žilina, o. z.</v>
      </c>
      <c r="C67" s="185" t="s">
        <v>2198</v>
      </c>
      <c r="D67" s="287">
        <v>7000</v>
      </c>
      <c r="E67" s="230">
        <v>0</v>
      </c>
      <c r="F67" s="166" t="s">
        <v>362</v>
      </c>
      <c r="G67" s="169" t="s">
        <v>321</v>
      </c>
      <c r="H67" s="169" t="s">
        <v>1029</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1782</v>
      </c>
      <c r="B68" s="204" t="str">
        <f>VLOOKUP(A68,Adr!A:B,2,FALSE)</f>
        <v>Klub sálového futbalu Športový klub Prednádražie Trnava</v>
      </c>
      <c r="C68" s="196" t="s">
        <v>2199</v>
      </c>
      <c r="D68" s="289">
        <v>3849.9999999999995</v>
      </c>
      <c r="E68" s="173">
        <v>0</v>
      </c>
      <c r="F68" s="166" t="s">
        <v>362</v>
      </c>
      <c r="G68" s="169" t="s">
        <v>321</v>
      </c>
      <c r="H68" s="169" t="s">
        <v>1029</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1379</v>
      </c>
      <c r="B69" s="204" t="str">
        <f>VLOOKUP(A69,Adr!A:B,2,FALSE)</f>
        <v>Klub slovenských turistov</v>
      </c>
      <c r="C69" s="196" t="s">
        <v>1665</v>
      </c>
      <c r="D69" s="289">
        <v>50000</v>
      </c>
      <c r="E69" s="230">
        <v>0</v>
      </c>
      <c r="F69" s="166" t="s">
        <v>349</v>
      </c>
      <c r="G69" s="169" t="s">
        <v>317</v>
      </c>
      <c r="H69" s="169" t="s">
        <v>1029</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2523</v>
      </c>
      <c r="B70" s="204" t="str">
        <f>VLOOKUP(A70,Adr!A:B,2,FALSE)</f>
        <v>Klub Super Deti Košice, o.z.</v>
      </c>
      <c r="C70" s="196" t="s">
        <v>2987</v>
      </c>
      <c r="D70" s="289">
        <v>3290</v>
      </c>
      <c r="E70" s="230">
        <v>0</v>
      </c>
      <c r="F70" s="166" t="s">
        <v>360</v>
      </c>
      <c r="G70" s="169" t="s">
        <v>321</v>
      </c>
      <c r="H70" s="169" t="s">
        <v>1029</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2530</v>
      </c>
      <c r="B71" s="204" t="str">
        <f>VLOOKUP(A71,Adr!A:B,2,FALSE)</f>
        <v>Klub vodného slalomu Karlova Ves</v>
      </c>
      <c r="C71" s="185" t="s">
        <v>2987</v>
      </c>
      <c r="D71" s="287">
        <v>2000</v>
      </c>
      <c r="E71" s="173">
        <v>0</v>
      </c>
      <c r="F71" s="166" t="s">
        <v>360</v>
      </c>
      <c r="G71" s="169" t="s">
        <v>321</v>
      </c>
      <c r="H71" s="169" t="s">
        <v>1029</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2538</v>
      </c>
      <c r="B72" s="204" t="str">
        <f>VLOOKUP(A72,Adr!A:B,2,FALSE)</f>
        <v>Krasokorčuliarsky klub Iskra Banská Bystrica</v>
      </c>
      <c r="C72" s="185" t="s">
        <v>2987</v>
      </c>
      <c r="D72" s="287">
        <v>5000</v>
      </c>
      <c r="E72" s="230">
        <v>0</v>
      </c>
      <c r="F72" s="166" t="s">
        <v>360</v>
      </c>
      <c r="G72" s="169" t="s">
        <v>321</v>
      </c>
      <c r="H72" s="169" t="s">
        <v>1029</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2546</v>
      </c>
      <c r="B73" s="204" t="str">
        <f>VLOOKUP(A73,Adr!A:B,2,FALSE)</f>
        <v>KRAV MAGA Modra</v>
      </c>
      <c r="C73" s="196" t="s">
        <v>350</v>
      </c>
      <c r="D73" s="289">
        <v>15000</v>
      </c>
      <c r="E73" s="173">
        <v>0</v>
      </c>
      <c r="F73" s="166" t="s">
        <v>349</v>
      </c>
      <c r="G73" s="169" t="s">
        <v>317</v>
      </c>
      <c r="H73" s="169" t="s">
        <v>1029</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2553</v>
      </c>
      <c r="B74" s="204" t="str">
        <f>VLOOKUP(A74,Adr!A:B,2,FALSE)</f>
        <v>Lieskovský tenisový klub – LTC</v>
      </c>
      <c r="C74" s="185" t="s">
        <v>2987</v>
      </c>
      <c r="D74" s="287">
        <v>5000</v>
      </c>
      <c r="E74" s="173">
        <v>0</v>
      </c>
      <c r="F74" s="166" t="s">
        <v>360</v>
      </c>
      <c r="G74" s="169" t="s">
        <v>321</v>
      </c>
      <c r="H74" s="169" t="s">
        <v>1029</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2562</v>
      </c>
      <c r="B75" s="204" t="str">
        <f>VLOOKUP(A75,Adr!A:B,2,FALSE)</f>
        <v>Lyžiarsky klub Lokomotíva Bratislava</v>
      </c>
      <c r="C75" s="197" t="s">
        <v>2987</v>
      </c>
      <c r="D75" s="290">
        <v>2248</v>
      </c>
      <c r="E75" s="230">
        <v>0</v>
      </c>
      <c r="F75" s="166" t="s">
        <v>360</v>
      </c>
      <c r="G75" s="169" t="s">
        <v>321</v>
      </c>
      <c r="H75" s="169" t="s">
        <v>1029</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2571</v>
      </c>
      <c r="B76" s="204" t="str">
        <f>VLOOKUP(A76,Adr!A:B,2,FALSE)</f>
        <v>Lyžiarsky klub Opalisko Závažná Poruba  </v>
      </c>
      <c r="C76" s="196" t="s">
        <v>2987</v>
      </c>
      <c r="D76" s="289">
        <v>2000</v>
      </c>
      <c r="E76" s="230">
        <v>0</v>
      </c>
      <c r="F76" s="166" t="s">
        <v>360</v>
      </c>
      <c r="G76" s="169" t="s">
        <v>321</v>
      </c>
      <c r="H76" s="169" t="s">
        <v>1029</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1790</v>
      </c>
      <c r="B77" s="204" t="str">
        <f>VLOOKUP(A77,Adr!A:B,2,FALSE)</f>
        <v>MAMMAL - Slovenský zväz MMA</v>
      </c>
      <c r="C77" s="196" t="s">
        <v>352</v>
      </c>
      <c r="D77" s="289">
        <v>50600</v>
      </c>
      <c r="E77" s="230">
        <v>0</v>
      </c>
      <c r="F77" s="166" t="s">
        <v>351</v>
      </c>
      <c r="G77" s="169" t="s">
        <v>321</v>
      </c>
      <c r="H77" s="169" t="s">
        <v>1029</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1799</v>
      </c>
      <c r="B78" s="204" t="str">
        <f>VLOOKUP(A78,Adr!A:B,2,FALSE)</f>
        <v>Maratón klub Rajec</v>
      </c>
      <c r="C78" s="196" t="s">
        <v>2200</v>
      </c>
      <c r="D78" s="287">
        <v>10000</v>
      </c>
      <c r="E78" s="230">
        <v>0</v>
      </c>
      <c r="F78" s="166" t="s">
        <v>362</v>
      </c>
      <c r="G78" s="169" t="s">
        <v>321</v>
      </c>
      <c r="H78" s="169" t="s">
        <v>1029</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2580</v>
      </c>
      <c r="B79" s="204" t="str">
        <f>VLOOKUP(A79,Adr!A:B,2,FALSE)</f>
        <v>Mestský futbalový klub Dolný Kubín</v>
      </c>
      <c r="C79" s="169" t="s">
        <v>2987</v>
      </c>
      <c r="D79" s="288">
        <v>4800</v>
      </c>
      <c r="E79" s="173">
        <v>0</v>
      </c>
      <c r="F79" s="166" t="s">
        <v>360</v>
      </c>
      <c r="G79" s="169" t="s">
        <v>321</v>
      </c>
      <c r="H79" s="169" t="s">
        <v>1029</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2587</v>
      </c>
      <c r="B80" s="204" t="str">
        <f>VLOOKUP(A80,Adr!A:B,2,FALSE)</f>
        <v>Mestský úrad Brezno</v>
      </c>
      <c r="C80" s="196" t="s">
        <v>2987</v>
      </c>
      <c r="D80" s="289">
        <v>5000</v>
      </c>
      <c r="E80" s="173">
        <v>0</v>
      </c>
      <c r="F80" s="166" t="s">
        <v>360</v>
      </c>
      <c r="G80" s="169" t="s">
        <v>321</v>
      </c>
      <c r="H80" s="169" t="s">
        <v>1029</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2597</v>
      </c>
      <c r="B81" s="204" t="str">
        <f>VLOOKUP(A81,Adr!A:B,2,FALSE)</f>
        <v>Mestský úrad Poprad</v>
      </c>
      <c r="C81" s="185" t="s">
        <v>2987</v>
      </c>
      <c r="D81" s="287">
        <v>5000</v>
      </c>
      <c r="E81" s="173">
        <v>0</v>
      </c>
      <c r="F81" s="166" t="s">
        <v>360</v>
      </c>
      <c r="G81" s="169" t="s">
        <v>321</v>
      </c>
      <c r="H81" s="169" t="s">
        <v>1029</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2605</v>
      </c>
      <c r="B82" s="204" t="str">
        <f>VLOOKUP(A82,Adr!A:B,2,FALSE)</f>
        <v>Mestský úrad Štúrovo</v>
      </c>
      <c r="C82" s="185" t="s">
        <v>2987</v>
      </c>
      <c r="D82" s="287">
        <v>5000</v>
      </c>
      <c r="E82" s="230">
        <v>0</v>
      </c>
      <c r="F82" s="166" t="s">
        <v>360</v>
      </c>
      <c r="G82" s="169" t="s">
        <v>321</v>
      </c>
      <c r="H82" s="169" t="s">
        <v>1029</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2614</v>
      </c>
      <c r="B83" s="204" t="str">
        <f>VLOOKUP(A83,Adr!A:B,2,FALSE)</f>
        <v>MESTSKÝ VOLEJBALOVÝ KLUB NOVÉ MESTO NAD VÁHOM</v>
      </c>
      <c r="C83" s="185" t="s">
        <v>2987</v>
      </c>
      <c r="D83" s="287">
        <v>4116</v>
      </c>
      <c r="E83" s="173">
        <v>0</v>
      </c>
      <c r="F83" s="166" t="s">
        <v>360</v>
      </c>
      <c r="G83" s="169" t="s">
        <v>321</v>
      </c>
      <c r="H83" s="169" t="s">
        <v>1029</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2624</v>
      </c>
      <c r="B84" s="204" t="str">
        <f>VLOOKUP(A84,Adr!A:B,2,FALSE)</f>
        <v>MINDA GYM BRATISLAVA</v>
      </c>
      <c r="C84" s="185" t="s">
        <v>350</v>
      </c>
      <c r="D84" s="187">
        <v>5000</v>
      </c>
      <c r="E84" s="173">
        <v>0</v>
      </c>
      <c r="F84" s="182" t="s">
        <v>349</v>
      </c>
      <c r="G84" s="185" t="s">
        <v>321</v>
      </c>
      <c r="H84" s="185" t="s">
        <v>1029</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1810</v>
      </c>
      <c r="B85" s="204" t="str">
        <f>VLOOKUP(A85,Adr!A:B,2,FALSE)</f>
        <v>Mládežnícka basketbalová akadémia Prievidza</v>
      </c>
      <c r="C85" s="196" t="s">
        <v>2201</v>
      </c>
      <c r="D85" s="287">
        <v>7760</v>
      </c>
      <c r="E85" s="173">
        <v>0</v>
      </c>
      <c r="F85" s="166" t="s">
        <v>362</v>
      </c>
      <c r="G85" s="169" t="s">
        <v>321</v>
      </c>
      <c r="H85" s="169" t="s">
        <v>1029</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2630</v>
      </c>
      <c r="B86" s="204" t="str">
        <f>VLOOKUP(A86,Adr!A:B,2,FALSE)</f>
        <v>MŠK - STO Krompachy</v>
      </c>
      <c r="C86" s="196" t="s">
        <v>2987</v>
      </c>
      <c r="D86" s="289">
        <v>5000</v>
      </c>
      <c r="E86" s="230">
        <v>0</v>
      </c>
      <c r="F86" s="166" t="s">
        <v>360</v>
      </c>
      <c r="G86" s="169" t="s">
        <v>321</v>
      </c>
      <c r="H86" s="169" t="s">
        <v>1029</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2639</v>
      </c>
      <c r="B87" s="204" t="str">
        <f>VLOOKUP(A87,Adr!A:B,2,FALSE)</f>
        <v>MŠK Púchov s. r. o.</v>
      </c>
      <c r="C87" s="185" t="s">
        <v>350</v>
      </c>
      <c r="D87" s="187">
        <v>13000</v>
      </c>
      <c r="E87" s="173">
        <v>0</v>
      </c>
      <c r="F87" s="182" t="s">
        <v>349</v>
      </c>
      <c r="G87" s="185" t="s">
        <v>321</v>
      </c>
      <c r="H87" s="185" t="s">
        <v>1029</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2645</v>
      </c>
      <c r="B88" s="204" t="str">
        <f>VLOOKUP(A88,Adr!A:B,2,FALSE)</f>
        <v>MUSHER KLUB LUČENEC</v>
      </c>
      <c r="C88" s="185" t="s">
        <v>350</v>
      </c>
      <c r="D88" s="187">
        <v>4500</v>
      </c>
      <c r="E88" s="230">
        <v>0</v>
      </c>
      <c r="F88" s="182" t="s">
        <v>349</v>
      </c>
      <c r="G88" s="185" t="s">
        <v>321</v>
      </c>
      <c r="H88" s="185" t="s">
        <v>1029</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2653</v>
      </c>
      <c r="B89" s="204" t="str">
        <f>VLOOKUP(A89,Adr!A:B,2,FALSE)</f>
        <v>NOVÉ TVÁRE/NEW FACES</v>
      </c>
      <c r="C89" s="185" t="s">
        <v>350</v>
      </c>
      <c r="D89" s="187">
        <v>5000</v>
      </c>
      <c r="E89" s="230">
        <v>0</v>
      </c>
      <c r="F89" s="182" t="s">
        <v>349</v>
      </c>
      <c r="G89" s="185" t="s">
        <v>321</v>
      </c>
      <c r="H89" s="185" t="s">
        <v>1029</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1819</v>
      </c>
      <c r="B90" s="204" t="str">
        <f>VLOOKUP(A90,Adr!A:B,2,FALSE)</f>
        <v>Občianske združenie "Športový klub DELFÍN Nitra"</v>
      </c>
      <c r="C90" s="185" t="s">
        <v>2202</v>
      </c>
      <c r="D90" s="287">
        <v>7000</v>
      </c>
      <c r="E90" s="230">
        <v>0</v>
      </c>
      <c r="F90" s="166" t="s">
        <v>362</v>
      </c>
      <c r="G90" s="169" t="s">
        <v>321</v>
      </c>
      <c r="H90" s="169" t="s">
        <v>1029</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2659</v>
      </c>
      <c r="B91" s="204" t="str">
        <f>VLOOKUP(A91,Adr!A:B,2,FALSE)</f>
        <v>Občianske združenie Sokolík</v>
      </c>
      <c r="C91" s="196" t="s">
        <v>2987</v>
      </c>
      <c r="D91" s="287">
        <v>5000</v>
      </c>
      <c r="E91" s="173">
        <v>0</v>
      </c>
      <c r="F91" s="166" t="s">
        <v>360</v>
      </c>
      <c r="G91" s="169" t="s">
        <v>321</v>
      </c>
      <c r="H91" s="169" t="s">
        <v>1029</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1827</v>
      </c>
      <c r="B92" s="204" t="str">
        <f>VLOOKUP(A92,Adr!A:B,2,FALSE)</f>
        <v>OCRA Slovakia</v>
      </c>
      <c r="C92" s="169" t="s">
        <v>2232</v>
      </c>
      <c r="D92" s="288">
        <v>15000</v>
      </c>
      <c r="E92" s="173">
        <v>0</v>
      </c>
      <c r="F92" s="166" t="s">
        <v>349</v>
      </c>
      <c r="G92" s="169" t="s">
        <v>321</v>
      </c>
      <c r="H92" s="169" t="s">
        <v>1029</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2669</v>
      </c>
      <c r="B93" s="204" t="str">
        <f>VLOOKUP(A93,Adr!A:B,2,FALSE)</f>
        <v>Penguin sport club</v>
      </c>
      <c r="C93" s="197" t="s">
        <v>2987</v>
      </c>
      <c r="D93" s="290">
        <v>5000</v>
      </c>
      <c r="E93" s="230">
        <v>0</v>
      </c>
      <c r="F93" s="166" t="s">
        <v>360</v>
      </c>
      <c r="G93" s="169" t="s">
        <v>321</v>
      </c>
      <c r="H93" s="169" t="s">
        <v>1029</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1834</v>
      </c>
      <c r="B94" s="204" t="str">
        <f>VLOOKUP(A94,Adr!A:B,2,FALSE)</f>
        <v>Philosophers Nitra</v>
      </c>
      <c r="C94" s="196" t="s">
        <v>2155</v>
      </c>
      <c r="D94" s="289">
        <v>25000</v>
      </c>
      <c r="E94" s="173">
        <v>0</v>
      </c>
      <c r="F94" s="166" t="s">
        <v>349</v>
      </c>
      <c r="G94" s="169" t="s">
        <v>321</v>
      </c>
      <c r="H94" s="169" t="s">
        <v>1029</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2679</v>
      </c>
      <c r="B95" s="204" t="str">
        <f>VLOOKUP(A95,Adr!A:B,2,FALSE)</f>
        <v>Pilot JET s.r.o.</v>
      </c>
      <c r="C95" s="196" t="s">
        <v>350</v>
      </c>
      <c r="D95" s="289">
        <v>25000</v>
      </c>
      <c r="E95" s="230">
        <v>0</v>
      </c>
      <c r="F95" s="166" t="s">
        <v>349</v>
      </c>
      <c r="G95" s="169" t="s">
        <v>317</v>
      </c>
      <c r="H95" s="169" t="s">
        <v>1029</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1841</v>
      </c>
      <c r="B96" s="204" t="str">
        <f>VLOOKUP(A96,Adr!A:B,2,FALSE)</f>
        <v>PIRANA Sport Club</v>
      </c>
      <c r="C96" s="185" t="s">
        <v>2203</v>
      </c>
      <c r="D96" s="287">
        <v>2600</v>
      </c>
      <c r="E96" s="173">
        <v>0</v>
      </c>
      <c r="F96" s="166" t="s">
        <v>362</v>
      </c>
      <c r="G96" s="169" t="s">
        <v>321</v>
      </c>
      <c r="H96" s="169" t="s">
        <v>1029</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1851</v>
      </c>
      <c r="B97" s="204" t="str">
        <f>VLOOKUP(A97,Adr!A:B,2,FALSE)</f>
        <v>Pohyb ako dar</v>
      </c>
      <c r="C97" s="196" t="s">
        <v>2204</v>
      </c>
      <c r="D97" s="287">
        <v>4500</v>
      </c>
      <c r="E97" s="173">
        <v>0</v>
      </c>
      <c r="F97" s="166" t="s">
        <v>362</v>
      </c>
      <c r="G97" s="169" t="s">
        <v>321</v>
      </c>
      <c r="H97" s="169" t="s">
        <v>1029</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1858</v>
      </c>
      <c r="B98" s="204" t="str">
        <f>VLOOKUP(A98,Adr!A:B,2,FALSE)</f>
        <v>SKI CLUB VRÁTNA</v>
      </c>
      <c r="C98" s="196" t="s">
        <v>2205</v>
      </c>
      <c r="D98" s="287">
        <v>4333.5</v>
      </c>
      <c r="E98" s="230">
        <v>0</v>
      </c>
      <c r="F98" s="166" t="s">
        <v>362</v>
      </c>
      <c r="G98" s="169" t="s">
        <v>321</v>
      </c>
      <c r="H98" s="169" t="s">
        <v>1029</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2689</v>
      </c>
      <c r="B99" s="204" t="str">
        <f>VLOOKUP(A99,Adr!A:B,2,FALSE)</f>
        <v>Slávia Gymnastické centrum Bratislava</v>
      </c>
      <c r="C99" s="185" t="s">
        <v>2987</v>
      </c>
      <c r="D99" s="289">
        <v>5000</v>
      </c>
      <c r="E99" s="173">
        <v>0</v>
      </c>
      <c r="F99" s="166" t="s">
        <v>360</v>
      </c>
      <c r="G99" s="169" t="s">
        <v>321</v>
      </c>
      <c r="H99" s="169" t="s">
        <v>1029</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436</v>
      </c>
      <c r="B100" s="204" t="str">
        <f>VLOOKUP(A100,Adr!A:B,2,FALSE)</f>
        <v>Slovenská asociácia amerického futbalu</v>
      </c>
      <c r="C100" s="197" t="s">
        <v>1030</v>
      </c>
      <c r="D100" s="290">
        <v>20620</v>
      </c>
      <c r="E100" s="230">
        <v>0</v>
      </c>
      <c r="F100" s="166" t="s">
        <v>339</v>
      </c>
      <c r="G100" s="169" t="s">
        <v>319</v>
      </c>
      <c r="H100" s="169" t="s">
        <v>1029</v>
      </c>
      <c r="I100" s="192" t="str">
        <f t="shared" si="5"/>
        <v>30787009a</v>
      </c>
      <c r="J100" s="167" t="str">
        <f t="shared" si="6"/>
        <v>30787009026 02</v>
      </c>
      <c r="K100" s="5" t="s">
        <v>1031</v>
      </c>
      <c r="L100" s="167" t="str">
        <f t="shared" si="7"/>
        <v>30787009026 02B</v>
      </c>
      <c r="M100" s="5" t="str">
        <f t="shared" si="8"/>
        <v>Slovenská asociácia amerického futbaluaBamerický futbal - bežné transfery</v>
      </c>
      <c r="N100" s="3" t="str">
        <f t="shared" si="9"/>
        <v>30787009aB</v>
      </c>
    </row>
    <row r="101" spans="1:14" x14ac:dyDescent="0.2">
      <c r="A101" s="198" t="s">
        <v>443</v>
      </c>
      <c r="B101" s="204" t="str">
        <f>VLOOKUP(A101,Adr!A:B,2,FALSE)</f>
        <v>Slovenská asociácia boccie</v>
      </c>
      <c r="C101" s="169" t="s">
        <v>1032</v>
      </c>
      <c r="D101" s="288">
        <v>19239</v>
      </c>
      <c r="E101" s="173">
        <v>0</v>
      </c>
      <c r="F101" s="166" t="s">
        <v>339</v>
      </c>
      <c r="G101" s="169" t="s">
        <v>319</v>
      </c>
      <c r="H101" s="169" t="s">
        <v>1029</v>
      </c>
      <c r="I101" s="192" t="str">
        <f t="shared" si="5"/>
        <v>00631655a</v>
      </c>
      <c r="J101" s="167" t="str">
        <f t="shared" si="6"/>
        <v>00631655026 02</v>
      </c>
      <c r="K101" s="5" t="s">
        <v>1033</v>
      </c>
      <c r="L101" s="167" t="str">
        <f t="shared" si="7"/>
        <v>00631655026 02B</v>
      </c>
      <c r="M101" s="5" t="str">
        <f t="shared" si="8"/>
        <v>Slovenská asociácia boccieaBboccia - bežné transfery</v>
      </c>
      <c r="N101" s="3" t="str">
        <f t="shared" si="9"/>
        <v>00631655aB</v>
      </c>
    </row>
    <row r="102" spans="1:14" x14ac:dyDescent="0.2">
      <c r="A102" s="198" t="s">
        <v>443</v>
      </c>
      <c r="B102" s="204" t="str">
        <f>VLOOKUP(A102,Adr!A:B,2,FALSE)</f>
        <v>Slovenská asociácia boccie</v>
      </c>
      <c r="C102" s="185" t="s">
        <v>1034</v>
      </c>
      <c r="D102" s="287">
        <v>19239</v>
      </c>
      <c r="E102" s="230">
        <v>0</v>
      </c>
      <c r="F102" s="166" t="s">
        <v>339</v>
      </c>
      <c r="G102" s="169" t="s">
        <v>319</v>
      </c>
      <c r="H102" s="169" t="s">
        <v>1029</v>
      </c>
      <c r="I102" s="192" t="str">
        <f t="shared" si="5"/>
        <v>00631655a</v>
      </c>
      <c r="J102" s="167" t="str">
        <f t="shared" si="6"/>
        <v>00631655026 02</v>
      </c>
      <c r="K102" s="5" t="s">
        <v>1035</v>
      </c>
      <c r="L102" s="167" t="str">
        <f t="shared" si="7"/>
        <v>00631655026 02B</v>
      </c>
      <c r="M102" s="5" t="str">
        <f t="shared" si="8"/>
        <v>Slovenská asociácia boccieaBboule lyonnaise - bežné transfery</v>
      </c>
      <c r="N102" s="3" t="str">
        <f t="shared" si="9"/>
        <v>00631655aB</v>
      </c>
    </row>
    <row r="103" spans="1:14" x14ac:dyDescent="0.2">
      <c r="A103" s="202" t="s">
        <v>454</v>
      </c>
      <c r="B103" s="204" t="str">
        <f>VLOOKUP(A103,Adr!A:B,2,FALSE)</f>
        <v>Slovenská asociácia čínskeho wushu</v>
      </c>
      <c r="C103" s="196" t="s">
        <v>1036</v>
      </c>
      <c r="D103" s="287">
        <v>30377</v>
      </c>
      <c r="E103" s="173">
        <v>0</v>
      </c>
      <c r="F103" s="166" t="s">
        <v>339</v>
      </c>
      <c r="G103" s="169" t="s">
        <v>319</v>
      </c>
      <c r="H103" s="169" t="s">
        <v>1029</v>
      </c>
      <c r="I103" s="192" t="str">
        <f t="shared" si="5"/>
        <v>42019541a</v>
      </c>
      <c r="J103" s="167" t="str">
        <f t="shared" si="6"/>
        <v>42019541026 02</v>
      </c>
      <c r="K103" s="5" t="s">
        <v>1037</v>
      </c>
      <c r="L103" s="167" t="str">
        <f t="shared" si="7"/>
        <v>42019541026 02B</v>
      </c>
      <c r="M103" s="5" t="str">
        <f t="shared" si="8"/>
        <v>Slovenská asociácia čínskeho wushuaBwushu - bežné transfery</v>
      </c>
      <c r="N103" s="3" t="str">
        <f t="shared" si="9"/>
        <v>42019541aB</v>
      </c>
    </row>
    <row r="104" spans="1:14" x14ac:dyDescent="0.2">
      <c r="A104" s="202" t="s">
        <v>462</v>
      </c>
      <c r="B104" s="204" t="str">
        <f>VLOOKUP(A104,Adr!A:B,2,FALSE)</f>
        <v>Slovenská Asociácia Dynamickej Streľby</v>
      </c>
      <c r="C104" s="169" t="s">
        <v>1038</v>
      </c>
      <c r="D104" s="288">
        <v>28868</v>
      </c>
      <c r="E104" s="230">
        <v>0</v>
      </c>
      <c r="F104" s="166" t="s">
        <v>339</v>
      </c>
      <c r="G104" s="169" t="s">
        <v>319</v>
      </c>
      <c r="H104" s="169" t="s">
        <v>1029</v>
      </c>
      <c r="I104" s="192" t="str">
        <f t="shared" si="5"/>
        <v>30810108a</v>
      </c>
      <c r="J104" s="167" t="str">
        <f t="shared" si="6"/>
        <v>30810108026 02</v>
      </c>
      <c r="K104" s="5" t="s">
        <v>1039</v>
      </c>
      <c r="L104" s="167" t="str">
        <f t="shared" si="7"/>
        <v>30810108026 02B</v>
      </c>
      <c r="M104" s="5" t="str">
        <f t="shared" si="8"/>
        <v>Slovenská Asociácia Dynamickej StreľbyaBdynamická streľba - bežné transfery</v>
      </c>
      <c r="N104" s="3" t="str">
        <f t="shared" si="9"/>
        <v>30810108aB</v>
      </c>
    </row>
    <row r="105" spans="1:14" x14ac:dyDescent="0.2">
      <c r="A105" s="166" t="s">
        <v>469</v>
      </c>
      <c r="B105" s="204" t="str">
        <f>VLOOKUP(A105,Adr!A:B,2,FALSE)</f>
        <v>Slovenská asociácia fitnes, kulturistiky a silového trojboja</v>
      </c>
      <c r="C105" s="196" t="s">
        <v>1040</v>
      </c>
      <c r="D105" s="289">
        <v>501165</v>
      </c>
      <c r="E105" s="173">
        <v>0</v>
      </c>
      <c r="F105" s="166" t="s">
        <v>339</v>
      </c>
      <c r="G105" s="169" t="s">
        <v>319</v>
      </c>
      <c r="H105" s="169" t="s">
        <v>1029</v>
      </c>
      <c r="I105" s="192" t="str">
        <f t="shared" si="5"/>
        <v>30842069a</v>
      </c>
      <c r="J105" s="167" t="str">
        <f t="shared" si="6"/>
        <v>30842069026 02</v>
      </c>
      <c r="K105" s="5" t="s">
        <v>1041</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469</v>
      </c>
      <c r="B106" s="204" t="str">
        <f>VLOOKUP(A106,Adr!A:B,2,FALSE)</f>
        <v>Slovenská asociácia fitnes, kulturistiky a silového trojboja</v>
      </c>
      <c r="C106" s="185" t="s">
        <v>1042</v>
      </c>
      <c r="D106" s="287">
        <v>24014</v>
      </c>
      <c r="E106" s="230">
        <v>0</v>
      </c>
      <c r="F106" s="166" t="s">
        <v>339</v>
      </c>
      <c r="G106" s="169" t="s">
        <v>319</v>
      </c>
      <c r="H106" s="169" t="s">
        <v>1029</v>
      </c>
      <c r="I106" s="192" t="str">
        <f t="shared" si="5"/>
        <v>30842069a</v>
      </c>
      <c r="J106" s="167" t="str">
        <f t="shared" si="6"/>
        <v>30842069026 02</v>
      </c>
      <c r="K106" s="5" t="s">
        <v>1043</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469</v>
      </c>
      <c r="B107" s="204" t="str">
        <f>VLOOKUP(A107,Adr!A:B,2,FALSE)</f>
        <v>Slovenská asociácia fitnes, kulturistiky a silového trojboja</v>
      </c>
      <c r="C107" s="196" t="s">
        <v>1493</v>
      </c>
      <c r="D107" s="289">
        <v>20000</v>
      </c>
      <c r="E107" s="173">
        <v>0</v>
      </c>
      <c r="F107" s="166" t="s">
        <v>345</v>
      </c>
      <c r="G107" s="169" t="s">
        <v>321</v>
      </c>
      <c r="H107" s="169" t="s">
        <v>1029</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469</v>
      </c>
      <c r="B108" s="204" t="str">
        <f>VLOOKUP(A108,Adr!A:B,2,FALSE)</f>
        <v>Slovenská asociácia fitnes, kulturistiky a silového trojboja</v>
      </c>
      <c r="C108" s="196" t="s">
        <v>1494</v>
      </c>
      <c r="D108" s="289">
        <v>15000</v>
      </c>
      <c r="E108" s="230">
        <v>0</v>
      </c>
      <c r="F108" s="166" t="s">
        <v>345</v>
      </c>
      <c r="G108" s="169" t="s">
        <v>321</v>
      </c>
      <c r="H108" s="169" t="s">
        <v>1029</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477</v>
      </c>
      <c r="B109" s="204" t="str">
        <f>VLOOKUP(A109,Adr!A:B,2,FALSE)</f>
        <v>Slovenská asociácia Frisbee</v>
      </c>
      <c r="C109" s="185" t="s">
        <v>1044</v>
      </c>
      <c r="D109" s="289">
        <v>69132</v>
      </c>
      <c r="E109" s="173">
        <v>0</v>
      </c>
      <c r="F109" s="166" t="s">
        <v>339</v>
      </c>
      <c r="G109" s="169" t="s">
        <v>319</v>
      </c>
      <c r="H109" s="169" t="s">
        <v>1029</v>
      </c>
      <c r="I109" s="192" t="str">
        <f t="shared" si="5"/>
        <v>31749852a</v>
      </c>
      <c r="J109" s="167" t="str">
        <f t="shared" si="6"/>
        <v>31749852026 02</v>
      </c>
      <c r="K109" s="5" t="s">
        <v>1045</v>
      </c>
      <c r="L109" s="167" t="str">
        <f t="shared" si="7"/>
        <v>31749852026 02B</v>
      </c>
      <c r="M109" s="5" t="str">
        <f t="shared" si="8"/>
        <v>Slovenská asociácia FrisbeeaBšporty s lietajúcim diskom - bežné transfery</v>
      </c>
      <c r="N109" s="3" t="str">
        <f t="shared" si="9"/>
        <v>31749852aB</v>
      </c>
    </row>
    <row r="110" spans="1:14" x14ac:dyDescent="0.2">
      <c r="A110" s="198" t="s">
        <v>483</v>
      </c>
      <c r="B110" s="204" t="str">
        <f>VLOOKUP(A110,Adr!A:B,2,FALSE)</f>
        <v>Slovenská asociácia go</v>
      </c>
      <c r="C110" s="169" t="s">
        <v>1046</v>
      </c>
      <c r="D110" s="288">
        <v>19239</v>
      </c>
      <c r="E110" s="230">
        <v>0</v>
      </c>
      <c r="F110" s="166" t="s">
        <v>339</v>
      </c>
      <c r="G110" s="169" t="s">
        <v>319</v>
      </c>
      <c r="H110" s="169" t="s">
        <v>1029</v>
      </c>
      <c r="I110" s="192" t="str">
        <f t="shared" si="5"/>
        <v>30844711a</v>
      </c>
      <c r="J110" s="167" t="str">
        <f t="shared" si="6"/>
        <v>30844711026 02</v>
      </c>
      <c r="K110" s="5" t="s">
        <v>1047</v>
      </c>
      <c r="L110" s="167" t="str">
        <f t="shared" si="7"/>
        <v>30844711026 02B</v>
      </c>
      <c r="M110" s="5" t="str">
        <f t="shared" si="8"/>
        <v>Slovenská asociácia goaBgo - bežné transfery</v>
      </c>
      <c r="N110" s="3" t="str">
        <f t="shared" si="9"/>
        <v>30844711aB</v>
      </c>
    </row>
    <row r="111" spans="1:14" x14ac:dyDescent="0.2">
      <c r="A111" s="198" t="s">
        <v>489</v>
      </c>
      <c r="B111" s="204" t="str">
        <f>VLOOKUP(A111,Adr!A:B,2,FALSE)</f>
        <v>Slovenská asociácia korfbalu</v>
      </c>
      <c r="C111" s="169" t="s">
        <v>1048</v>
      </c>
      <c r="D111" s="288">
        <v>29908</v>
      </c>
      <c r="E111" s="173">
        <v>0</v>
      </c>
      <c r="F111" s="166" t="s">
        <v>339</v>
      </c>
      <c r="G111" s="169" t="s">
        <v>319</v>
      </c>
      <c r="H111" s="169" t="s">
        <v>1029</v>
      </c>
      <c r="I111" s="192" t="str">
        <f t="shared" si="5"/>
        <v>31940668a</v>
      </c>
      <c r="J111" s="167" t="str">
        <f t="shared" si="6"/>
        <v>31940668026 02</v>
      </c>
      <c r="K111" s="5" t="s">
        <v>1049</v>
      </c>
      <c r="L111" s="167" t="str">
        <f t="shared" si="7"/>
        <v>31940668026 02B</v>
      </c>
      <c r="M111" s="5" t="str">
        <f t="shared" si="8"/>
        <v>Slovenská asociácia korfbaluaBkorfbal - bežné transfery</v>
      </c>
      <c r="N111" s="3" t="str">
        <f t="shared" si="9"/>
        <v>31940668aB</v>
      </c>
    </row>
    <row r="112" spans="1:14" x14ac:dyDescent="0.2">
      <c r="A112" s="202" t="s">
        <v>496</v>
      </c>
      <c r="B112" s="204" t="str">
        <f>VLOOKUP(A112,Adr!A:B,2,FALSE)</f>
        <v>Slovenská asociácia motoristického športu</v>
      </c>
      <c r="C112" s="196" t="s">
        <v>1050</v>
      </c>
      <c r="D112" s="289">
        <v>389148</v>
      </c>
      <c r="E112" s="230">
        <v>0</v>
      </c>
      <c r="F112" s="166" t="s">
        <v>339</v>
      </c>
      <c r="G112" s="169" t="s">
        <v>319</v>
      </c>
      <c r="H112" s="169" t="s">
        <v>1029</v>
      </c>
      <c r="I112" s="192" t="str">
        <f t="shared" si="5"/>
        <v>31824021a</v>
      </c>
      <c r="J112" s="167" t="str">
        <f t="shared" si="6"/>
        <v>31824021026 02</v>
      </c>
      <c r="K112" s="5" t="s">
        <v>1051</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496</v>
      </c>
      <c r="B113" s="204" t="str">
        <f>VLOOKUP(A113,Adr!A:B,2,FALSE)</f>
        <v>Slovenská asociácia motoristického športu</v>
      </c>
      <c r="C113" s="185" t="s">
        <v>1495</v>
      </c>
      <c r="D113" s="289">
        <v>20000</v>
      </c>
      <c r="E113" s="173">
        <v>0</v>
      </c>
      <c r="F113" s="166" t="s">
        <v>345</v>
      </c>
      <c r="G113" s="169" t="s">
        <v>321</v>
      </c>
      <c r="H113" s="169" t="s">
        <v>1029</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496</v>
      </c>
      <c r="B114" s="204" t="str">
        <f>VLOOKUP(A114,Adr!A:B,2,FALSE)</f>
        <v>Slovenská asociácia motoristického športu</v>
      </c>
      <c r="C114" s="185" t="s">
        <v>1496</v>
      </c>
      <c r="D114" s="289">
        <v>10000</v>
      </c>
      <c r="E114" s="230">
        <v>0</v>
      </c>
      <c r="F114" s="166" t="s">
        <v>345</v>
      </c>
      <c r="G114" s="169" t="s">
        <v>321</v>
      </c>
      <c r="H114" s="169" t="s">
        <v>1029</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1868</v>
      </c>
      <c r="B115" s="204" t="str">
        <f>VLOOKUP(A115,Adr!A:B,2,FALSE)</f>
        <v>Slovenská asociácia naturálnej kulturistiky</v>
      </c>
      <c r="C115" s="190" t="s">
        <v>352</v>
      </c>
      <c r="D115" s="288">
        <v>25000</v>
      </c>
      <c r="E115" s="173">
        <v>0</v>
      </c>
      <c r="F115" s="166" t="s">
        <v>351</v>
      </c>
      <c r="G115" s="169" t="s">
        <v>321</v>
      </c>
      <c r="H115" s="169" t="s">
        <v>1029</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507</v>
      </c>
      <c r="B116" s="204" t="str">
        <f>VLOOKUP(A116,Adr!A:B,2,FALSE)</f>
        <v>Slovenská asociácia pretláčania rukou</v>
      </c>
      <c r="C116" s="185" t="s">
        <v>1053</v>
      </c>
      <c r="D116" s="287">
        <v>39888</v>
      </c>
      <c r="E116" s="230">
        <v>0</v>
      </c>
      <c r="F116" s="166" t="s">
        <v>339</v>
      </c>
      <c r="G116" s="169" t="s">
        <v>319</v>
      </c>
      <c r="H116" s="169" t="s">
        <v>1029</v>
      </c>
      <c r="I116" s="192" t="str">
        <f t="shared" si="5"/>
        <v>30811686a</v>
      </c>
      <c r="J116" s="167" t="str">
        <f t="shared" si="6"/>
        <v>30811686026 02</v>
      </c>
      <c r="K116" s="5" t="s">
        <v>1054</v>
      </c>
      <c r="L116" s="167" t="str">
        <f t="shared" si="7"/>
        <v>30811686026 02B</v>
      </c>
      <c r="M116" s="5" t="str">
        <f t="shared" si="8"/>
        <v>Slovenská asociácia pretláčania rukouaBpretláčanie rukou - bežné transfery</v>
      </c>
      <c r="N116" s="3" t="str">
        <f t="shared" si="9"/>
        <v>30811686aB</v>
      </c>
    </row>
    <row r="117" spans="1:14" x14ac:dyDescent="0.2">
      <c r="A117" s="202" t="s">
        <v>516</v>
      </c>
      <c r="B117" s="204" t="str">
        <f>VLOOKUP(A117,Adr!A:B,2,FALSE)</f>
        <v>Slovenská asociácia Taekwondo WT</v>
      </c>
      <c r="C117" s="185" t="s">
        <v>1055</v>
      </c>
      <c r="D117" s="287">
        <v>46106</v>
      </c>
      <c r="E117" s="173">
        <v>0</v>
      </c>
      <c r="F117" s="166" t="s">
        <v>339</v>
      </c>
      <c r="G117" s="169" t="s">
        <v>319</v>
      </c>
      <c r="H117" s="169" t="s">
        <v>1029</v>
      </c>
      <c r="I117" s="192" t="str">
        <f t="shared" si="5"/>
        <v>30814910a</v>
      </c>
      <c r="J117" s="167" t="str">
        <f t="shared" si="6"/>
        <v>30814910026 02</v>
      </c>
      <c r="K117" s="5" t="s">
        <v>1056</v>
      </c>
      <c r="L117" s="167" t="str">
        <f t="shared" si="7"/>
        <v>30814910026 02B</v>
      </c>
      <c r="M117" s="5" t="str">
        <f t="shared" si="8"/>
        <v>Slovenská asociácia Taekwondo WTaBtaekwondo - bežné transfery</v>
      </c>
      <c r="N117" s="3" t="str">
        <f t="shared" si="9"/>
        <v>30814910aB</v>
      </c>
    </row>
    <row r="118" spans="1:14" ht="22.5" x14ac:dyDescent="0.2">
      <c r="A118" s="166" t="s">
        <v>516</v>
      </c>
      <c r="B118" s="204" t="str">
        <f>VLOOKUP(A118,Adr!A:B,2,FALSE)</f>
        <v>Slovenská asociácia Taekwondo WT</v>
      </c>
      <c r="C118" s="196" t="s">
        <v>1467</v>
      </c>
      <c r="D118" s="289">
        <v>10340</v>
      </c>
      <c r="E118" s="173">
        <v>0</v>
      </c>
      <c r="F118" s="166" t="s">
        <v>343</v>
      </c>
      <c r="G118" s="169" t="s">
        <v>321</v>
      </c>
      <c r="H118" s="169" t="s">
        <v>1029</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516</v>
      </c>
      <c r="B119" s="204" t="str">
        <f>VLOOKUP(A119,Adr!A:B,2,FALSE)</f>
        <v>Slovenská asociácia Taekwondo WT</v>
      </c>
      <c r="C119" s="169" t="s">
        <v>1497</v>
      </c>
      <c r="D119" s="288">
        <v>35000</v>
      </c>
      <c r="E119" s="173">
        <v>0</v>
      </c>
      <c r="F119" s="166" t="s">
        <v>345</v>
      </c>
      <c r="G119" s="169" t="s">
        <v>321</v>
      </c>
      <c r="H119" s="169" t="s">
        <v>1029</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2987</v>
      </c>
      <c r="D120" s="289">
        <v>4800</v>
      </c>
      <c r="E120" s="230">
        <v>0</v>
      </c>
      <c r="F120" s="166" t="s">
        <v>360</v>
      </c>
      <c r="G120" s="169" t="s">
        <v>321</v>
      </c>
      <c r="H120" s="169" t="s">
        <v>1029</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1398</v>
      </c>
      <c r="B121" s="204" t="str">
        <f>VLOOKUP(A121,Adr!A:B,2,FALSE)</f>
        <v>Slovenská asociácia univerzitného športu</v>
      </c>
      <c r="C121" s="185" t="s">
        <v>1477</v>
      </c>
      <c r="D121" s="287">
        <v>588000</v>
      </c>
      <c r="E121" s="173">
        <v>0</v>
      </c>
      <c r="F121" s="166" t="s">
        <v>349</v>
      </c>
      <c r="G121" s="169" t="s">
        <v>321</v>
      </c>
      <c r="H121" s="169" t="s">
        <v>1029</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1879</v>
      </c>
      <c r="B122" s="204" t="str">
        <f>VLOOKUP(A122,Adr!A:B,2,FALSE)</f>
        <v>SLOVENSKÁ ASOCIÁCIA ZLATOKOPOV</v>
      </c>
      <c r="C122" s="169" t="s">
        <v>352</v>
      </c>
      <c r="D122" s="288">
        <v>25000</v>
      </c>
      <c r="E122" s="173">
        <v>0</v>
      </c>
      <c r="F122" s="166" t="s">
        <v>351</v>
      </c>
      <c r="G122" s="169" t="s">
        <v>321</v>
      </c>
      <c r="H122" s="169" t="s">
        <v>1029</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1405</v>
      </c>
      <c r="B123" s="204" t="str">
        <f>VLOOKUP(A123,Adr!A:B,2,FALSE)</f>
        <v>Slovenská asociácia zrakovo postihnutých športovcov</v>
      </c>
      <c r="C123" s="169" t="s">
        <v>1465</v>
      </c>
      <c r="D123" s="288">
        <v>174534</v>
      </c>
      <c r="E123" s="173">
        <v>0</v>
      </c>
      <c r="F123" s="166" t="s">
        <v>343</v>
      </c>
      <c r="G123" s="169" t="s">
        <v>321</v>
      </c>
      <c r="H123" s="169" t="s">
        <v>1029</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523</v>
      </c>
      <c r="B124" s="204" t="str">
        <f>VLOOKUP(A124,Adr!A:B,2,FALSE)</f>
        <v>Slovenská baseballová federácia</v>
      </c>
      <c r="C124" s="185" t="s">
        <v>1057</v>
      </c>
      <c r="D124" s="287">
        <v>134297</v>
      </c>
      <c r="E124" s="230">
        <v>0</v>
      </c>
      <c r="F124" s="166" t="s">
        <v>339</v>
      </c>
      <c r="G124" s="169" t="s">
        <v>319</v>
      </c>
      <c r="H124" s="169" t="s">
        <v>1029</v>
      </c>
      <c r="I124" s="192" t="str">
        <f t="shared" si="5"/>
        <v>30844568a</v>
      </c>
      <c r="J124" s="167" t="str">
        <f t="shared" si="6"/>
        <v>30844568026 02</v>
      </c>
      <c r="K124" s="5" t="s">
        <v>1058</v>
      </c>
      <c r="L124" s="167" t="str">
        <f t="shared" si="7"/>
        <v>30844568026 02B</v>
      </c>
      <c r="M124" s="5" t="str">
        <f t="shared" si="8"/>
        <v>Slovenská baseballová federáciaaBbaseball - bežné transfery</v>
      </c>
      <c r="N124" s="3" t="str">
        <f t="shared" si="9"/>
        <v>30844568aB</v>
      </c>
    </row>
    <row r="125" spans="1:14" x14ac:dyDescent="0.2">
      <c r="A125" s="198" t="s">
        <v>529</v>
      </c>
      <c r="B125" s="204" t="str">
        <f>VLOOKUP(A125,Adr!A:B,2,FALSE)</f>
        <v>Slovenská basketbalová asociácia</v>
      </c>
      <c r="C125" s="169" t="s">
        <v>1059</v>
      </c>
      <c r="D125" s="288">
        <v>1013260</v>
      </c>
      <c r="E125" s="173">
        <v>0</v>
      </c>
      <c r="F125" s="166" t="s">
        <v>339</v>
      </c>
      <c r="G125" s="169" t="s">
        <v>319</v>
      </c>
      <c r="H125" s="169" t="s">
        <v>1029</v>
      </c>
      <c r="I125" s="192" t="str">
        <f t="shared" si="5"/>
        <v>17315166a</v>
      </c>
      <c r="J125" s="167" t="str">
        <f t="shared" si="6"/>
        <v>17315166026 02</v>
      </c>
      <c r="K125" s="5" t="s">
        <v>1060</v>
      </c>
      <c r="L125" s="167" t="str">
        <f t="shared" si="7"/>
        <v>17315166026 02B</v>
      </c>
      <c r="M125" s="5" t="str">
        <f t="shared" si="8"/>
        <v>Slovenská basketbalová asociáciaaBbasketbal - bežné transfery</v>
      </c>
      <c r="N125" s="3" t="str">
        <f t="shared" si="9"/>
        <v>17315166aB</v>
      </c>
    </row>
    <row r="126" spans="1:14" x14ac:dyDescent="0.2">
      <c r="A126" s="202" t="s">
        <v>536</v>
      </c>
      <c r="B126" s="204" t="str">
        <f>VLOOKUP(A126,Adr!A:B,2,FALSE)</f>
        <v>Slovenská boxerská federácia</v>
      </c>
      <c r="C126" s="169" t="s">
        <v>1061</v>
      </c>
      <c r="D126" s="288">
        <v>314012</v>
      </c>
      <c r="E126" s="230">
        <v>0</v>
      </c>
      <c r="F126" s="166" t="s">
        <v>339</v>
      </c>
      <c r="G126" s="169" t="s">
        <v>319</v>
      </c>
      <c r="H126" s="169" t="s">
        <v>1029</v>
      </c>
      <c r="I126" s="192" t="str">
        <f t="shared" si="5"/>
        <v>31744621a</v>
      </c>
      <c r="J126" s="167" t="str">
        <f t="shared" si="6"/>
        <v>31744621026 02</v>
      </c>
      <c r="K126" s="5" t="s">
        <v>1062</v>
      </c>
      <c r="L126" s="167" t="str">
        <f t="shared" si="7"/>
        <v>31744621026 02B</v>
      </c>
      <c r="M126" s="5" t="str">
        <f t="shared" si="8"/>
        <v>Slovenská boxerská federáciaaBbox - bežné transfery</v>
      </c>
      <c r="N126" s="3" t="str">
        <f t="shared" si="9"/>
        <v>31744621aB</v>
      </c>
    </row>
    <row r="127" spans="1:14" x14ac:dyDescent="0.2">
      <c r="A127" s="166" t="s">
        <v>536</v>
      </c>
      <c r="B127" s="204" t="str">
        <f>VLOOKUP(A127,Adr!A:B,2,FALSE)</f>
        <v>Slovenská boxerská federácia</v>
      </c>
      <c r="C127" s="169" t="s">
        <v>2156</v>
      </c>
      <c r="D127" s="289">
        <v>15000</v>
      </c>
      <c r="E127" s="230">
        <v>0</v>
      </c>
      <c r="F127" s="166" t="s">
        <v>345</v>
      </c>
      <c r="G127" s="169" t="s">
        <v>321</v>
      </c>
      <c r="H127" s="169" t="s">
        <v>1029</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536</v>
      </c>
      <c r="B128" s="204" t="str">
        <f>VLOOKUP(A128,Adr!A:B,2,FALSE)</f>
        <v>Slovenská boxerská federácia</v>
      </c>
      <c r="C128" s="185" t="s">
        <v>2157</v>
      </c>
      <c r="D128" s="287">
        <v>20000</v>
      </c>
      <c r="E128" s="173">
        <v>0</v>
      </c>
      <c r="F128" s="166" t="s">
        <v>345</v>
      </c>
      <c r="G128" s="169" t="s">
        <v>321</v>
      </c>
      <c r="H128" s="169" t="s">
        <v>1029</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536</v>
      </c>
      <c r="B129" s="204" t="str">
        <f>VLOOKUP(A129,Adr!A:B,2,FALSE)</f>
        <v>Slovenská boxerská federácia</v>
      </c>
      <c r="C129" s="196" t="s">
        <v>2158</v>
      </c>
      <c r="D129" s="289">
        <v>20000</v>
      </c>
      <c r="E129" s="230">
        <v>0</v>
      </c>
      <c r="F129" s="166" t="s">
        <v>345</v>
      </c>
      <c r="G129" s="169" t="s">
        <v>321</v>
      </c>
      <c r="H129" s="169" t="s">
        <v>1029</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536</v>
      </c>
      <c r="B130" s="204" t="str">
        <f>VLOOKUP(A130,Adr!A:B,2,FALSE)</f>
        <v>Slovenská boxerská federácia</v>
      </c>
      <c r="C130" s="196" t="s">
        <v>2159</v>
      </c>
      <c r="D130" s="289">
        <v>45000</v>
      </c>
      <c r="E130" s="173">
        <v>0</v>
      </c>
      <c r="F130" s="166" t="s">
        <v>345</v>
      </c>
      <c r="G130" s="169" t="s">
        <v>321</v>
      </c>
      <c r="H130" s="169" t="s">
        <v>1029</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536</v>
      </c>
      <c r="B131" s="204" t="str">
        <f>VLOOKUP(A131,Adr!A:B,2,FALSE)</f>
        <v>Slovenská boxerská federácia</v>
      </c>
      <c r="C131" s="185" t="s">
        <v>2160</v>
      </c>
      <c r="D131" s="287">
        <v>15000</v>
      </c>
      <c r="E131" s="230">
        <v>0</v>
      </c>
      <c r="F131" s="166" t="s">
        <v>345</v>
      </c>
      <c r="G131" s="169" t="s">
        <v>321</v>
      </c>
      <c r="H131" s="169" t="s">
        <v>1029</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536</v>
      </c>
      <c r="B132" s="204" t="str">
        <f>VLOOKUP(A132,Adr!A:B,2,FALSE)</f>
        <v>Slovenská boxerská federácia</v>
      </c>
      <c r="C132" s="185" t="s">
        <v>1498</v>
      </c>
      <c r="D132" s="287">
        <v>45000</v>
      </c>
      <c r="E132" s="173">
        <v>0</v>
      </c>
      <c r="F132" s="166" t="s">
        <v>345</v>
      </c>
      <c r="G132" s="169" t="s">
        <v>321</v>
      </c>
      <c r="H132" s="169" t="s">
        <v>1029</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536</v>
      </c>
      <c r="B133" s="204" t="str">
        <f>VLOOKUP(A133,Adr!A:B,2,FALSE)</f>
        <v>Slovenská boxerská federácia</v>
      </c>
      <c r="C133" s="196" t="s">
        <v>2161</v>
      </c>
      <c r="D133" s="289">
        <v>10000</v>
      </c>
      <c r="E133" s="230">
        <v>0</v>
      </c>
      <c r="F133" s="166" t="s">
        <v>345</v>
      </c>
      <c r="G133" s="169" t="s">
        <v>321</v>
      </c>
      <c r="H133" s="169" t="s">
        <v>1029</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536</v>
      </c>
      <c r="B134" s="204" t="str">
        <f>VLOOKUP(A134,Adr!A:B,2,FALSE)</f>
        <v>Slovenská boxerská federácia</v>
      </c>
      <c r="C134" s="169" t="s">
        <v>350</v>
      </c>
      <c r="D134" s="172">
        <v>20000</v>
      </c>
      <c r="E134" s="173">
        <v>0</v>
      </c>
      <c r="F134" s="166" t="s">
        <v>349</v>
      </c>
      <c r="G134" s="169" t="s">
        <v>321</v>
      </c>
      <c r="H134" s="169" t="s">
        <v>1029</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1890</v>
      </c>
      <c r="B135" s="204" t="str">
        <f>VLOOKUP(A135,Adr!A:B,2,FALSE)</f>
        <v>SLOVENSKÁ CYKLOTRIALOVÁ ÚNIA</v>
      </c>
      <c r="C135" s="196" t="s">
        <v>2232</v>
      </c>
      <c r="D135" s="289">
        <v>36500</v>
      </c>
      <c r="E135" s="230">
        <v>0</v>
      </c>
      <c r="F135" s="166" t="s">
        <v>349</v>
      </c>
      <c r="G135" s="169" t="s">
        <v>321</v>
      </c>
      <c r="H135" s="169" t="s">
        <v>1029</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1899</v>
      </c>
      <c r="B136" s="204" t="str">
        <f>VLOOKUP(A136,Adr!A:B,2,FALSE)</f>
        <v>Slovenská Escrima Wing Tsun Organizácia (SEWTO)</v>
      </c>
      <c r="C136" s="185" t="s">
        <v>352</v>
      </c>
      <c r="D136" s="287">
        <v>19200</v>
      </c>
      <c r="E136" s="173">
        <v>0</v>
      </c>
      <c r="F136" s="166" t="s">
        <v>351</v>
      </c>
      <c r="G136" s="169" t="s">
        <v>321</v>
      </c>
      <c r="H136" s="169" t="s">
        <v>1029</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1899</v>
      </c>
      <c r="B137" s="204" t="str">
        <f>VLOOKUP(A137,Adr!A:B,2,FALSE)</f>
        <v>Slovenská Escrima Wing Tsun Organizácia (SEWTO)</v>
      </c>
      <c r="C137" s="185" t="s">
        <v>2987</v>
      </c>
      <c r="D137" s="287">
        <v>4324</v>
      </c>
      <c r="E137" s="230">
        <v>0</v>
      </c>
      <c r="F137" s="166" t="s">
        <v>360</v>
      </c>
      <c r="G137" s="169" t="s">
        <v>321</v>
      </c>
      <c r="H137" s="169" t="s">
        <v>1029</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1909</v>
      </c>
      <c r="B138" s="204" t="str">
        <f>VLOOKUP(A138,Adr!A:B,2,FALSE)</f>
        <v>Slovenská federácia karate a bojových umení</v>
      </c>
      <c r="C138" s="196" t="s">
        <v>352</v>
      </c>
      <c r="D138" s="289">
        <v>138000</v>
      </c>
      <c r="E138" s="230">
        <v>0</v>
      </c>
      <c r="F138" s="166" t="s">
        <v>351</v>
      </c>
      <c r="G138" s="169" t="s">
        <v>321</v>
      </c>
      <c r="H138" s="169" t="s">
        <v>1029</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1909</v>
      </c>
      <c r="B139" s="204" t="str">
        <f>VLOOKUP(A139,Adr!A:B,2,FALSE)</f>
        <v>Slovenská federácia karate a bojových umení</v>
      </c>
      <c r="C139" s="185" t="s">
        <v>2987</v>
      </c>
      <c r="D139" s="287">
        <v>3200</v>
      </c>
      <c r="E139" s="173">
        <v>0</v>
      </c>
      <c r="F139" s="166" t="s">
        <v>360</v>
      </c>
      <c r="G139" s="169" t="s">
        <v>321</v>
      </c>
      <c r="H139" s="169" t="s">
        <v>1029</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1909</v>
      </c>
      <c r="B140" s="204" t="str">
        <f>VLOOKUP(A140,Adr!A:B,2,FALSE)</f>
        <v>Slovenská federácia karate a bojových umení</v>
      </c>
      <c r="C140" s="190" t="s">
        <v>2206</v>
      </c>
      <c r="D140" s="288">
        <v>7000</v>
      </c>
      <c r="E140" s="173">
        <v>0</v>
      </c>
      <c r="F140" s="166" t="s">
        <v>362</v>
      </c>
      <c r="G140" s="169" t="s">
        <v>321</v>
      </c>
      <c r="H140" s="169" t="s">
        <v>1029</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545</v>
      </c>
      <c r="B141" s="204" t="str">
        <f>VLOOKUP(A141,Adr!A:B,2,FALSE)</f>
        <v>Slovenská federácia pétanque</v>
      </c>
      <c r="C141" s="169" t="s">
        <v>1063</v>
      </c>
      <c r="D141" s="288">
        <v>19239</v>
      </c>
      <c r="E141" s="230">
        <v>0</v>
      </c>
      <c r="F141" s="166" t="s">
        <v>339</v>
      </c>
      <c r="G141" s="169" t="s">
        <v>319</v>
      </c>
      <c r="H141" s="169" t="s">
        <v>1029</v>
      </c>
      <c r="I141" s="192" t="str">
        <f t="shared" si="10"/>
        <v>36064742a</v>
      </c>
      <c r="J141" s="167" t="str">
        <f t="shared" si="11"/>
        <v>36064742026 02</v>
      </c>
      <c r="K141" s="5" t="s">
        <v>1064</v>
      </c>
      <c r="L141" s="167" t="str">
        <f t="shared" si="12"/>
        <v>36064742026 02B</v>
      </c>
      <c r="M141" s="5" t="str">
        <f t="shared" si="13"/>
        <v>Slovenská federácia pétanqueaBpétanque - bežné transfery</v>
      </c>
      <c r="N141" s="3" t="str">
        <f t="shared" si="14"/>
        <v>36064742aB</v>
      </c>
    </row>
    <row r="142" spans="1:14" x14ac:dyDescent="0.2">
      <c r="A142" s="166" t="s">
        <v>1916</v>
      </c>
      <c r="B142" s="204" t="str">
        <f>VLOOKUP(A142,Adr!A:B,2,FALSE)</f>
        <v>Slovenská footgolfová asociácia</v>
      </c>
      <c r="C142" s="185" t="s">
        <v>352</v>
      </c>
      <c r="D142" s="287">
        <v>84600</v>
      </c>
      <c r="E142" s="230">
        <v>0</v>
      </c>
      <c r="F142" s="166" t="s">
        <v>351</v>
      </c>
      <c r="G142" s="169" t="s">
        <v>321</v>
      </c>
      <c r="H142" s="169" t="s">
        <v>1029</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553</v>
      </c>
      <c r="B143" s="204" t="str">
        <f>VLOOKUP(A143,Adr!A:B,2,FALSE)</f>
        <v>Slovenská golfová asociácia</v>
      </c>
      <c r="C143" s="169" t="s">
        <v>1065</v>
      </c>
      <c r="D143" s="288">
        <v>274059</v>
      </c>
      <c r="E143" s="173">
        <v>0</v>
      </c>
      <c r="F143" s="166" t="s">
        <v>339</v>
      </c>
      <c r="G143" s="169" t="s">
        <v>319</v>
      </c>
      <c r="H143" s="169" t="s">
        <v>1029</v>
      </c>
      <c r="I143" s="192" t="str">
        <f t="shared" si="10"/>
        <v>50284363a</v>
      </c>
      <c r="J143" s="167" t="str">
        <f t="shared" si="11"/>
        <v>50284363026 02</v>
      </c>
      <c r="K143" s="5" t="s">
        <v>1066</v>
      </c>
      <c r="L143" s="167" t="str">
        <f t="shared" si="12"/>
        <v>50284363026 02B</v>
      </c>
      <c r="M143" s="5" t="str">
        <f t="shared" si="13"/>
        <v>Slovenská golfová asociáciaaBgolf - bežné transfery</v>
      </c>
      <c r="N143" s="3" t="str">
        <f t="shared" si="14"/>
        <v>50284363aB</v>
      </c>
    </row>
    <row r="144" spans="1:14" x14ac:dyDescent="0.2">
      <c r="A144" s="202" t="s">
        <v>553</v>
      </c>
      <c r="B144" s="204" t="str">
        <f>VLOOKUP(A144,Adr!A:B,2,FALSE)</f>
        <v>Slovenská golfová asociácia</v>
      </c>
      <c r="C144" s="169" t="s">
        <v>1468</v>
      </c>
      <c r="D144" s="288">
        <v>5155</v>
      </c>
      <c r="E144" s="173">
        <v>0</v>
      </c>
      <c r="F144" s="166" t="s">
        <v>343</v>
      </c>
      <c r="G144" s="169" t="s">
        <v>321</v>
      </c>
      <c r="H144" s="169" t="s">
        <v>1029</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553</v>
      </c>
      <c r="B145" s="204" t="str">
        <f>VLOOKUP(A145,Adr!A:B,2,FALSE)</f>
        <v>Slovenská golfová asociácia</v>
      </c>
      <c r="C145" s="196" t="s">
        <v>1499</v>
      </c>
      <c r="D145" s="289">
        <v>20000</v>
      </c>
      <c r="E145" s="173">
        <v>0</v>
      </c>
      <c r="F145" s="166" t="s">
        <v>345</v>
      </c>
      <c r="G145" s="169" t="s">
        <v>321</v>
      </c>
      <c r="H145" s="169" t="s">
        <v>1029</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553</v>
      </c>
      <c r="B146" s="204" t="str">
        <f>VLOOKUP(A146,Adr!A:B,2,FALSE)</f>
        <v>Slovenská golfová asociácia</v>
      </c>
      <c r="C146" s="196" t="s">
        <v>2207</v>
      </c>
      <c r="D146" s="289">
        <v>2600</v>
      </c>
      <c r="E146" s="230">
        <v>0</v>
      </c>
      <c r="F146" s="166" t="s">
        <v>362</v>
      </c>
      <c r="G146" s="169" t="s">
        <v>321</v>
      </c>
      <c r="H146" s="169" t="s">
        <v>1029</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560</v>
      </c>
      <c r="B147" s="204" t="str">
        <f>VLOOKUP(A147,Adr!A:B,2,FALSE)</f>
        <v>Slovenská gymnastická federácia</v>
      </c>
      <c r="C147" s="169" t="s">
        <v>1067</v>
      </c>
      <c r="D147" s="288">
        <v>668145</v>
      </c>
      <c r="E147" s="230">
        <v>0</v>
      </c>
      <c r="F147" s="166" t="s">
        <v>339</v>
      </c>
      <c r="G147" s="169" t="s">
        <v>319</v>
      </c>
      <c r="H147" s="169" t="s">
        <v>1029</v>
      </c>
      <c r="I147" s="192" t="str">
        <f t="shared" si="10"/>
        <v>00688321a</v>
      </c>
      <c r="J147" s="167" t="str">
        <f t="shared" si="11"/>
        <v>00688321026 02</v>
      </c>
      <c r="K147" s="5" t="s">
        <v>1068</v>
      </c>
      <c r="L147" s="167" t="str">
        <f t="shared" si="12"/>
        <v>00688321026 02B</v>
      </c>
      <c r="M147" s="5" t="str">
        <f t="shared" si="13"/>
        <v>Slovenská gymnastická federáciaaBgymnastika - bežné transfery</v>
      </c>
      <c r="N147" s="3" t="str">
        <f t="shared" si="14"/>
        <v>00688321aB</v>
      </c>
    </row>
    <row r="148" spans="1:14" x14ac:dyDescent="0.2">
      <c r="A148" s="182" t="s">
        <v>560</v>
      </c>
      <c r="B148" s="204" t="str">
        <f>VLOOKUP(A148,Adr!A:B,2,FALSE)</f>
        <v>Slovenská gymnastická federácia</v>
      </c>
      <c r="C148" s="185" t="s">
        <v>2162</v>
      </c>
      <c r="D148" s="287">
        <v>10000</v>
      </c>
      <c r="E148" s="230">
        <v>0</v>
      </c>
      <c r="F148" s="166" t="s">
        <v>345</v>
      </c>
      <c r="G148" s="169" t="s">
        <v>321</v>
      </c>
      <c r="H148" s="169" t="s">
        <v>1029</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560</v>
      </c>
      <c r="B149" s="204" t="str">
        <f>VLOOKUP(A149,Adr!A:B,2,FALSE)</f>
        <v>Slovenská gymnastická federácia</v>
      </c>
      <c r="C149" s="196" t="s">
        <v>2208</v>
      </c>
      <c r="D149" s="287">
        <v>7000</v>
      </c>
      <c r="E149" s="173">
        <v>0</v>
      </c>
      <c r="F149" s="166" t="s">
        <v>362</v>
      </c>
      <c r="G149" s="169" t="s">
        <v>321</v>
      </c>
      <c r="H149" s="169" t="s">
        <v>1029</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1927</v>
      </c>
      <c r="B150" s="204" t="str">
        <f>VLOOKUP(A150,Adr!A:B,2,FALSE)</f>
        <v>Slovenská hokejbalová únia</v>
      </c>
      <c r="C150" s="185" t="s">
        <v>2232</v>
      </c>
      <c r="D150" s="287">
        <v>35500</v>
      </c>
      <c r="E150" s="173">
        <v>0</v>
      </c>
      <c r="F150" s="166" t="s">
        <v>349</v>
      </c>
      <c r="G150" s="169" t="s">
        <v>321</v>
      </c>
      <c r="H150" s="169" t="s">
        <v>1029</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1927</v>
      </c>
      <c r="B151" s="204" t="str">
        <f>VLOOKUP(A151,Adr!A:B,2,FALSE)</f>
        <v>Slovenská hokejbalová únia</v>
      </c>
      <c r="C151" s="196" t="s">
        <v>352</v>
      </c>
      <c r="D151" s="289">
        <v>214300</v>
      </c>
      <c r="E151" s="173">
        <v>0</v>
      </c>
      <c r="F151" s="166" t="s">
        <v>351</v>
      </c>
      <c r="G151" s="169" t="s">
        <v>321</v>
      </c>
      <c r="H151" s="169" t="s">
        <v>1029</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1927</v>
      </c>
      <c r="B152" s="204" t="str">
        <f>VLOOKUP(A152,Adr!A:B,2,FALSE)</f>
        <v>Slovenská hokejbalová únia</v>
      </c>
      <c r="C152" s="197" t="s">
        <v>2209</v>
      </c>
      <c r="D152" s="290">
        <v>7000</v>
      </c>
      <c r="E152" s="230">
        <v>0</v>
      </c>
      <c r="F152" s="166" t="s">
        <v>362</v>
      </c>
      <c r="G152" s="169" t="s">
        <v>321</v>
      </c>
      <c r="H152" s="169" t="s">
        <v>1029</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566</v>
      </c>
      <c r="B153" s="204" t="str">
        <f>VLOOKUP(A153,Adr!A:B,2,FALSE)</f>
        <v>SLOVENSKÁ CHEERLEADING ÚNIA</v>
      </c>
      <c r="C153" s="169" t="s">
        <v>1069</v>
      </c>
      <c r="D153" s="288">
        <v>19239</v>
      </c>
      <c r="E153" s="230">
        <v>0</v>
      </c>
      <c r="F153" s="166" t="s">
        <v>339</v>
      </c>
      <c r="G153" s="169" t="s">
        <v>319</v>
      </c>
      <c r="H153" s="169" t="s">
        <v>1029</v>
      </c>
      <c r="I153" s="192" t="str">
        <f t="shared" si="10"/>
        <v>54041368a</v>
      </c>
      <c r="J153" s="167" t="str">
        <f t="shared" si="11"/>
        <v>54041368026 02</v>
      </c>
      <c r="K153" s="5" t="s">
        <v>1070</v>
      </c>
      <c r="L153" s="167" t="str">
        <f t="shared" si="12"/>
        <v>54041368026 02B</v>
      </c>
      <c r="M153" s="5" t="str">
        <f t="shared" si="13"/>
        <v>SLOVENSKÁ CHEERLEADING ÚNIAaBcheerleading - bežné transfery</v>
      </c>
      <c r="N153" s="3" t="str">
        <f t="shared" si="14"/>
        <v>54041368aB</v>
      </c>
    </row>
    <row r="154" spans="1:14" x14ac:dyDescent="0.2">
      <c r="A154" s="166" t="s">
        <v>572</v>
      </c>
      <c r="B154" s="204" t="str">
        <f>VLOOKUP(A154,Adr!A:B,2,FALSE)</f>
        <v>SLOVENSKÁ JAZDECKÁ FEDERÁCIA</v>
      </c>
      <c r="C154" s="197" t="s">
        <v>1071</v>
      </c>
      <c r="D154" s="290">
        <v>120904</v>
      </c>
      <c r="E154" s="173">
        <v>0</v>
      </c>
      <c r="F154" s="166" t="s">
        <v>339</v>
      </c>
      <c r="G154" s="169" t="s">
        <v>319</v>
      </c>
      <c r="H154" s="169" t="s">
        <v>1029</v>
      </c>
      <c r="I154" s="192" t="str">
        <f t="shared" si="10"/>
        <v>31787801a</v>
      </c>
      <c r="J154" s="167" t="str">
        <f t="shared" si="11"/>
        <v>31787801026 02</v>
      </c>
      <c r="K154" s="5" t="s">
        <v>1072</v>
      </c>
      <c r="L154" s="167" t="str">
        <f t="shared" si="12"/>
        <v>31787801026 02B</v>
      </c>
      <c r="M154" s="5" t="str">
        <f t="shared" si="13"/>
        <v>SLOVENSKÁ JAZDECKÁ FEDERÁCIAaBjazdectvo - bežné transfery</v>
      </c>
      <c r="N154" s="3" t="str">
        <f t="shared" si="14"/>
        <v>31787801aB</v>
      </c>
    </row>
    <row r="155" spans="1:14" x14ac:dyDescent="0.2">
      <c r="A155" s="198" t="s">
        <v>579</v>
      </c>
      <c r="B155" s="204" t="str">
        <f>VLOOKUP(A155,Adr!A:B,2,FALSE)</f>
        <v>Slovenská kanoistika</v>
      </c>
      <c r="C155" s="196" t="s">
        <v>1073</v>
      </c>
      <c r="D155" s="287">
        <v>1181281</v>
      </c>
      <c r="E155" s="230">
        <v>0</v>
      </c>
      <c r="F155" s="166" t="s">
        <v>339</v>
      </c>
      <c r="G155" s="169" t="s">
        <v>319</v>
      </c>
      <c r="H155" s="169" t="s">
        <v>1029</v>
      </c>
      <c r="I155" s="192" t="str">
        <f t="shared" si="10"/>
        <v>50434101a</v>
      </c>
      <c r="J155" s="167" t="str">
        <f t="shared" si="11"/>
        <v>50434101026 02</v>
      </c>
      <c r="K155" s="5" t="s">
        <v>1074</v>
      </c>
      <c r="L155" s="167" t="str">
        <f t="shared" si="12"/>
        <v>50434101026 02B</v>
      </c>
      <c r="M155" s="5" t="str">
        <f t="shared" si="13"/>
        <v>Slovenská kanoistikaaBkanoistika - bežné transfery</v>
      </c>
      <c r="N155" s="3" t="str">
        <f t="shared" si="14"/>
        <v>50434101aB</v>
      </c>
    </row>
    <row r="156" spans="1:14" x14ac:dyDescent="0.2">
      <c r="A156" s="202" t="s">
        <v>579</v>
      </c>
      <c r="B156" s="204" t="str">
        <f>VLOOKUP(A156,Adr!A:B,2,FALSE)</f>
        <v>Slovenská kanoistika</v>
      </c>
      <c r="C156" s="185" t="s">
        <v>1500</v>
      </c>
      <c r="D156" s="287">
        <v>10000</v>
      </c>
      <c r="E156" s="173">
        <v>0</v>
      </c>
      <c r="F156" s="166" t="s">
        <v>345</v>
      </c>
      <c r="G156" s="169" t="s">
        <v>321</v>
      </c>
      <c r="H156" s="169" t="s">
        <v>1029</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579</v>
      </c>
      <c r="B157" s="204" t="str">
        <f>VLOOKUP(A157,Adr!A:B,2,FALSE)</f>
        <v>Slovenská kanoistika</v>
      </c>
      <c r="C157" s="185" t="s">
        <v>1501</v>
      </c>
      <c r="D157" s="287">
        <v>9300</v>
      </c>
      <c r="E157" s="230">
        <v>0</v>
      </c>
      <c r="F157" s="166" t="s">
        <v>345</v>
      </c>
      <c r="G157" s="169" t="s">
        <v>321</v>
      </c>
      <c r="H157" s="169" t="s">
        <v>1029</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579</v>
      </c>
      <c r="B158" s="204" t="str">
        <f>VLOOKUP(A158,Adr!A:B,2,FALSE)</f>
        <v>Slovenská kanoistika</v>
      </c>
      <c r="C158" s="185" t="s">
        <v>1502</v>
      </c>
      <c r="D158" s="287">
        <v>15600</v>
      </c>
      <c r="E158" s="173">
        <v>0</v>
      </c>
      <c r="F158" s="166" t="s">
        <v>345</v>
      </c>
      <c r="G158" s="169" t="s">
        <v>321</v>
      </c>
      <c r="H158" s="169" t="s">
        <v>1029</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579</v>
      </c>
      <c r="B159" s="204" t="str">
        <f>VLOOKUP(A159,Adr!A:B,2,FALSE)</f>
        <v>Slovenská kanoistika</v>
      </c>
      <c r="C159" s="185" t="s">
        <v>1503</v>
      </c>
      <c r="D159" s="287">
        <v>80000</v>
      </c>
      <c r="E159" s="230">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579</v>
      </c>
      <c r="B160" s="204" t="str">
        <f>VLOOKUP(A160,Adr!A:B,2,FALSE)</f>
        <v>Slovenská kanoistika</v>
      </c>
      <c r="C160" s="185" t="s">
        <v>1504</v>
      </c>
      <c r="D160" s="287">
        <v>9300</v>
      </c>
      <c r="E160" s="173">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579</v>
      </c>
      <c r="B161" s="204" t="str">
        <f>VLOOKUP(A161,Adr!A:B,2,FALSE)</f>
        <v>Slovenská kanoistika</v>
      </c>
      <c r="C161" s="185" t="s">
        <v>1505</v>
      </c>
      <c r="D161" s="287">
        <v>15600</v>
      </c>
      <c r="E161" s="230">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579</v>
      </c>
      <c r="B162" s="204" t="str">
        <f>VLOOKUP(A162,Adr!A:B,2,FALSE)</f>
        <v>Slovenská kanoistika</v>
      </c>
      <c r="C162" s="185" t="s">
        <v>1506</v>
      </c>
      <c r="D162" s="287">
        <v>15000</v>
      </c>
      <c r="E162" s="173">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579</v>
      </c>
      <c r="B163" s="204" t="str">
        <f>VLOOKUP(A163,Adr!A:B,2,FALSE)</f>
        <v>Slovenská kanoistika</v>
      </c>
      <c r="C163" s="185" t="s">
        <v>1507</v>
      </c>
      <c r="D163" s="287">
        <v>9300</v>
      </c>
      <c r="E163" s="230">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579</v>
      </c>
      <c r="B164" s="204" t="str">
        <f>VLOOKUP(A164,Adr!A:B,2,FALSE)</f>
        <v>Slovenská kanoistika</v>
      </c>
      <c r="C164" s="196" t="s">
        <v>1508</v>
      </c>
      <c r="D164" s="289">
        <v>7500</v>
      </c>
      <c r="E164" s="173">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579</v>
      </c>
      <c r="B165" s="204" t="str">
        <f>VLOOKUP(A165,Adr!A:B,2,FALSE)</f>
        <v>Slovenská kanoistika</v>
      </c>
      <c r="C165" s="196" t="s">
        <v>1509</v>
      </c>
      <c r="D165" s="289">
        <v>15000</v>
      </c>
      <c r="E165" s="230">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579</v>
      </c>
      <c r="B166" s="204" t="str">
        <f>VLOOKUP(A166,Adr!A:B,2,FALSE)</f>
        <v>Slovenská kanoistika</v>
      </c>
      <c r="C166" s="190" t="s">
        <v>1510</v>
      </c>
      <c r="D166" s="289">
        <v>20000</v>
      </c>
      <c r="E166" s="173">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579</v>
      </c>
      <c r="B167" s="204" t="str">
        <f>VLOOKUP(A167,Adr!A:B,2,FALSE)</f>
        <v>Slovenská kanoistika</v>
      </c>
      <c r="C167" s="169" t="s">
        <v>1511</v>
      </c>
      <c r="D167" s="288">
        <v>10000</v>
      </c>
      <c r="E167" s="230">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579</v>
      </c>
      <c r="B168" s="204" t="str">
        <f>VLOOKUP(A168,Adr!A:B,2,FALSE)</f>
        <v>Slovenská kanoistika</v>
      </c>
      <c r="C168" s="169" t="s">
        <v>1512</v>
      </c>
      <c r="D168" s="288">
        <v>15000</v>
      </c>
      <c r="E168" s="173">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579</v>
      </c>
      <c r="B169" s="204" t="str">
        <f>VLOOKUP(A169,Adr!A:B,2,FALSE)</f>
        <v>Slovenská kanoistika</v>
      </c>
      <c r="C169" s="196" t="s">
        <v>1513</v>
      </c>
      <c r="D169" s="289">
        <v>10000</v>
      </c>
      <c r="E169" s="230">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579</v>
      </c>
      <c r="B170" s="204" t="str">
        <f>VLOOKUP(A170,Adr!A:B,2,FALSE)</f>
        <v>Slovenská kanoistika</v>
      </c>
      <c r="C170" s="185" t="s">
        <v>1514</v>
      </c>
      <c r="D170" s="287">
        <v>50000</v>
      </c>
      <c r="E170" s="173">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579</v>
      </c>
      <c r="B171" s="204" t="str">
        <f>VLOOKUP(A171,Adr!A:B,2,FALSE)</f>
        <v>Slovenská kanoistika</v>
      </c>
      <c r="C171" s="196" t="s">
        <v>1515</v>
      </c>
      <c r="D171" s="289">
        <v>10000</v>
      </c>
      <c r="E171" s="230">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579</v>
      </c>
      <c r="B172" s="204" t="str">
        <f>VLOOKUP(A172,Adr!A:B,2,FALSE)</f>
        <v>Slovenská kanoistika</v>
      </c>
      <c r="C172" s="196" t="s">
        <v>2163</v>
      </c>
      <c r="D172" s="287">
        <v>10000</v>
      </c>
      <c r="E172" s="173">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579</v>
      </c>
      <c r="B173" s="204" t="str">
        <f>VLOOKUP(A173,Adr!A:B,2,FALSE)</f>
        <v>Slovenská kanoistika</v>
      </c>
      <c r="C173" s="169" t="s">
        <v>1516</v>
      </c>
      <c r="D173" s="288">
        <v>10000</v>
      </c>
      <c r="E173" s="230">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579</v>
      </c>
      <c r="B174" s="204" t="str">
        <f>VLOOKUP(A174,Adr!A:B,2,FALSE)</f>
        <v>Slovenská kanoistika</v>
      </c>
      <c r="C174" s="169" t="s">
        <v>1517</v>
      </c>
      <c r="D174" s="288">
        <v>10000</v>
      </c>
      <c r="E174" s="173">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579</v>
      </c>
      <c r="B175" s="204" t="str">
        <f>VLOOKUP(A175,Adr!A:B,2,FALSE)</f>
        <v>Slovenská kanoistika</v>
      </c>
      <c r="C175" s="185" t="s">
        <v>1518</v>
      </c>
      <c r="D175" s="287">
        <v>9300</v>
      </c>
      <c r="E175" s="230">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579</v>
      </c>
      <c r="B176" s="204" t="str">
        <f>VLOOKUP(A176,Adr!A:B,2,FALSE)</f>
        <v>Slovenská kanoistika</v>
      </c>
      <c r="C176" s="169" t="s">
        <v>1519</v>
      </c>
      <c r="D176" s="288">
        <v>10000</v>
      </c>
      <c r="E176" s="173">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579</v>
      </c>
      <c r="B177" s="204" t="str">
        <f>VLOOKUP(A177,Adr!A:B,2,FALSE)</f>
        <v>Slovenská kanoistika</v>
      </c>
      <c r="C177" s="169" t="s">
        <v>1520</v>
      </c>
      <c r="D177" s="288">
        <v>25000</v>
      </c>
      <c r="E177" s="230">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579</v>
      </c>
      <c r="B178" s="204" t="str">
        <f>VLOOKUP(A178,Adr!A:B,2,FALSE)</f>
        <v>Slovenská kanoistika</v>
      </c>
      <c r="C178" s="196" t="s">
        <v>1521</v>
      </c>
      <c r="D178" s="287">
        <v>9300</v>
      </c>
      <c r="E178" s="173">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579</v>
      </c>
      <c r="B179" s="204" t="str">
        <f>VLOOKUP(A179,Adr!A:B,2,FALSE)</f>
        <v>Slovenská kanoistika</v>
      </c>
      <c r="C179" s="196" t="s">
        <v>2164</v>
      </c>
      <c r="D179" s="287">
        <v>20000</v>
      </c>
      <c r="E179" s="230">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579</v>
      </c>
      <c r="B180" s="204" t="str">
        <f>VLOOKUP(A180,Adr!A:B,2,FALSE)</f>
        <v>Slovenská kanoistika</v>
      </c>
      <c r="C180" s="185" t="s">
        <v>1522</v>
      </c>
      <c r="D180" s="287">
        <v>70000</v>
      </c>
      <c r="E180" s="173">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579</v>
      </c>
      <c r="B181" s="204" t="str">
        <f>VLOOKUP(A181,Adr!A:B,2,FALSE)</f>
        <v>Slovenská kanoistika</v>
      </c>
      <c r="C181" s="196" t="s">
        <v>1523</v>
      </c>
      <c r="D181" s="287">
        <v>40000</v>
      </c>
      <c r="E181" s="230">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579</v>
      </c>
      <c r="B182" s="204" t="str">
        <f>VLOOKUP(A182,Adr!A:B,2,FALSE)</f>
        <v>Slovenská kanoistika</v>
      </c>
      <c r="C182" s="185" t="s">
        <v>1524</v>
      </c>
      <c r="D182" s="287">
        <v>15600</v>
      </c>
      <c r="E182" s="173">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579</v>
      </c>
      <c r="B183" s="204" t="str">
        <f>VLOOKUP(A183,Adr!A:B,2,FALSE)</f>
        <v>Slovenská kanoistika</v>
      </c>
      <c r="C183" s="196" t="s">
        <v>1525</v>
      </c>
      <c r="D183" s="289">
        <v>60000</v>
      </c>
      <c r="E183" s="230">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579</v>
      </c>
      <c r="B184" s="204" t="str">
        <f>VLOOKUP(A184,Adr!A:B,2,FALSE)</f>
        <v>Slovenská kanoistika</v>
      </c>
      <c r="C184" s="185" t="s">
        <v>1526</v>
      </c>
      <c r="D184" s="287">
        <v>9300</v>
      </c>
      <c r="E184" s="173">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579</v>
      </c>
      <c r="B185" s="204" t="str">
        <f>VLOOKUP(A185,Adr!A:B,2,FALSE)</f>
        <v>Slovenská kanoistika</v>
      </c>
      <c r="C185" s="185" t="s">
        <v>1527</v>
      </c>
      <c r="D185" s="287">
        <v>10000</v>
      </c>
      <c r="E185" s="230">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579</v>
      </c>
      <c r="B186" s="204" t="str">
        <f>VLOOKUP(A186,Adr!A:B,2,FALSE)</f>
        <v>Slovenská kanoistika</v>
      </c>
      <c r="C186" s="196" t="s">
        <v>1528</v>
      </c>
      <c r="D186" s="287">
        <v>10000</v>
      </c>
      <c r="E186" s="173">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579</v>
      </c>
      <c r="B187" s="204" t="str">
        <f>VLOOKUP(A187,Adr!A:B,2,FALSE)</f>
        <v>Slovenská kanoistika</v>
      </c>
      <c r="C187" s="185" t="s">
        <v>1529</v>
      </c>
      <c r="D187" s="287">
        <v>15000</v>
      </c>
      <c r="E187" s="230">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579</v>
      </c>
      <c r="B188" s="204" t="str">
        <f>VLOOKUP(A188,Adr!A:B,2,FALSE)</f>
        <v>Slovenská kanoistika</v>
      </c>
      <c r="C188" s="196" t="s">
        <v>1530</v>
      </c>
      <c r="D188" s="289">
        <v>10000</v>
      </c>
      <c r="E188" s="173">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579</v>
      </c>
      <c r="B189" s="204" t="str">
        <f>VLOOKUP(A189,Adr!A:B,2,FALSE)</f>
        <v>Slovenská kanoistika</v>
      </c>
      <c r="C189" s="169" t="s">
        <v>1531</v>
      </c>
      <c r="D189" s="288">
        <v>35000</v>
      </c>
      <c r="E189" s="230">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579</v>
      </c>
      <c r="B190" s="204" t="str">
        <f>VLOOKUP(A190,Adr!A:B,2,FALSE)</f>
        <v>Slovenská kanoistika</v>
      </c>
      <c r="C190" s="185" t="s">
        <v>1532</v>
      </c>
      <c r="D190" s="287">
        <v>9300</v>
      </c>
      <c r="E190" s="173">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579</v>
      </c>
      <c r="B191" s="204" t="str">
        <f>VLOOKUP(A191,Adr!A:B,2,FALSE)</f>
        <v>Slovenská kanoistika</v>
      </c>
      <c r="C191" s="196" t="s">
        <v>1533</v>
      </c>
      <c r="D191" s="289">
        <v>10000</v>
      </c>
      <c r="E191" s="230">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579</v>
      </c>
      <c r="B192" s="204" t="str">
        <f>VLOOKUP(A192,Adr!A:B,2,FALSE)</f>
        <v>Slovenská kanoistika</v>
      </c>
      <c r="C192" s="196" t="s">
        <v>1534</v>
      </c>
      <c r="D192" s="289">
        <v>7500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579</v>
      </c>
      <c r="B193" s="204" t="str">
        <f>VLOOKUP(A193,Adr!A:B,2,FALSE)</f>
        <v>Slovenská kanoistika</v>
      </c>
      <c r="C193" s="196" t="s">
        <v>1535</v>
      </c>
      <c r="D193" s="289">
        <v>7500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579</v>
      </c>
      <c r="B194" s="204" t="str">
        <f>VLOOKUP(A194,Adr!A:B,2,FALSE)</f>
        <v>Slovenská kanoistika</v>
      </c>
      <c r="C194" s="196" t="s">
        <v>1536</v>
      </c>
      <c r="D194" s="287">
        <v>15600</v>
      </c>
      <c r="E194" s="230">
        <v>0</v>
      </c>
      <c r="F194" s="166" t="s">
        <v>345</v>
      </c>
      <c r="G194" s="169" t="s">
        <v>321</v>
      </c>
      <c r="H194" s="169" t="s">
        <v>1029</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579</v>
      </c>
      <c r="B195" s="204" t="str">
        <f>VLOOKUP(A195,Adr!A:B,2,FALSE)</f>
        <v>Slovenská kanoistika</v>
      </c>
      <c r="C195" s="185" t="s">
        <v>1537</v>
      </c>
      <c r="D195" s="287">
        <v>9300</v>
      </c>
      <c r="E195" s="230">
        <v>0</v>
      </c>
      <c r="F195" s="166" t="s">
        <v>345</v>
      </c>
      <c r="G195" s="169" t="s">
        <v>321</v>
      </c>
      <c r="H195" s="169" t="s">
        <v>1029</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584</v>
      </c>
      <c r="B196" s="204" t="str">
        <f>VLOOKUP(A196,Adr!A:B,2,FALSE)</f>
        <v>Slovenská Lakrosová Federácia</v>
      </c>
      <c r="C196" s="185" t="s">
        <v>1075</v>
      </c>
      <c r="D196" s="287">
        <v>19239</v>
      </c>
      <c r="E196" s="173">
        <v>0</v>
      </c>
      <c r="F196" s="166" t="s">
        <v>339</v>
      </c>
      <c r="G196" s="169" t="s">
        <v>319</v>
      </c>
      <c r="H196" s="169" t="s">
        <v>1029</v>
      </c>
      <c r="I196" s="192" t="str">
        <f t="shared" si="15"/>
        <v>30853427a</v>
      </c>
      <c r="J196" s="167" t="str">
        <f t="shared" si="16"/>
        <v>30853427026 02</v>
      </c>
      <c r="K196" s="5" t="s">
        <v>1076</v>
      </c>
      <c r="L196" s="167" t="str">
        <f t="shared" si="17"/>
        <v>30853427026 02B</v>
      </c>
      <c r="M196" s="5" t="str">
        <f t="shared" si="18"/>
        <v>Slovenská Lakrosová FederáciaaBlakros - bežné transfery</v>
      </c>
      <c r="N196" s="3" t="str">
        <f t="shared" si="19"/>
        <v>30853427aB</v>
      </c>
    </row>
    <row r="197" spans="1:14" ht="22.5" x14ac:dyDescent="0.2">
      <c r="A197" s="198" t="s">
        <v>1935</v>
      </c>
      <c r="B197" s="204" t="str">
        <f>VLOOKUP(A197,Adr!A:B,2,FALSE)</f>
        <v>Slovenská lukostrelecká asociácia 3D</v>
      </c>
      <c r="C197" s="196" t="s">
        <v>352</v>
      </c>
      <c r="D197" s="287">
        <v>45800</v>
      </c>
      <c r="E197" s="230">
        <v>0</v>
      </c>
      <c r="F197" s="166" t="s">
        <v>351</v>
      </c>
      <c r="G197" s="169" t="s">
        <v>321</v>
      </c>
      <c r="H197" s="169" t="s">
        <v>1029</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592</v>
      </c>
      <c r="B198" s="204" t="str">
        <f>VLOOKUP(A198,Adr!A:B,2,FALSE)</f>
        <v>Slovenská motocyklová federácia</v>
      </c>
      <c r="C198" s="196" t="s">
        <v>1077</v>
      </c>
      <c r="D198" s="289">
        <v>88269</v>
      </c>
      <c r="E198" s="230">
        <v>0</v>
      </c>
      <c r="F198" s="166" t="s">
        <v>339</v>
      </c>
      <c r="G198" s="169" t="s">
        <v>319</v>
      </c>
      <c r="H198" s="169" t="s">
        <v>1029</v>
      </c>
      <c r="I198" s="192" t="str">
        <f t="shared" si="15"/>
        <v>30813883a</v>
      </c>
      <c r="J198" s="167" t="str">
        <f t="shared" si="16"/>
        <v>30813883026 02</v>
      </c>
      <c r="K198" s="5" t="s">
        <v>1078</v>
      </c>
      <c r="L198" s="167" t="str">
        <f t="shared" si="17"/>
        <v>30813883026 02B</v>
      </c>
      <c r="M198" s="5" t="str">
        <f t="shared" si="18"/>
        <v>Slovenská motocyklová federáciaaBmotocyklový šport - bežné transfery</v>
      </c>
      <c r="N198" s="3" t="str">
        <f t="shared" si="19"/>
        <v>30813883aB</v>
      </c>
    </row>
    <row r="199" spans="1:14" x14ac:dyDescent="0.2">
      <c r="A199" s="202" t="s">
        <v>592</v>
      </c>
      <c r="B199" s="204" t="str">
        <f>VLOOKUP(A199,Adr!A:B,2,FALSE)</f>
        <v>Slovenská motocyklová federácia</v>
      </c>
      <c r="C199" s="196" t="s">
        <v>1538</v>
      </c>
      <c r="D199" s="287">
        <v>20000</v>
      </c>
      <c r="E199" s="173">
        <v>0</v>
      </c>
      <c r="F199" s="166" t="s">
        <v>345</v>
      </c>
      <c r="G199" s="169" t="s">
        <v>321</v>
      </c>
      <c r="H199" s="169" t="s">
        <v>1029</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592</v>
      </c>
      <c r="B200" s="204" t="str">
        <f>VLOOKUP(A200,Adr!A:B,2,FALSE)</f>
        <v>Slovenská motocyklová federácia</v>
      </c>
      <c r="C200" s="185" t="s">
        <v>1539</v>
      </c>
      <c r="D200" s="287">
        <v>35000</v>
      </c>
      <c r="E200" s="173">
        <v>0</v>
      </c>
      <c r="F200" s="166" t="s">
        <v>345</v>
      </c>
      <c r="G200" s="169" t="s">
        <v>321</v>
      </c>
      <c r="H200" s="169" t="s">
        <v>1029</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602</v>
      </c>
      <c r="B201" s="204" t="str">
        <f>VLOOKUP(A201,Adr!A:B,2,FALSE)</f>
        <v>Slovenská Muaythai asociácia</v>
      </c>
      <c r="C201" s="185" t="s">
        <v>1079</v>
      </c>
      <c r="D201" s="287">
        <v>19609</v>
      </c>
      <c r="E201" s="173">
        <v>0</v>
      </c>
      <c r="F201" s="166" t="s">
        <v>339</v>
      </c>
      <c r="G201" s="169" t="s">
        <v>319</v>
      </c>
      <c r="H201" s="169" t="s">
        <v>1029</v>
      </c>
      <c r="I201" s="192" t="str">
        <f t="shared" si="15"/>
        <v>34057587a</v>
      </c>
      <c r="J201" s="167" t="str">
        <f t="shared" si="16"/>
        <v>34057587026 02</v>
      </c>
      <c r="K201" s="5" t="s">
        <v>1080</v>
      </c>
      <c r="L201" s="167" t="str">
        <f t="shared" si="17"/>
        <v>34057587026 02B</v>
      </c>
      <c r="M201" s="5" t="str">
        <f t="shared" si="18"/>
        <v>Slovenská Muaythai asociáciaaBthajský box - bežné transfery</v>
      </c>
      <c r="N201" s="3" t="str">
        <f t="shared" si="19"/>
        <v>34057587aB</v>
      </c>
    </row>
    <row r="202" spans="1:14" x14ac:dyDescent="0.2">
      <c r="A202" s="166" t="s">
        <v>602</v>
      </c>
      <c r="B202" s="204" t="str">
        <f>VLOOKUP(A202,Adr!A:B,2,FALSE)</f>
        <v>Slovenská Muaythai asociácia</v>
      </c>
      <c r="C202" s="169" t="s">
        <v>1540</v>
      </c>
      <c r="D202" s="288">
        <v>20000</v>
      </c>
      <c r="E202" s="230">
        <v>0</v>
      </c>
      <c r="F202" s="166" t="s">
        <v>345</v>
      </c>
      <c r="G202" s="169" t="s">
        <v>321</v>
      </c>
      <c r="H202" s="169" t="s">
        <v>1029</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1414</v>
      </c>
      <c r="B203" s="204" t="str">
        <f>VLOOKUP(A203,Adr!A:B,2,FALSE)</f>
        <v>Slovenská nohejbalová asociácia</v>
      </c>
      <c r="C203" s="190" t="s">
        <v>352</v>
      </c>
      <c r="D203" s="288">
        <v>46100</v>
      </c>
      <c r="E203" s="173">
        <v>0</v>
      </c>
      <c r="F203" s="166" t="s">
        <v>351</v>
      </c>
      <c r="G203" s="169" t="s">
        <v>321</v>
      </c>
      <c r="H203" s="169" t="s">
        <v>1029</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1944</v>
      </c>
      <c r="B204" s="204" t="str">
        <f>VLOOKUP(A204,Adr!A:B,2,FALSE)</f>
        <v>SLOVENSKÁ PADELOVÁ ASOCIÁCIA</v>
      </c>
      <c r="C204" s="196" t="s">
        <v>2232</v>
      </c>
      <c r="D204" s="287">
        <v>15000</v>
      </c>
      <c r="E204" s="230">
        <v>0</v>
      </c>
      <c r="F204" s="166" t="s">
        <v>349</v>
      </c>
      <c r="G204" s="169" t="s">
        <v>321</v>
      </c>
      <c r="H204" s="169" t="s">
        <v>1029</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609</v>
      </c>
      <c r="B205" s="204" t="str">
        <f>VLOOKUP(A205,Adr!A:B,2,FALSE)</f>
        <v>Slovenská plavecká federácia</v>
      </c>
      <c r="C205" s="185" t="s">
        <v>1081</v>
      </c>
      <c r="D205" s="287">
        <v>1740292</v>
      </c>
      <c r="E205" s="173">
        <v>0</v>
      </c>
      <c r="F205" s="166" t="s">
        <v>339</v>
      </c>
      <c r="G205" s="169" t="s">
        <v>319</v>
      </c>
      <c r="H205" s="169" t="s">
        <v>1029</v>
      </c>
      <c r="I205" s="192" t="str">
        <f t="shared" si="15"/>
        <v>36068764a</v>
      </c>
      <c r="J205" s="167" t="str">
        <f t="shared" si="16"/>
        <v>36068764026 02</v>
      </c>
      <c r="K205" s="5" t="s">
        <v>1082</v>
      </c>
      <c r="L205" s="167" t="str">
        <f t="shared" si="17"/>
        <v>36068764026 02B</v>
      </c>
      <c r="M205" s="5" t="str">
        <f t="shared" si="18"/>
        <v>Slovenská plavecká federáciaaBplavecké športy - bežné transfery</v>
      </c>
      <c r="N205" s="3" t="str">
        <f t="shared" si="19"/>
        <v>36068764aB</v>
      </c>
    </row>
    <row r="206" spans="1:14" x14ac:dyDescent="0.2">
      <c r="A206" s="202" t="s">
        <v>609</v>
      </c>
      <c r="B206" s="204" t="str">
        <f>VLOOKUP(A206,Adr!A:B,2,FALSE)</f>
        <v>Slovenská plavecká federácia</v>
      </c>
      <c r="C206" s="185" t="s">
        <v>1541</v>
      </c>
      <c r="D206" s="287">
        <v>7500</v>
      </c>
      <c r="E206" s="173">
        <v>0</v>
      </c>
      <c r="F206" s="166" t="s">
        <v>345</v>
      </c>
      <c r="G206" s="169" t="s">
        <v>321</v>
      </c>
      <c r="H206" s="169" t="s">
        <v>1029</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609</v>
      </c>
      <c r="B207" s="204" t="str">
        <f>VLOOKUP(A207,Adr!A:B,2,FALSE)</f>
        <v>Slovenská plavecká federácia</v>
      </c>
      <c r="C207" s="169" t="s">
        <v>1542</v>
      </c>
      <c r="D207" s="288">
        <v>20000</v>
      </c>
      <c r="E207" s="230">
        <v>0</v>
      </c>
      <c r="F207" s="166" t="s">
        <v>345</v>
      </c>
      <c r="G207" s="169" t="s">
        <v>321</v>
      </c>
      <c r="H207" s="169" t="s">
        <v>1029</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609</v>
      </c>
      <c r="B208" s="204" t="str">
        <f>VLOOKUP(A208,Adr!A:B,2,FALSE)</f>
        <v>Slovenská plavecká federácia</v>
      </c>
      <c r="C208" s="185" t="s">
        <v>1543</v>
      </c>
      <c r="D208" s="287">
        <v>10000</v>
      </c>
      <c r="E208" s="230">
        <v>0</v>
      </c>
      <c r="F208" s="166" t="s">
        <v>345</v>
      </c>
      <c r="G208" s="169" t="s">
        <v>321</v>
      </c>
      <c r="H208" s="169" t="s">
        <v>1029</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609</v>
      </c>
      <c r="B209" s="204" t="str">
        <f>VLOOKUP(A209,Adr!A:B,2,FALSE)</f>
        <v>Slovenská plavecká federácia</v>
      </c>
      <c r="C209" s="196" t="s">
        <v>1544</v>
      </c>
      <c r="D209" s="289">
        <v>7500</v>
      </c>
      <c r="E209" s="173">
        <v>0</v>
      </c>
      <c r="F209" s="166" t="s">
        <v>345</v>
      </c>
      <c r="G209" s="169" t="s">
        <v>321</v>
      </c>
      <c r="H209" s="169" t="s">
        <v>1029</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609</v>
      </c>
      <c r="B210" s="204" t="str">
        <f>VLOOKUP(A210,Adr!A:B,2,FALSE)</f>
        <v>Slovenská plavecká federácia</v>
      </c>
      <c r="C210" s="169" t="s">
        <v>1545</v>
      </c>
      <c r="D210" s="288">
        <v>15000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609</v>
      </c>
      <c r="B211" s="204" t="str">
        <f>VLOOKUP(A211,Adr!A:B,2,FALSE)</f>
        <v>Slovenská plavecká federácia</v>
      </c>
      <c r="C211" s="185" t="s">
        <v>1546</v>
      </c>
      <c r="D211" s="287">
        <v>20000</v>
      </c>
      <c r="E211" s="173">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609</v>
      </c>
      <c r="B212" s="204" t="str">
        <f>VLOOKUP(A212,Adr!A:B,2,FALSE)</f>
        <v>Slovenská plavecká federácia</v>
      </c>
      <c r="C212" s="169" t="s">
        <v>1547</v>
      </c>
      <c r="D212" s="288">
        <v>20000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609</v>
      </c>
      <c r="B213" s="204" t="str">
        <f>VLOOKUP(A213,Adr!A:B,2,FALSE)</f>
        <v>Slovenská plavecká federácia</v>
      </c>
      <c r="C213" s="196" t="s">
        <v>1548</v>
      </c>
      <c r="D213" s="289">
        <v>20000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609</v>
      </c>
      <c r="B214" s="204" t="str">
        <f>VLOOKUP(A214,Adr!A:B,2,FALSE)</f>
        <v>Slovenská plavecká federácia</v>
      </c>
      <c r="C214" s="185" t="s">
        <v>1549</v>
      </c>
      <c r="D214" s="287">
        <v>10000</v>
      </c>
      <c r="E214" s="230">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609</v>
      </c>
      <c r="B215" s="204" t="str">
        <f>VLOOKUP(A215,Adr!A:B,2,FALSE)</f>
        <v>Slovenská plavecká federácia</v>
      </c>
      <c r="C215" s="197" t="s">
        <v>1550</v>
      </c>
      <c r="D215" s="290">
        <v>7500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609</v>
      </c>
      <c r="B216" s="204" t="str">
        <f>VLOOKUP(A216,Adr!A:B,2,FALSE)</f>
        <v>Slovenská plavecká federácia</v>
      </c>
      <c r="C216" s="169" t="s">
        <v>1551</v>
      </c>
      <c r="D216" s="288">
        <v>10000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616</v>
      </c>
      <c r="B217" s="204" t="str">
        <f>VLOOKUP(A217,Adr!A:B,2,FALSE)</f>
        <v>Slovenská rugbyová únia</v>
      </c>
      <c r="C217" s="185" t="s">
        <v>1083</v>
      </c>
      <c r="D217" s="287">
        <v>23402</v>
      </c>
      <c r="E217" s="230">
        <v>0</v>
      </c>
      <c r="F217" s="166" t="s">
        <v>339</v>
      </c>
      <c r="G217" s="169" t="s">
        <v>319</v>
      </c>
      <c r="H217" s="169" t="s">
        <v>1029</v>
      </c>
      <c r="I217" s="192" t="str">
        <f t="shared" si="15"/>
        <v>30851459a</v>
      </c>
      <c r="J217" s="167" t="str">
        <f t="shared" si="16"/>
        <v>30851459026 02</v>
      </c>
      <c r="K217" s="5" t="s">
        <v>1084</v>
      </c>
      <c r="L217" s="167" t="str">
        <f t="shared" si="17"/>
        <v>30851459026 02B</v>
      </c>
      <c r="M217" s="5" t="str">
        <f t="shared" si="18"/>
        <v>Slovenská rugbyová úniaaBrugby - bežné transfery</v>
      </c>
      <c r="N217" s="3" t="str">
        <f t="shared" si="19"/>
        <v>30851459aB</v>
      </c>
    </row>
    <row r="218" spans="1:14" x14ac:dyDescent="0.2">
      <c r="A218" s="198" t="s">
        <v>622</v>
      </c>
      <c r="B218" s="204" t="str">
        <f>VLOOKUP(A218,Adr!A:B,2,FALSE)</f>
        <v>Slovenská skialpinistická asociácia</v>
      </c>
      <c r="C218" s="185" t="s">
        <v>1085</v>
      </c>
      <c r="D218" s="287">
        <v>19239</v>
      </c>
      <c r="E218" s="173">
        <v>0</v>
      </c>
      <c r="F218" s="166" t="s">
        <v>339</v>
      </c>
      <c r="G218" s="169" t="s">
        <v>319</v>
      </c>
      <c r="H218" s="169" t="s">
        <v>1029</v>
      </c>
      <c r="I218" s="192" t="str">
        <f t="shared" si="15"/>
        <v>37998919a</v>
      </c>
      <c r="J218" s="167" t="str">
        <f t="shared" si="16"/>
        <v>37998919026 02</v>
      </c>
      <c r="K218" s="5" t="s">
        <v>1086</v>
      </c>
      <c r="L218" s="167" t="str">
        <f t="shared" si="17"/>
        <v>37998919026 02B</v>
      </c>
      <c r="M218" s="5" t="str">
        <f t="shared" si="18"/>
        <v>Slovenská skialpinistická asociáciaaBskialpinizmus - bežné transfery</v>
      </c>
      <c r="N218" s="3" t="str">
        <f t="shared" si="19"/>
        <v>37998919aB</v>
      </c>
    </row>
    <row r="219" spans="1:14" x14ac:dyDescent="0.2">
      <c r="A219" s="202" t="s">
        <v>622</v>
      </c>
      <c r="B219" s="204" t="str">
        <f>VLOOKUP(A219,Adr!A:B,2,FALSE)</f>
        <v>Slovenská skialpinistická asociácia</v>
      </c>
      <c r="C219" s="185" t="s">
        <v>1552</v>
      </c>
      <c r="D219" s="287">
        <v>30000</v>
      </c>
      <c r="E219" s="173">
        <v>0</v>
      </c>
      <c r="F219" s="166" t="s">
        <v>345</v>
      </c>
      <c r="G219" s="169" t="s">
        <v>321</v>
      </c>
      <c r="H219" s="169" t="s">
        <v>1029</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622</v>
      </c>
      <c r="B220" s="204" t="str">
        <f>VLOOKUP(A220,Adr!A:B,2,FALSE)</f>
        <v>Slovenská skialpinistická asociácia</v>
      </c>
      <c r="C220" s="185" t="s">
        <v>1553</v>
      </c>
      <c r="D220" s="287">
        <v>80000</v>
      </c>
      <c r="E220" s="173">
        <v>0</v>
      </c>
      <c r="F220" s="166" t="s">
        <v>345</v>
      </c>
      <c r="G220" s="169" t="s">
        <v>321</v>
      </c>
      <c r="H220" s="169" t="s">
        <v>1029</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622</v>
      </c>
      <c r="B221" s="204" t="str">
        <f>VLOOKUP(A221,Adr!A:B,2,FALSE)</f>
        <v>Slovenská skialpinistická asociácia</v>
      </c>
      <c r="C221" s="196" t="s">
        <v>1554</v>
      </c>
      <c r="D221" s="289">
        <v>20000</v>
      </c>
      <c r="E221" s="230">
        <v>0</v>
      </c>
      <c r="F221" s="166" t="s">
        <v>345</v>
      </c>
      <c r="G221" s="169" t="s">
        <v>321</v>
      </c>
      <c r="H221" s="169" t="s">
        <v>1029</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631</v>
      </c>
      <c r="B222" s="204" t="str">
        <f>VLOOKUP(A222,Adr!A:B,2,FALSE)</f>
        <v>Slovenská softballová asociácia</v>
      </c>
      <c r="C222" s="196" t="s">
        <v>1087</v>
      </c>
      <c r="D222" s="289">
        <v>30873</v>
      </c>
      <c r="E222" s="230">
        <v>0</v>
      </c>
      <c r="F222" s="166" t="s">
        <v>339</v>
      </c>
      <c r="G222" s="169" t="s">
        <v>319</v>
      </c>
      <c r="H222" s="169" t="s">
        <v>1029</v>
      </c>
      <c r="I222" s="192" t="str">
        <f t="shared" si="15"/>
        <v>17316723a</v>
      </c>
      <c r="J222" s="167" t="str">
        <f t="shared" si="16"/>
        <v>17316723026 02</v>
      </c>
      <c r="K222" s="5" t="s">
        <v>1088</v>
      </c>
      <c r="L222" s="167" t="str">
        <f t="shared" si="17"/>
        <v>17316723026 02B</v>
      </c>
      <c r="M222" s="5" t="str">
        <f t="shared" si="18"/>
        <v>Slovenská softballová asociáciaaBsoftbal - bežné transfery</v>
      </c>
      <c r="N222" s="3" t="str">
        <f t="shared" si="19"/>
        <v>17316723aB</v>
      </c>
    </row>
    <row r="223" spans="1:14" x14ac:dyDescent="0.2">
      <c r="A223" s="202" t="s">
        <v>637</v>
      </c>
      <c r="B223" s="204" t="str">
        <f>VLOOKUP(A223,Adr!A:B,2,FALSE)</f>
        <v>Slovenská squashová asociácia</v>
      </c>
      <c r="C223" s="185" t="s">
        <v>1089</v>
      </c>
      <c r="D223" s="287">
        <v>19239</v>
      </c>
      <c r="E223" s="230">
        <v>0</v>
      </c>
      <c r="F223" s="166" t="s">
        <v>339</v>
      </c>
      <c r="G223" s="169" t="s">
        <v>319</v>
      </c>
      <c r="H223" s="169" t="s">
        <v>1029</v>
      </c>
      <c r="I223" s="192" t="str">
        <f t="shared" si="15"/>
        <v>30807018a</v>
      </c>
      <c r="J223" s="167" t="str">
        <f t="shared" si="16"/>
        <v>30807018026 02</v>
      </c>
      <c r="K223" s="5" t="s">
        <v>1090</v>
      </c>
      <c r="L223" s="167" t="str">
        <f t="shared" si="17"/>
        <v>30807018026 02B</v>
      </c>
      <c r="M223" s="5" t="str">
        <f t="shared" si="18"/>
        <v>Slovenská squashová asociáciaaBsquash - bežné transfery</v>
      </c>
      <c r="N223" s="3" t="str">
        <f t="shared" si="19"/>
        <v>30807018aB</v>
      </c>
    </row>
    <row r="224" spans="1:14" x14ac:dyDescent="0.2">
      <c r="A224" s="202" t="s">
        <v>644</v>
      </c>
      <c r="B224" s="204" t="str">
        <f>VLOOKUP(A224,Adr!A:B,2,FALSE)</f>
        <v>Slovenská triatlonová únia</v>
      </c>
      <c r="C224" s="185" t="s">
        <v>1091</v>
      </c>
      <c r="D224" s="287">
        <v>168998</v>
      </c>
      <c r="E224" s="173">
        <v>0</v>
      </c>
      <c r="F224" s="166" t="s">
        <v>339</v>
      </c>
      <c r="G224" s="169" t="s">
        <v>319</v>
      </c>
      <c r="H224" s="169" t="s">
        <v>1029</v>
      </c>
      <c r="I224" s="192" t="str">
        <f t="shared" si="15"/>
        <v>31745466a</v>
      </c>
      <c r="J224" s="167" t="str">
        <f t="shared" si="16"/>
        <v>31745466026 02</v>
      </c>
      <c r="K224" s="5" t="s">
        <v>1092</v>
      </c>
      <c r="L224" s="167" t="str">
        <f t="shared" si="17"/>
        <v>31745466026 02B</v>
      </c>
      <c r="M224" s="5" t="str">
        <f t="shared" si="18"/>
        <v>Slovenská triatlonová úniaaBtriatlon - bežné transfery</v>
      </c>
      <c r="N224" s="3" t="str">
        <f t="shared" si="19"/>
        <v>31745466aB</v>
      </c>
    </row>
    <row r="225" spans="1:14" ht="22.5" x14ac:dyDescent="0.2">
      <c r="A225" s="166" t="s">
        <v>644</v>
      </c>
      <c r="B225" s="204" t="str">
        <f>VLOOKUP(A225,Adr!A:B,2,FALSE)</f>
        <v>Slovenská triatlonová únia</v>
      </c>
      <c r="C225" s="196" t="s">
        <v>1469</v>
      </c>
      <c r="D225" s="289">
        <v>7175</v>
      </c>
      <c r="E225" s="173">
        <v>0</v>
      </c>
      <c r="F225" s="166" t="s">
        <v>343</v>
      </c>
      <c r="G225" s="169" t="s">
        <v>321</v>
      </c>
      <c r="H225" s="169" t="s">
        <v>1029</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644</v>
      </c>
      <c r="B226" s="204" t="str">
        <f>VLOOKUP(A226,Adr!A:B,2,FALSE)</f>
        <v>Slovenská triatlonová únia</v>
      </c>
      <c r="C226" s="196" t="s">
        <v>1555</v>
      </c>
      <c r="D226" s="287">
        <v>10000</v>
      </c>
      <c r="E226" s="173">
        <v>0</v>
      </c>
      <c r="F226" s="166" t="s">
        <v>345</v>
      </c>
      <c r="G226" s="169" t="s">
        <v>321</v>
      </c>
      <c r="H226" s="169" t="s">
        <v>1029</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644</v>
      </c>
      <c r="B227" s="204" t="str">
        <f>VLOOKUP(A227,Adr!A:B,2,FALSE)</f>
        <v>Slovenská triatlonová únia</v>
      </c>
      <c r="C227" s="169" t="s">
        <v>1556</v>
      </c>
      <c r="D227" s="288">
        <v>50000</v>
      </c>
      <c r="E227" s="230">
        <v>0</v>
      </c>
      <c r="F227" s="166" t="s">
        <v>345</v>
      </c>
      <c r="G227" s="169" t="s">
        <v>321</v>
      </c>
      <c r="H227" s="169" t="s">
        <v>1029</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644</v>
      </c>
      <c r="B228" s="204" t="str">
        <f>VLOOKUP(A228,Adr!A:B,2,FALSE)</f>
        <v>Slovenská triatlonová únia</v>
      </c>
      <c r="C228" s="185" t="s">
        <v>1557</v>
      </c>
      <c r="D228" s="287">
        <v>10000</v>
      </c>
      <c r="E228" s="230">
        <v>0</v>
      </c>
      <c r="F228" s="166" t="s">
        <v>345</v>
      </c>
      <c r="G228" s="169" t="s">
        <v>321</v>
      </c>
      <c r="H228" s="169" t="s">
        <v>1029</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651</v>
      </c>
      <c r="B229" s="204" t="str">
        <f>VLOOKUP(A229,Adr!A:B,2,FALSE)</f>
        <v>Slovenská volejbalová federácia</v>
      </c>
      <c r="C229" s="169" t="s">
        <v>1093</v>
      </c>
      <c r="D229" s="288">
        <v>1214960</v>
      </c>
      <c r="E229" s="230">
        <v>0</v>
      </c>
      <c r="F229" s="166" t="s">
        <v>339</v>
      </c>
      <c r="G229" s="169" t="s">
        <v>319</v>
      </c>
      <c r="H229" s="169" t="s">
        <v>1029</v>
      </c>
      <c r="I229" s="192" t="str">
        <f t="shared" si="15"/>
        <v>00688819a</v>
      </c>
      <c r="J229" s="167" t="str">
        <f t="shared" si="16"/>
        <v>00688819026 02</v>
      </c>
      <c r="K229" s="5" t="s">
        <v>1094</v>
      </c>
      <c r="L229" s="167" t="str">
        <f t="shared" si="17"/>
        <v>00688819026 02B</v>
      </c>
      <c r="M229" s="5" t="str">
        <f t="shared" si="18"/>
        <v>Slovenská volejbalová federáciaaBvolejbal - bežné transfery</v>
      </c>
      <c r="N229" s="3" t="str">
        <f t="shared" si="19"/>
        <v>00688819aB</v>
      </c>
    </row>
    <row r="230" spans="1:14" x14ac:dyDescent="0.2">
      <c r="A230" s="198" t="s">
        <v>659</v>
      </c>
      <c r="B230" s="204" t="str">
        <f>VLOOKUP(A230,Adr!A:B,2,FALSE)</f>
        <v>Slovenský atletický zväz</v>
      </c>
      <c r="C230" s="185" t="s">
        <v>1095</v>
      </c>
      <c r="D230" s="287">
        <v>2167461</v>
      </c>
      <c r="E230" s="173">
        <v>0</v>
      </c>
      <c r="F230" s="166" t="s">
        <v>339</v>
      </c>
      <c r="G230" s="169" t="s">
        <v>319</v>
      </c>
      <c r="H230" s="169" t="s">
        <v>1029</v>
      </c>
      <c r="I230" s="192" t="str">
        <f t="shared" si="15"/>
        <v>36063835a</v>
      </c>
      <c r="J230" s="167" t="str">
        <f t="shared" si="16"/>
        <v>36063835026 02</v>
      </c>
      <c r="K230" s="5" t="s">
        <v>1096</v>
      </c>
      <c r="L230" s="167" t="str">
        <f t="shared" si="17"/>
        <v>36063835026 02B</v>
      </c>
      <c r="M230" s="5" t="str">
        <f t="shared" si="18"/>
        <v>Slovenský atletický zväzaBatletika - bežné transfery</v>
      </c>
      <c r="N230" s="3" t="str">
        <f t="shared" si="19"/>
        <v>36063835aB</v>
      </c>
    </row>
    <row r="231" spans="1:14" x14ac:dyDescent="0.2">
      <c r="A231" s="202" t="s">
        <v>659</v>
      </c>
      <c r="B231" s="204" t="str">
        <f>VLOOKUP(A231,Adr!A:B,2,FALSE)</f>
        <v>Slovenský atletický zväz</v>
      </c>
      <c r="C231" s="185" t="s">
        <v>1558</v>
      </c>
      <c r="D231" s="287">
        <v>20000</v>
      </c>
      <c r="E231" s="173">
        <v>0</v>
      </c>
      <c r="F231" s="166" t="s">
        <v>345</v>
      </c>
      <c r="G231" s="169" t="s">
        <v>321</v>
      </c>
      <c r="H231" s="169" t="s">
        <v>1029</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659</v>
      </c>
      <c r="B232" s="204" t="str">
        <f>VLOOKUP(A232,Adr!A:B,2,FALSE)</f>
        <v>Slovenský atletický zväz</v>
      </c>
      <c r="C232" s="190" t="s">
        <v>2165</v>
      </c>
      <c r="D232" s="288">
        <v>15974.27</v>
      </c>
      <c r="E232" s="230">
        <v>0</v>
      </c>
      <c r="F232" s="166" t="s">
        <v>345</v>
      </c>
      <c r="G232" s="169" t="s">
        <v>321</v>
      </c>
      <c r="H232" s="169" t="s">
        <v>1029</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659</v>
      </c>
      <c r="B233" s="204" t="str">
        <f>VLOOKUP(A233,Adr!A:B,2,FALSE)</f>
        <v>Slovenský atletický zväz</v>
      </c>
      <c r="C233" s="196" t="s">
        <v>1559</v>
      </c>
      <c r="D233" s="289">
        <v>10000</v>
      </c>
      <c r="E233" s="230">
        <v>0</v>
      </c>
      <c r="F233" s="166" t="s">
        <v>345</v>
      </c>
      <c r="G233" s="169" t="s">
        <v>321</v>
      </c>
      <c r="H233" s="169" t="s">
        <v>1029</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659</v>
      </c>
      <c r="B234" s="204" t="str">
        <f>VLOOKUP(A234,Adr!A:B,2,FALSE)</f>
        <v>Slovenský atletický zväz</v>
      </c>
      <c r="C234" s="185" t="s">
        <v>1560</v>
      </c>
      <c r="D234" s="287">
        <v>20000</v>
      </c>
      <c r="E234" s="173">
        <v>0</v>
      </c>
      <c r="F234" s="166" t="s">
        <v>345</v>
      </c>
      <c r="G234" s="169" t="s">
        <v>321</v>
      </c>
      <c r="H234" s="169" t="s">
        <v>1029</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659</v>
      </c>
      <c r="B235" s="204" t="str">
        <f>VLOOKUP(A235,Adr!A:B,2,FALSE)</f>
        <v>Slovenský atletický zväz</v>
      </c>
      <c r="C235" s="196" t="s">
        <v>2166</v>
      </c>
      <c r="D235" s="287">
        <v>20000</v>
      </c>
      <c r="E235" s="230">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659</v>
      </c>
      <c r="B236" s="204" t="str">
        <f>VLOOKUP(A236,Adr!A:B,2,FALSE)</f>
        <v>Slovenský atletický zväz</v>
      </c>
      <c r="C236" s="169" t="s">
        <v>1565</v>
      </c>
      <c r="D236" s="288">
        <v>10000</v>
      </c>
      <c r="E236" s="173">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659</v>
      </c>
      <c r="B237" s="204" t="str">
        <f>VLOOKUP(A237,Adr!A:B,2,FALSE)</f>
        <v>Slovenský atletický zväz</v>
      </c>
      <c r="C237" s="190" t="s">
        <v>1561</v>
      </c>
      <c r="D237" s="288">
        <v>50000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659</v>
      </c>
      <c r="B238" s="204" t="str">
        <f>VLOOKUP(A238,Adr!A:B,2,FALSE)</f>
        <v>Slovenský atletický zväz</v>
      </c>
      <c r="C238" s="185" t="s">
        <v>1562</v>
      </c>
      <c r="D238" s="287">
        <v>15000</v>
      </c>
      <c r="E238" s="173">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659</v>
      </c>
      <c r="B239" s="204" t="str">
        <f>VLOOKUP(A239,Adr!A:B,2,FALSE)</f>
        <v>Slovenský atletický zväz</v>
      </c>
      <c r="C239" s="185" t="s">
        <v>1563</v>
      </c>
      <c r="D239" s="287">
        <v>20000</v>
      </c>
      <c r="E239" s="230">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659</v>
      </c>
      <c r="B240" s="204" t="str">
        <f>VLOOKUP(A240,Adr!A:B,2,FALSE)</f>
        <v>Slovenský atletický zväz</v>
      </c>
      <c r="C240" s="196" t="s">
        <v>1564</v>
      </c>
      <c r="D240" s="289">
        <v>10000</v>
      </c>
      <c r="E240" s="173">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659</v>
      </c>
      <c r="B241" s="204" t="str">
        <f>VLOOKUP(A241,Adr!A:B,2,FALSE)</f>
        <v>Slovenský atletický zväz</v>
      </c>
      <c r="C241" s="190" t="s">
        <v>1566</v>
      </c>
      <c r="D241" s="288">
        <v>20000</v>
      </c>
      <c r="E241" s="230">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1952</v>
      </c>
      <c r="B242" s="204" t="str">
        <f>VLOOKUP(A242,Adr!A:B,2,FALSE)</f>
        <v>Slovenský bežecký spolok</v>
      </c>
      <c r="C242" s="196" t="s">
        <v>2228</v>
      </c>
      <c r="D242" s="289">
        <v>35000</v>
      </c>
      <c r="E242" s="230">
        <v>0</v>
      </c>
      <c r="F242" s="166" t="s">
        <v>349</v>
      </c>
      <c r="G242" s="169" t="s">
        <v>317</v>
      </c>
      <c r="H242" s="169" t="s">
        <v>1029</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667</v>
      </c>
      <c r="B243" s="204" t="str">
        <f>VLOOKUP(A243,Adr!A:B,2,FALSE)</f>
        <v>Slovenský biliardový zväz</v>
      </c>
      <c r="C243" s="185" t="s">
        <v>1097</v>
      </c>
      <c r="D243" s="287">
        <v>31111</v>
      </c>
      <c r="E243" s="173">
        <v>0</v>
      </c>
      <c r="F243" s="166" t="s">
        <v>339</v>
      </c>
      <c r="G243" s="169" t="s">
        <v>319</v>
      </c>
      <c r="H243" s="169" t="s">
        <v>1029</v>
      </c>
      <c r="I243" s="192" t="str">
        <f t="shared" si="15"/>
        <v>31753825a</v>
      </c>
      <c r="J243" s="167" t="str">
        <f t="shared" si="16"/>
        <v>31753825026 02</v>
      </c>
      <c r="K243" s="5" t="s">
        <v>1098</v>
      </c>
      <c r="L243" s="167" t="str">
        <f t="shared" si="17"/>
        <v>31753825026 02B</v>
      </c>
      <c r="M243" s="5" t="str">
        <f t="shared" si="18"/>
        <v>Slovenský biliardový zväzaBbiliard - bežné transfery</v>
      </c>
      <c r="N243" s="3" t="str">
        <f t="shared" si="19"/>
        <v>31753825aB</v>
      </c>
    </row>
    <row r="244" spans="1:14" x14ac:dyDescent="0.2">
      <c r="A244" s="202" t="s">
        <v>670</v>
      </c>
      <c r="B244" s="204" t="str">
        <f>VLOOKUP(A244,Adr!A:B,2,FALSE)</f>
        <v>Slovenský bowlingový zväz</v>
      </c>
      <c r="C244" s="185" t="s">
        <v>1099</v>
      </c>
      <c r="D244" s="287">
        <v>37659</v>
      </c>
      <c r="E244" s="230">
        <v>0</v>
      </c>
      <c r="F244" s="166" t="s">
        <v>339</v>
      </c>
      <c r="G244" s="169" t="s">
        <v>319</v>
      </c>
      <c r="H244" s="169" t="s">
        <v>1029</v>
      </c>
      <c r="I244" s="192" t="str">
        <f t="shared" si="15"/>
        <v>36128147a</v>
      </c>
      <c r="J244" s="167" t="str">
        <f t="shared" si="16"/>
        <v>36128147026 02</v>
      </c>
      <c r="K244" s="5" t="s">
        <v>1100</v>
      </c>
      <c r="L244" s="167" t="str">
        <f t="shared" si="17"/>
        <v>36128147026 02B</v>
      </c>
      <c r="M244" s="5" t="str">
        <f t="shared" si="18"/>
        <v>Slovenský bowlingový zväzaBbowling - bežné transfery</v>
      </c>
      <c r="N244" s="3" t="str">
        <f t="shared" si="19"/>
        <v>36128147aB</v>
      </c>
    </row>
    <row r="245" spans="1:14" x14ac:dyDescent="0.2">
      <c r="A245" s="202" t="s">
        <v>677</v>
      </c>
      <c r="B245" s="204" t="str">
        <f>VLOOKUP(A245,Adr!A:B,2,FALSE)</f>
        <v>Slovenský bridžový zväz</v>
      </c>
      <c r="C245" s="185" t="s">
        <v>1101</v>
      </c>
      <c r="D245" s="287">
        <v>19239</v>
      </c>
      <c r="E245" s="173">
        <v>0</v>
      </c>
      <c r="F245" s="166" t="s">
        <v>339</v>
      </c>
      <c r="G245" s="169" t="s">
        <v>319</v>
      </c>
      <c r="H245" s="169" t="s">
        <v>1029</v>
      </c>
      <c r="I245" s="192" t="str">
        <f t="shared" si="15"/>
        <v>31770908a</v>
      </c>
      <c r="J245" s="167" t="str">
        <f t="shared" si="16"/>
        <v>31770908026 02</v>
      </c>
      <c r="K245" s="5" t="s">
        <v>1102</v>
      </c>
      <c r="L245" s="167" t="str">
        <f t="shared" si="17"/>
        <v>31770908026 02B</v>
      </c>
      <c r="M245" s="5" t="str">
        <f t="shared" si="18"/>
        <v>Slovenský bridžový zväzaBbridž - bežné transfery</v>
      </c>
      <c r="N245" s="3" t="str">
        <f t="shared" si="19"/>
        <v>31770908aB</v>
      </c>
    </row>
    <row r="246" spans="1:14" x14ac:dyDescent="0.2">
      <c r="A246" s="202" t="s">
        <v>682</v>
      </c>
      <c r="B246" s="204" t="str">
        <f>VLOOKUP(A246,Adr!A:B,2,FALSE)</f>
        <v>Slovenský curlingový zväz</v>
      </c>
      <c r="C246" s="185" t="s">
        <v>1103</v>
      </c>
      <c r="D246" s="287">
        <v>24607</v>
      </c>
      <c r="E246" s="230">
        <v>0</v>
      </c>
      <c r="F246" s="166" t="s">
        <v>339</v>
      </c>
      <c r="G246" s="169" t="s">
        <v>319</v>
      </c>
      <c r="H246" s="169" t="s">
        <v>1029</v>
      </c>
      <c r="I246" s="192" t="str">
        <f t="shared" si="15"/>
        <v>37841866a</v>
      </c>
      <c r="J246" s="167" t="str">
        <f t="shared" si="16"/>
        <v>37841866026 02</v>
      </c>
      <c r="K246" s="5" t="s">
        <v>1104</v>
      </c>
      <c r="L246" s="167" t="str">
        <f t="shared" si="17"/>
        <v>37841866026 02B</v>
      </c>
      <c r="M246" s="5" t="str">
        <f t="shared" si="18"/>
        <v>Slovenský curlingový zväzaBcurling - bežné transfery</v>
      </c>
      <c r="N246" s="3" t="str">
        <f t="shared" si="19"/>
        <v>37841866aB</v>
      </c>
    </row>
    <row r="247" spans="1:14" x14ac:dyDescent="0.2">
      <c r="A247" s="202" t="s">
        <v>1422</v>
      </c>
      <c r="B247" s="204" t="str">
        <f>VLOOKUP(A247,Adr!A:B,2,FALSE)</f>
        <v>Slovenský cykloklub</v>
      </c>
      <c r="C247" s="169" t="s">
        <v>1666</v>
      </c>
      <c r="D247" s="288">
        <v>50000</v>
      </c>
      <c r="E247" s="173">
        <v>0</v>
      </c>
      <c r="F247" s="166" t="s">
        <v>349</v>
      </c>
      <c r="G247" s="169" t="s">
        <v>317</v>
      </c>
      <c r="H247" s="169" t="s">
        <v>1029</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691</v>
      </c>
      <c r="B248" s="204" t="str">
        <f>VLOOKUP(A248,Adr!A:B,2,FALSE)</f>
        <v>Slovenský futbalový zväz</v>
      </c>
      <c r="C248" s="185" t="s">
        <v>1105</v>
      </c>
      <c r="D248" s="287">
        <v>8176462</v>
      </c>
      <c r="E248" s="173">
        <v>0</v>
      </c>
      <c r="F248" s="166" t="s">
        <v>339</v>
      </c>
      <c r="G248" s="169" t="s">
        <v>319</v>
      </c>
      <c r="H248" s="169" t="s">
        <v>1029</v>
      </c>
      <c r="I248" s="192" t="str">
        <f t="shared" si="15"/>
        <v>00687308a</v>
      </c>
      <c r="J248" s="167" t="str">
        <f t="shared" si="16"/>
        <v>00687308026 02</v>
      </c>
      <c r="K248" s="5" t="s">
        <v>1106</v>
      </c>
      <c r="L248" s="167" t="str">
        <f t="shared" si="17"/>
        <v>00687308026 02B</v>
      </c>
      <c r="M248" s="5" t="str">
        <f t="shared" si="18"/>
        <v>Slovenský futbalový zväzaBfutbal - bežné transfery</v>
      </c>
      <c r="N248" s="3" t="str">
        <f t="shared" si="19"/>
        <v>00687308aB</v>
      </c>
    </row>
    <row r="249" spans="1:14" x14ac:dyDescent="0.2">
      <c r="A249" s="166" t="s">
        <v>691</v>
      </c>
      <c r="B249" s="204" t="str">
        <f>VLOOKUP(A249,Adr!A:B,2,FALSE)</f>
        <v>Slovenský futbalový zväz</v>
      </c>
      <c r="C249" s="196" t="s">
        <v>350</v>
      </c>
      <c r="D249" s="186">
        <v>15000</v>
      </c>
      <c r="E249" s="173">
        <v>0</v>
      </c>
      <c r="F249" s="166" t="s">
        <v>349</v>
      </c>
      <c r="G249" s="169" t="s">
        <v>321</v>
      </c>
      <c r="H249" s="169" t="s">
        <v>1029</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699</v>
      </c>
      <c r="B250" s="204" t="str">
        <f>VLOOKUP(A250,Adr!A:B,2,FALSE)</f>
        <v>Slovenský horolezecký spolok JAMES</v>
      </c>
      <c r="C250" s="185" t="s">
        <v>1107</v>
      </c>
      <c r="D250" s="287">
        <v>77278</v>
      </c>
      <c r="E250" s="230">
        <v>0</v>
      </c>
      <c r="F250" s="166" t="s">
        <v>339</v>
      </c>
      <c r="G250" s="169" t="s">
        <v>319</v>
      </c>
      <c r="H250" s="169" t="s">
        <v>1029</v>
      </c>
      <c r="I250" s="192" t="str">
        <f t="shared" si="15"/>
        <v>00586455a</v>
      </c>
      <c r="J250" s="167" t="str">
        <f t="shared" si="16"/>
        <v>00586455026 02</v>
      </c>
      <c r="K250" s="5" t="s">
        <v>1108</v>
      </c>
      <c r="L250" s="167" t="str">
        <f t="shared" si="17"/>
        <v>00586455026 02B</v>
      </c>
      <c r="M250" s="5" t="str">
        <f t="shared" si="18"/>
        <v>Slovenský horolezecký spolok JAMESaBhorolezectvo - bežné transfery</v>
      </c>
      <c r="N250" s="3" t="str">
        <f t="shared" si="19"/>
        <v>00586455aB</v>
      </c>
    </row>
    <row r="251" spans="1:14" x14ac:dyDescent="0.2">
      <c r="A251" s="202" t="s">
        <v>699</v>
      </c>
      <c r="B251" s="204" t="str">
        <f>VLOOKUP(A251,Adr!A:B,2,FALSE)</f>
        <v>Slovenský horolezecký spolok JAMES</v>
      </c>
      <c r="C251" s="185" t="s">
        <v>1109</v>
      </c>
      <c r="D251" s="287">
        <v>33812</v>
      </c>
      <c r="E251" s="173">
        <v>0</v>
      </c>
      <c r="F251" s="166" t="s">
        <v>339</v>
      </c>
      <c r="G251" s="169" t="s">
        <v>319</v>
      </c>
      <c r="H251" s="169" t="s">
        <v>1029</v>
      </c>
      <c r="I251" s="192" t="str">
        <f t="shared" si="15"/>
        <v>00586455a</v>
      </c>
      <c r="J251" s="167" t="str">
        <f t="shared" si="16"/>
        <v>00586455026 02</v>
      </c>
      <c r="K251" s="5" t="s">
        <v>1110</v>
      </c>
      <c r="L251" s="167" t="str">
        <f t="shared" si="17"/>
        <v>00586455026 02B</v>
      </c>
      <c r="M251" s="5" t="str">
        <f t="shared" si="18"/>
        <v>Slovenský horolezecký spolok JAMESaBšportové lezenie - bežné transfery</v>
      </c>
      <c r="N251" s="3" t="str">
        <f t="shared" si="19"/>
        <v>00586455aB</v>
      </c>
    </row>
    <row r="252" spans="1:14" x14ac:dyDescent="0.2">
      <c r="A252" s="198" t="s">
        <v>699</v>
      </c>
      <c r="B252" s="204" t="str">
        <f>VLOOKUP(A252,Adr!A:B,2,FALSE)</f>
        <v>Slovenský horolezecký spolok JAMES</v>
      </c>
      <c r="C252" s="169" t="s">
        <v>1470</v>
      </c>
      <c r="D252" s="288">
        <v>8829</v>
      </c>
      <c r="E252" s="230">
        <v>0</v>
      </c>
      <c r="F252" s="166" t="s">
        <v>343</v>
      </c>
      <c r="G252" s="169" t="s">
        <v>321</v>
      </c>
      <c r="H252" s="169" t="s">
        <v>1029</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699</v>
      </c>
      <c r="B253" s="204" t="str">
        <f>VLOOKUP(A253,Adr!A:B,2,FALSE)</f>
        <v>Slovenský horolezecký spolok JAMES</v>
      </c>
      <c r="C253" s="196" t="s">
        <v>1567</v>
      </c>
      <c r="D253" s="287">
        <v>10000</v>
      </c>
      <c r="E253" s="173">
        <v>0</v>
      </c>
      <c r="F253" s="166" t="s">
        <v>345</v>
      </c>
      <c r="G253" s="169" t="s">
        <v>321</v>
      </c>
      <c r="H253" s="169" t="s">
        <v>1029</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699</v>
      </c>
      <c r="B254" s="204" t="str">
        <f>VLOOKUP(A254,Adr!A:B,2,FALSE)</f>
        <v>Slovenský horolezecký spolok JAMES</v>
      </c>
      <c r="C254" s="185" t="s">
        <v>1568</v>
      </c>
      <c r="D254" s="287">
        <v>10000</v>
      </c>
      <c r="E254" s="173">
        <v>0</v>
      </c>
      <c r="F254" s="166" t="s">
        <v>345</v>
      </c>
      <c r="G254" s="169" t="s">
        <v>321</v>
      </c>
      <c r="H254" s="169" t="s">
        <v>1029</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699</v>
      </c>
      <c r="B255" s="204" t="str">
        <f>VLOOKUP(A255,Adr!A:B,2,FALSE)</f>
        <v>Slovenský horolezecký spolok JAMES</v>
      </c>
      <c r="C255" s="197" t="s">
        <v>350</v>
      </c>
      <c r="D255" s="191">
        <v>5000</v>
      </c>
      <c r="E255" s="173">
        <v>0</v>
      </c>
      <c r="F255" s="166" t="s">
        <v>349</v>
      </c>
      <c r="G255" s="169" t="s">
        <v>321</v>
      </c>
      <c r="H255" s="169" t="s">
        <v>1029</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699</v>
      </c>
      <c r="B256" s="204" t="str">
        <f>VLOOKUP(A256,Adr!A:B,2,FALSE)</f>
        <v>Slovenský horolezecký spolok JAMES</v>
      </c>
      <c r="C256" s="169" t="s">
        <v>350</v>
      </c>
      <c r="D256" s="172">
        <v>5000</v>
      </c>
      <c r="E256" s="173">
        <v>0</v>
      </c>
      <c r="F256" s="166" t="s">
        <v>349</v>
      </c>
      <c r="G256" s="169" t="s">
        <v>321</v>
      </c>
      <c r="H256" s="169" t="s">
        <v>1029</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699</v>
      </c>
      <c r="B257" s="204" t="str">
        <f>VLOOKUP(A257,Adr!A:B,2,FALSE)</f>
        <v>Slovenský horolezecký spolok JAMES</v>
      </c>
      <c r="C257" s="185" t="s">
        <v>2987</v>
      </c>
      <c r="D257" s="287">
        <v>2800</v>
      </c>
      <c r="E257" s="230">
        <v>0</v>
      </c>
      <c r="F257" s="166" t="s">
        <v>360</v>
      </c>
      <c r="G257" s="169" t="s">
        <v>321</v>
      </c>
      <c r="H257" s="169" t="s">
        <v>1029</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1963</v>
      </c>
      <c r="B258" s="204" t="str">
        <f>VLOOKUP(A258,Adr!A:B,2,FALSE)</f>
        <v>Slovenský kolkársky zväz</v>
      </c>
      <c r="C258" s="185" t="s">
        <v>352</v>
      </c>
      <c r="D258" s="287">
        <v>34900</v>
      </c>
      <c r="E258" s="173">
        <v>0</v>
      </c>
      <c r="F258" s="166" t="s">
        <v>351</v>
      </c>
      <c r="G258" s="169" t="s">
        <v>321</v>
      </c>
      <c r="H258" s="169" t="s">
        <v>1029</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2706</v>
      </c>
      <c r="B259" s="204" t="str">
        <f>VLOOKUP(A259,Adr!A:B,2,FALSE)</f>
        <v>Slovenský korfbalový klub "Dolphins" Prievidza</v>
      </c>
      <c r="C259" s="185" t="s">
        <v>2987</v>
      </c>
      <c r="D259" s="287">
        <v>4700</v>
      </c>
      <c r="E259" s="173">
        <v>0</v>
      </c>
      <c r="F259" s="166" t="s">
        <v>360</v>
      </c>
      <c r="G259" s="169" t="s">
        <v>321</v>
      </c>
      <c r="H259" s="169" t="s">
        <v>1029</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705</v>
      </c>
      <c r="B260" s="204" t="str">
        <f>VLOOKUP(A260,Adr!A:B,2,FALSE)</f>
        <v>Slovenský krasokorčuliarsky zväz</v>
      </c>
      <c r="C260" s="185" t="s">
        <v>1111</v>
      </c>
      <c r="D260" s="287">
        <v>189027</v>
      </c>
      <c r="E260" s="230">
        <v>0</v>
      </c>
      <c r="F260" s="166" t="s">
        <v>339</v>
      </c>
      <c r="G260" s="169" t="s">
        <v>319</v>
      </c>
      <c r="H260" s="169" t="s">
        <v>1029</v>
      </c>
      <c r="I260" s="192" t="str">
        <f t="shared" si="20"/>
        <v>31805540a</v>
      </c>
      <c r="J260" s="167" t="str">
        <f t="shared" si="21"/>
        <v>31805540026 02</v>
      </c>
      <c r="K260" s="5" t="s">
        <v>1112</v>
      </c>
      <c r="L260" s="167" t="str">
        <f t="shared" si="22"/>
        <v>31805540026 02B</v>
      </c>
      <c r="M260" s="5" t="str">
        <f t="shared" si="23"/>
        <v>Slovenský krasokorčuliarsky zväzaBkrasokorčuľovanie - bežné transfery</v>
      </c>
      <c r="N260" s="3" t="str">
        <f t="shared" si="24"/>
        <v>31805540aB</v>
      </c>
    </row>
    <row r="261" spans="1:14" x14ac:dyDescent="0.2">
      <c r="A261" s="198" t="s">
        <v>705</v>
      </c>
      <c r="B261" s="204" t="str">
        <f>VLOOKUP(A261,Adr!A:B,2,FALSE)</f>
        <v>Slovenský krasokorčuliarsky zväz</v>
      </c>
      <c r="C261" s="196" t="s">
        <v>1569</v>
      </c>
      <c r="D261" s="287">
        <v>20000</v>
      </c>
      <c r="E261" s="230">
        <v>0</v>
      </c>
      <c r="F261" s="166" t="s">
        <v>345</v>
      </c>
      <c r="G261" s="169" t="s">
        <v>321</v>
      </c>
      <c r="H261" s="169" t="s">
        <v>1029</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713</v>
      </c>
      <c r="B262" s="204" t="str">
        <f>VLOOKUP(A262,Adr!A:B,2,FALSE)</f>
        <v>Slovenský lukostrelecký zväz</v>
      </c>
      <c r="C262" s="185" t="s">
        <v>1113</v>
      </c>
      <c r="D262" s="287">
        <v>146867</v>
      </c>
      <c r="E262" s="230">
        <v>0</v>
      </c>
      <c r="F262" s="166" t="s">
        <v>339</v>
      </c>
      <c r="G262" s="169" t="s">
        <v>319</v>
      </c>
      <c r="H262" s="169" t="s">
        <v>1029</v>
      </c>
      <c r="I262" s="192" t="str">
        <f t="shared" si="20"/>
        <v>30793009a</v>
      </c>
      <c r="J262" s="167" t="str">
        <f t="shared" si="21"/>
        <v>30793009026 02</v>
      </c>
      <c r="K262" s="5" t="s">
        <v>1114</v>
      </c>
      <c r="L262" s="167" t="str">
        <f t="shared" si="22"/>
        <v>30793009026 02B</v>
      </c>
      <c r="M262" s="5" t="str">
        <f t="shared" si="23"/>
        <v>Slovenský lukostrelecký zväzaBlukostreľba - bežné transfery</v>
      </c>
      <c r="N262" s="3" t="str">
        <f t="shared" si="24"/>
        <v>30793009aB</v>
      </c>
    </row>
    <row r="263" spans="1:14" x14ac:dyDescent="0.2">
      <c r="A263" s="202" t="s">
        <v>713</v>
      </c>
      <c r="B263" s="204" t="str">
        <f>VLOOKUP(A263,Adr!A:B,2,FALSE)</f>
        <v>Slovenský lukostrelecký zväz</v>
      </c>
      <c r="C263" s="185" t="s">
        <v>1570</v>
      </c>
      <c r="D263" s="287">
        <v>20000</v>
      </c>
      <c r="E263" s="230">
        <v>0</v>
      </c>
      <c r="F263" s="166" t="s">
        <v>345</v>
      </c>
      <c r="G263" s="169" t="s">
        <v>321</v>
      </c>
      <c r="H263" s="169" t="s">
        <v>1029</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713</v>
      </c>
      <c r="B264" s="204" t="str">
        <f>VLOOKUP(A264,Adr!A:B,2,FALSE)</f>
        <v>Slovenský lukostrelecký zväz</v>
      </c>
      <c r="C264" s="196" t="s">
        <v>2167</v>
      </c>
      <c r="D264" s="289">
        <v>20000</v>
      </c>
      <c r="E264" s="230">
        <v>0</v>
      </c>
      <c r="F264" s="166" t="s">
        <v>345</v>
      </c>
      <c r="G264" s="169" t="s">
        <v>321</v>
      </c>
      <c r="H264" s="169" t="s">
        <v>1029</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719</v>
      </c>
      <c r="B265" s="204" t="str">
        <f>VLOOKUP(A265,Adr!A:B,2,FALSE)</f>
        <v>Slovenský národný aeroklub generála Milana Rastislava Štefánika</v>
      </c>
      <c r="C265" s="185" t="s">
        <v>1115</v>
      </c>
      <c r="D265" s="287">
        <v>90011</v>
      </c>
      <c r="E265" s="230">
        <v>0</v>
      </c>
      <c r="F265" s="166" t="s">
        <v>339</v>
      </c>
      <c r="G265" s="169" t="s">
        <v>319</v>
      </c>
      <c r="H265" s="169" t="s">
        <v>1029</v>
      </c>
      <c r="I265" s="192" t="str">
        <f t="shared" si="20"/>
        <v>00677604a</v>
      </c>
      <c r="J265" s="167" t="str">
        <f t="shared" si="21"/>
        <v>00677604026 02</v>
      </c>
      <c r="K265" s="5" t="s">
        <v>1116</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728</v>
      </c>
      <c r="B266" s="204" t="str">
        <f>VLOOKUP(A266,Adr!A:B,2,FALSE)</f>
        <v>Slovenský olympijský a športový výbor</v>
      </c>
      <c r="C266" s="196" t="s">
        <v>1117</v>
      </c>
      <c r="D266" s="289">
        <v>2408259</v>
      </c>
      <c r="E266" s="173">
        <v>0</v>
      </c>
      <c r="F266" s="166" t="s">
        <v>341</v>
      </c>
      <c r="G266" s="169" t="s">
        <v>321</v>
      </c>
      <c r="H266" s="169" t="s">
        <v>1029</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728</v>
      </c>
      <c r="B267" s="204" t="str">
        <f>VLOOKUP(A267,Adr!A:B,2,FALSE)</f>
        <v>Slovenský olympijský a športový výbor</v>
      </c>
      <c r="C267" s="197" t="s">
        <v>2229</v>
      </c>
      <c r="D267" s="290">
        <v>517000</v>
      </c>
      <c r="E267" s="230">
        <v>0</v>
      </c>
      <c r="F267" s="166" t="s">
        <v>347</v>
      </c>
      <c r="G267" s="169" t="s">
        <v>321</v>
      </c>
      <c r="H267" s="169" t="s">
        <v>1029</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728</v>
      </c>
      <c r="B268" s="204" t="str">
        <f>VLOOKUP(A268,Adr!A:B,2,FALSE)</f>
        <v>Slovenský olympijský a športový výbor</v>
      </c>
      <c r="C268" s="185" t="s">
        <v>1478</v>
      </c>
      <c r="D268" s="287">
        <v>80000</v>
      </c>
      <c r="E268" s="230">
        <v>0</v>
      </c>
      <c r="F268" s="166" t="s">
        <v>349</v>
      </c>
      <c r="G268" s="169" t="s">
        <v>321</v>
      </c>
      <c r="H268" s="169" t="s">
        <v>1029</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1432</v>
      </c>
      <c r="B269" s="204" t="str">
        <f>VLOOKUP(A269,Adr!A:B,2,FALSE)</f>
        <v>Slovenský paralympijský výbor</v>
      </c>
      <c r="C269" s="196" t="s">
        <v>1464</v>
      </c>
      <c r="D269" s="287">
        <v>1196273</v>
      </c>
      <c r="E269" s="230">
        <v>0</v>
      </c>
      <c r="F269" s="166" t="s">
        <v>343</v>
      </c>
      <c r="G269" s="169" t="s">
        <v>321</v>
      </c>
      <c r="H269" s="169" t="s">
        <v>1029</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1432</v>
      </c>
      <c r="B270" s="204" t="str">
        <f>VLOOKUP(A270,Adr!A:B,2,FALSE)</f>
        <v>Slovenský paralympijský výbor</v>
      </c>
      <c r="C270" s="196" t="s">
        <v>1571</v>
      </c>
      <c r="D270" s="289">
        <v>22500</v>
      </c>
      <c r="E270" s="173">
        <v>0</v>
      </c>
      <c r="F270" s="166" t="s">
        <v>345</v>
      </c>
      <c r="G270" s="169" t="s">
        <v>321</v>
      </c>
      <c r="H270" s="169" t="s">
        <v>1029</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1432</v>
      </c>
      <c r="B271" s="204" t="str">
        <f>VLOOKUP(A271,Adr!A:B,2,FALSE)</f>
        <v>Slovenský paralympijský výbor</v>
      </c>
      <c r="C271" s="196" t="s">
        <v>1572</v>
      </c>
      <c r="D271" s="289">
        <v>10000</v>
      </c>
      <c r="E271" s="230">
        <v>0</v>
      </c>
      <c r="F271" s="166" t="s">
        <v>345</v>
      </c>
      <c r="G271" s="169" t="s">
        <v>321</v>
      </c>
      <c r="H271" s="169" t="s">
        <v>1029</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1432</v>
      </c>
      <c r="B272" s="204" t="str">
        <f>VLOOKUP(A272,Adr!A:B,2,FALSE)</f>
        <v>Slovenský paralympijský výbor</v>
      </c>
      <c r="C272" s="185" t="s">
        <v>2168</v>
      </c>
      <c r="D272" s="287">
        <v>5000</v>
      </c>
      <c r="E272" s="173">
        <v>0</v>
      </c>
      <c r="F272" s="166" t="s">
        <v>345</v>
      </c>
      <c r="G272" s="169" t="s">
        <v>321</v>
      </c>
      <c r="H272" s="169" t="s">
        <v>1029</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1432</v>
      </c>
      <c r="B273" s="204" t="str">
        <f>VLOOKUP(A273,Adr!A:B,2,FALSE)</f>
        <v>Slovenský paralympijský výbor</v>
      </c>
      <c r="C273" s="169" t="s">
        <v>1573</v>
      </c>
      <c r="D273" s="289">
        <v>20000</v>
      </c>
      <c r="E273" s="230">
        <v>0</v>
      </c>
      <c r="F273" s="166" t="s">
        <v>345</v>
      </c>
      <c r="G273" s="169" t="s">
        <v>321</v>
      </c>
      <c r="H273" s="169" t="s">
        <v>1029</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1432</v>
      </c>
      <c r="B274" s="204" t="str">
        <f>VLOOKUP(A274,Adr!A:B,2,FALSE)</f>
        <v>Slovenský paralympijský výbor</v>
      </c>
      <c r="C274" s="185" t="s">
        <v>1574</v>
      </c>
      <c r="D274" s="287">
        <v>10000</v>
      </c>
      <c r="E274" s="173">
        <v>0</v>
      </c>
      <c r="F274" s="166" t="s">
        <v>345</v>
      </c>
      <c r="G274" s="169" t="s">
        <v>321</v>
      </c>
      <c r="H274" s="169" t="s">
        <v>1029</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1432</v>
      </c>
      <c r="B275" s="204" t="str">
        <f>VLOOKUP(A275,Adr!A:B,2,FALSE)</f>
        <v>Slovenský paralympijský výbor</v>
      </c>
      <c r="C275" s="196" t="s">
        <v>1575</v>
      </c>
      <c r="D275" s="289">
        <v>45000</v>
      </c>
      <c r="E275" s="230">
        <v>0</v>
      </c>
      <c r="F275" s="166" t="s">
        <v>345</v>
      </c>
      <c r="G275" s="169" t="s">
        <v>321</v>
      </c>
      <c r="H275" s="169" t="s">
        <v>1029</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1432</v>
      </c>
      <c r="B276" s="204" t="str">
        <f>VLOOKUP(A276,Adr!A:B,2,FALSE)</f>
        <v>Slovenský paralympijský výbor</v>
      </c>
      <c r="C276" s="185" t="s">
        <v>1576</v>
      </c>
      <c r="D276" s="287">
        <v>50000</v>
      </c>
      <c r="E276" s="173">
        <v>0</v>
      </c>
      <c r="F276" s="166" t="s">
        <v>345</v>
      </c>
      <c r="G276" s="169" t="s">
        <v>321</v>
      </c>
      <c r="H276" s="169" t="s">
        <v>1029</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1432</v>
      </c>
      <c r="B277" s="204" t="str">
        <f>VLOOKUP(A277,Adr!A:B,2,FALSE)</f>
        <v>Slovenský paralympijský výbor</v>
      </c>
      <c r="C277" s="169" t="s">
        <v>2169</v>
      </c>
      <c r="D277" s="288">
        <v>20000</v>
      </c>
      <c r="E277" s="173">
        <v>0</v>
      </c>
      <c r="F277" s="166" t="s">
        <v>345</v>
      </c>
      <c r="G277" s="169" t="s">
        <v>321</v>
      </c>
      <c r="H277" s="169" t="s">
        <v>1029</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1432</v>
      </c>
      <c r="B278" s="204" t="str">
        <f>VLOOKUP(A278,Adr!A:B,2,FALSE)</f>
        <v>Slovenský paralympijský výbor</v>
      </c>
      <c r="C278" s="185" t="s">
        <v>1577</v>
      </c>
      <c r="D278" s="289">
        <v>20000</v>
      </c>
      <c r="E278" s="230">
        <v>0</v>
      </c>
      <c r="F278" s="166" t="s">
        <v>345</v>
      </c>
      <c r="G278" s="169" t="s">
        <v>321</v>
      </c>
      <c r="H278" s="169" t="s">
        <v>1029</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1432</v>
      </c>
      <c r="B279" s="204" t="str">
        <f>VLOOKUP(A279,Adr!A:B,2,FALSE)</f>
        <v>Slovenský paralympijský výbor</v>
      </c>
      <c r="C279" s="196" t="s">
        <v>1578</v>
      </c>
      <c r="D279" s="289">
        <v>55000</v>
      </c>
      <c r="E279" s="173">
        <v>0</v>
      </c>
      <c r="F279" s="166" t="s">
        <v>345</v>
      </c>
      <c r="G279" s="169" t="s">
        <v>321</v>
      </c>
      <c r="H279" s="169" t="s">
        <v>1029</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1432</v>
      </c>
      <c r="B280" s="204" t="str">
        <f>VLOOKUP(A280,Adr!A:B,2,FALSE)</f>
        <v>Slovenský paralympijský výbor</v>
      </c>
      <c r="C280" s="185" t="s">
        <v>2230</v>
      </c>
      <c r="D280" s="287">
        <v>457250</v>
      </c>
      <c r="E280" s="173">
        <v>0</v>
      </c>
      <c r="F280" s="166" t="s">
        <v>347</v>
      </c>
      <c r="G280" s="169" t="s">
        <v>321</v>
      </c>
      <c r="H280" s="169" t="s">
        <v>1029</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1432</v>
      </c>
      <c r="B281" s="204" t="str">
        <f>VLOOKUP(A281,Adr!A:B,2,FALSE)</f>
        <v>Slovenský paralympijský výbor</v>
      </c>
      <c r="C281" s="185" t="s">
        <v>350</v>
      </c>
      <c r="D281" s="287">
        <v>10000</v>
      </c>
      <c r="E281" s="173">
        <v>0</v>
      </c>
      <c r="F281" s="166" t="s">
        <v>349</v>
      </c>
      <c r="G281" s="169" t="s">
        <v>317</v>
      </c>
      <c r="H281" s="169" t="s">
        <v>1029</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2711</v>
      </c>
      <c r="B282" s="204" t="str">
        <f>VLOOKUP(A282,Adr!A:B,2,FALSE)</f>
        <v>Slovenský rybársky zväz</v>
      </c>
      <c r="C282" s="185" t="s">
        <v>2987</v>
      </c>
      <c r="D282" s="287">
        <v>5000</v>
      </c>
      <c r="E282" s="230">
        <v>0</v>
      </c>
      <c r="F282" s="166" t="s">
        <v>360</v>
      </c>
      <c r="G282" s="169" t="s">
        <v>321</v>
      </c>
      <c r="H282" s="169" t="s">
        <v>1029</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736</v>
      </c>
      <c r="B283" s="204" t="str">
        <f>VLOOKUP(A283,Adr!A:B,2,FALSE)</f>
        <v>Slovenský rýchlokorčuliarsky zväz</v>
      </c>
      <c r="C283" s="185" t="s">
        <v>1118</v>
      </c>
      <c r="D283" s="287">
        <v>42157</v>
      </c>
      <c r="E283" s="230">
        <v>0</v>
      </c>
      <c r="F283" s="166" t="s">
        <v>339</v>
      </c>
      <c r="G283" s="169" t="s">
        <v>319</v>
      </c>
      <c r="H283" s="169" t="s">
        <v>1029</v>
      </c>
      <c r="I283" s="192" t="str">
        <f t="shared" si="20"/>
        <v>30688060a</v>
      </c>
      <c r="J283" s="167" t="str">
        <f t="shared" si="21"/>
        <v>30688060026 02</v>
      </c>
      <c r="K283" s="5" t="s">
        <v>1119</v>
      </c>
      <c r="L283" s="167" t="str">
        <f t="shared" si="22"/>
        <v>30688060026 02B</v>
      </c>
      <c r="M283" s="5" t="str">
        <f t="shared" si="23"/>
        <v>Slovenský rýchlokorčuliarsky zväzaBrýchlokorčuľovanie - bežné transfery</v>
      </c>
      <c r="N283" s="3" t="str">
        <f t="shared" si="24"/>
        <v>30688060aB</v>
      </c>
    </row>
    <row r="284" spans="1:14" x14ac:dyDescent="0.2">
      <c r="A284" s="198" t="s">
        <v>736</v>
      </c>
      <c r="B284" s="204" t="str">
        <f>VLOOKUP(A284,Adr!A:B,2,FALSE)</f>
        <v>Slovenský rýchlokorčuliarsky zväz</v>
      </c>
      <c r="C284" s="169" t="s">
        <v>1579</v>
      </c>
      <c r="D284" s="289">
        <v>10000</v>
      </c>
      <c r="E284" s="173">
        <v>0</v>
      </c>
      <c r="F284" s="166" t="s">
        <v>345</v>
      </c>
      <c r="G284" s="169" t="s">
        <v>321</v>
      </c>
      <c r="H284" s="169" t="s">
        <v>1029</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743</v>
      </c>
      <c r="B285" s="204" t="str">
        <f>VLOOKUP(A285,Adr!A:B,2,FALSE)</f>
        <v>Slovenský stolnotenisový zväz</v>
      </c>
      <c r="C285" s="185" t="s">
        <v>1120</v>
      </c>
      <c r="D285" s="287">
        <v>939232</v>
      </c>
      <c r="E285" s="173">
        <v>0</v>
      </c>
      <c r="F285" s="166" t="s">
        <v>339</v>
      </c>
      <c r="G285" s="169" t="s">
        <v>319</v>
      </c>
      <c r="H285" s="169" t="s">
        <v>1029</v>
      </c>
      <c r="I285" s="192" t="str">
        <f t="shared" si="20"/>
        <v>30806836a</v>
      </c>
      <c r="J285" s="167" t="str">
        <f t="shared" si="21"/>
        <v>30806836026 02</v>
      </c>
      <c r="K285" s="5" t="s">
        <v>1121</v>
      </c>
      <c r="L285" s="167" t="str">
        <f t="shared" si="22"/>
        <v>30806836026 02B</v>
      </c>
      <c r="M285" s="5" t="str">
        <f t="shared" si="23"/>
        <v>Slovenský stolnotenisový zväzaBstolný tenis - bežné transfery</v>
      </c>
      <c r="N285" s="3" t="str">
        <f t="shared" si="24"/>
        <v>30806836aB</v>
      </c>
    </row>
    <row r="286" spans="1:14" x14ac:dyDescent="0.2">
      <c r="A286" s="182" t="s">
        <v>743</v>
      </c>
      <c r="B286" s="204" t="str">
        <f>VLOOKUP(A286,Adr!A:B,2,FALSE)</f>
        <v>Slovenský stolnotenisový zväz</v>
      </c>
      <c r="C286" s="185" t="s">
        <v>2170</v>
      </c>
      <c r="D286" s="287">
        <v>7500</v>
      </c>
      <c r="E286" s="173">
        <v>0</v>
      </c>
      <c r="F286" s="166" t="s">
        <v>345</v>
      </c>
      <c r="G286" s="169" t="s">
        <v>321</v>
      </c>
      <c r="H286" s="169" t="s">
        <v>1029</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743</v>
      </c>
      <c r="B287" s="204" t="str">
        <f>VLOOKUP(A287,Adr!A:B,2,FALSE)</f>
        <v>Slovenský stolnotenisový zväz</v>
      </c>
      <c r="C287" s="169" t="s">
        <v>2171</v>
      </c>
      <c r="D287" s="288">
        <v>15000</v>
      </c>
      <c r="E287" s="230">
        <v>0</v>
      </c>
      <c r="F287" s="166" t="s">
        <v>345</v>
      </c>
      <c r="G287" s="169" t="s">
        <v>321</v>
      </c>
      <c r="H287" s="169" t="s">
        <v>1029</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743</v>
      </c>
      <c r="B288" s="204" t="str">
        <f>VLOOKUP(A288,Adr!A:B,2,FALSE)</f>
        <v>Slovenský stolnotenisový zväz</v>
      </c>
      <c r="C288" s="196" t="s">
        <v>1580</v>
      </c>
      <c r="D288" s="289">
        <v>20000</v>
      </c>
      <c r="E288" s="230">
        <v>0</v>
      </c>
      <c r="F288" s="166" t="s">
        <v>345</v>
      </c>
      <c r="G288" s="169" t="s">
        <v>321</v>
      </c>
      <c r="H288" s="169" t="s">
        <v>1029</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743</v>
      </c>
      <c r="B289" s="204" t="str">
        <f>VLOOKUP(A289,Adr!A:B,2,FALSE)</f>
        <v>Slovenský stolnotenisový zväz</v>
      </c>
      <c r="C289" s="185" t="s">
        <v>1581</v>
      </c>
      <c r="D289" s="287">
        <v>15000</v>
      </c>
      <c r="E289" s="173">
        <v>0</v>
      </c>
      <c r="F289" s="166" t="s">
        <v>345</v>
      </c>
      <c r="G289" s="169" t="s">
        <v>321</v>
      </c>
      <c r="H289" s="169" t="s">
        <v>1029</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743</v>
      </c>
      <c r="B290" s="204" t="str">
        <f>VLOOKUP(A290,Adr!A:B,2,FALSE)</f>
        <v>Slovenský stolnotenisový zväz</v>
      </c>
      <c r="C290" s="185" t="s">
        <v>2172</v>
      </c>
      <c r="D290" s="287">
        <v>15000</v>
      </c>
      <c r="E290" s="230">
        <v>0</v>
      </c>
      <c r="F290" s="166" t="s">
        <v>345</v>
      </c>
      <c r="G290" s="169" t="s">
        <v>321</v>
      </c>
      <c r="H290" s="169" t="s">
        <v>1029</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743</v>
      </c>
      <c r="B291" s="204" t="str">
        <f>VLOOKUP(A291,Adr!A:B,2,FALSE)</f>
        <v>Slovenský stolnotenisový zväz</v>
      </c>
      <c r="C291" s="185" t="s">
        <v>1582</v>
      </c>
      <c r="D291" s="287">
        <v>20000</v>
      </c>
      <c r="E291" s="173">
        <v>0</v>
      </c>
      <c r="F291" s="166" t="s">
        <v>345</v>
      </c>
      <c r="G291" s="169" t="s">
        <v>321</v>
      </c>
      <c r="H291" s="169" t="s">
        <v>1029</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743</v>
      </c>
      <c r="B292" s="204" t="str">
        <f>VLOOKUP(A292,Adr!A:B,2,FALSE)</f>
        <v>Slovenský stolnotenisový zväz</v>
      </c>
      <c r="C292" s="196" t="s">
        <v>2231</v>
      </c>
      <c r="D292" s="289">
        <v>50000</v>
      </c>
      <c r="E292" s="230">
        <v>0</v>
      </c>
      <c r="F292" s="166" t="s">
        <v>347</v>
      </c>
      <c r="G292" s="169" t="s">
        <v>321</v>
      </c>
      <c r="H292" s="169" t="s">
        <v>1029</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752</v>
      </c>
      <c r="B293" s="204" t="str">
        <f>VLOOKUP(A293,Adr!A:B,2,FALSE)</f>
        <v>SLOVENSKÝ STRELECKÝ ZVÄZ</v>
      </c>
      <c r="C293" s="169" t="s">
        <v>1122</v>
      </c>
      <c r="D293" s="288">
        <v>579804</v>
      </c>
      <c r="E293" s="230">
        <v>0</v>
      </c>
      <c r="F293" s="166" t="s">
        <v>339</v>
      </c>
      <c r="G293" s="169" t="s">
        <v>319</v>
      </c>
      <c r="H293" s="169" t="s">
        <v>1029</v>
      </c>
      <c r="I293" s="192" t="str">
        <f t="shared" si="20"/>
        <v>00603341a</v>
      </c>
      <c r="J293" s="167" t="str">
        <f t="shared" si="21"/>
        <v>00603341026 02</v>
      </c>
      <c r="K293" s="5" t="s">
        <v>1123</v>
      </c>
      <c r="L293" s="167" t="str">
        <f t="shared" si="22"/>
        <v>00603341026 02B</v>
      </c>
      <c r="M293" s="5" t="str">
        <f t="shared" si="23"/>
        <v>SLOVENSKÝ STRELECKÝ ZVÄZaBstreľba - bežné transfery</v>
      </c>
      <c r="N293" s="3" t="str">
        <f t="shared" si="24"/>
        <v>00603341aB</v>
      </c>
    </row>
    <row r="294" spans="1:14" x14ac:dyDescent="0.2">
      <c r="A294" s="198" t="s">
        <v>752</v>
      </c>
      <c r="B294" s="204" t="str">
        <f>VLOOKUP(A294,Adr!A:B,2,FALSE)</f>
        <v>SLOVENSKÝ STRELECKÝ ZVÄZ</v>
      </c>
      <c r="C294" s="169" t="s">
        <v>2981</v>
      </c>
      <c r="D294" s="288">
        <v>20000</v>
      </c>
      <c r="E294" s="230">
        <v>0</v>
      </c>
      <c r="F294" s="166" t="s">
        <v>345</v>
      </c>
      <c r="G294" s="169" t="s">
        <v>321</v>
      </c>
      <c r="H294" s="169" t="s">
        <v>1029</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752</v>
      </c>
      <c r="B295" s="204" t="str">
        <f>VLOOKUP(A295,Adr!A:B,2,FALSE)</f>
        <v>SLOVENSKÝ STRELECKÝ ZVÄZ</v>
      </c>
      <c r="C295" s="185" t="s">
        <v>1583</v>
      </c>
      <c r="D295" s="287">
        <v>80000</v>
      </c>
      <c r="E295" s="173">
        <v>0</v>
      </c>
      <c r="F295" s="166" t="s">
        <v>345</v>
      </c>
      <c r="G295" s="169" t="s">
        <v>321</v>
      </c>
      <c r="H295" s="169" t="s">
        <v>1029</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752</v>
      </c>
      <c r="B296" s="204" t="str">
        <f>VLOOKUP(A296,Adr!A:B,2,FALSE)</f>
        <v>SLOVENSKÝ STRELECKÝ ZVÄZ</v>
      </c>
      <c r="C296" s="196" t="s">
        <v>1584</v>
      </c>
      <c r="D296" s="289">
        <v>20000</v>
      </c>
      <c r="E296" s="230">
        <v>0</v>
      </c>
      <c r="F296" s="166" t="s">
        <v>345</v>
      </c>
      <c r="G296" s="169" t="s">
        <v>321</v>
      </c>
      <c r="H296" s="169" t="s">
        <v>1029</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752</v>
      </c>
      <c r="B297" s="204" t="str">
        <f>VLOOKUP(A297,Adr!A:B,2,FALSE)</f>
        <v>SLOVENSKÝ STRELECKÝ ZVÄZ</v>
      </c>
      <c r="C297" s="185" t="s">
        <v>1585</v>
      </c>
      <c r="D297" s="287">
        <v>50000</v>
      </c>
      <c r="E297" s="173">
        <v>0</v>
      </c>
      <c r="F297" s="166" t="s">
        <v>345</v>
      </c>
      <c r="G297" s="169" t="s">
        <v>321</v>
      </c>
      <c r="H297" s="169" t="s">
        <v>1029</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752</v>
      </c>
      <c r="B298" s="204" t="str">
        <f>VLOOKUP(A298,Adr!A:B,2,FALSE)</f>
        <v>SLOVENSKÝ STRELECKÝ ZVÄZ</v>
      </c>
      <c r="C298" s="185" t="s">
        <v>1586</v>
      </c>
      <c r="D298" s="287">
        <v>25000</v>
      </c>
      <c r="E298" s="230">
        <v>0</v>
      </c>
      <c r="F298" s="166" t="s">
        <v>345</v>
      </c>
      <c r="G298" s="169" t="s">
        <v>321</v>
      </c>
      <c r="H298" s="169" t="s">
        <v>1029</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752</v>
      </c>
      <c r="B299" s="204" t="str">
        <f>VLOOKUP(A299,Adr!A:B,2,FALSE)</f>
        <v>SLOVENSKÝ STRELECKÝ ZVÄZ</v>
      </c>
      <c r="C299" s="169" t="s">
        <v>1587</v>
      </c>
      <c r="D299" s="288">
        <v>58000</v>
      </c>
      <c r="E299" s="173">
        <v>0</v>
      </c>
      <c r="F299" s="166" t="s">
        <v>345</v>
      </c>
      <c r="G299" s="169" t="s">
        <v>321</v>
      </c>
      <c r="H299" s="169" t="s">
        <v>1029</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752</v>
      </c>
      <c r="B300" s="204" t="str">
        <f>VLOOKUP(A300,Adr!A:B,2,FALSE)</f>
        <v>SLOVENSKÝ STRELECKÝ ZVÄZ</v>
      </c>
      <c r="C300" s="185" t="s">
        <v>2982</v>
      </c>
      <c r="D300" s="287">
        <v>2000</v>
      </c>
      <c r="E300" s="230">
        <v>0</v>
      </c>
      <c r="F300" s="166" t="s">
        <v>345</v>
      </c>
      <c r="G300" s="169" t="s">
        <v>321</v>
      </c>
      <c r="H300" s="169" t="s">
        <v>1029</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752</v>
      </c>
      <c r="B301" s="204" t="str">
        <f>VLOOKUP(A301,Adr!A:B,2,FALSE)</f>
        <v>SLOVENSKÝ STRELECKÝ ZVÄZ</v>
      </c>
      <c r="C301" s="185" t="s">
        <v>2983</v>
      </c>
      <c r="D301" s="287">
        <v>20000</v>
      </c>
      <c r="E301" s="173">
        <v>0</v>
      </c>
      <c r="F301" s="166" t="s">
        <v>345</v>
      </c>
      <c r="G301" s="169" t="s">
        <v>321</v>
      </c>
      <c r="H301" s="169" t="s">
        <v>1029</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752</v>
      </c>
      <c r="B302" s="204" t="str">
        <f>VLOOKUP(A302,Adr!A:B,2,FALSE)</f>
        <v>SLOVENSKÝ STRELECKÝ ZVÄZ</v>
      </c>
      <c r="C302" s="185" t="s">
        <v>1588</v>
      </c>
      <c r="D302" s="287">
        <v>56000</v>
      </c>
      <c r="E302" s="230">
        <v>0</v>
      </c>
      <c r="F302" s="166" t="s">
        <v>345</v>
      </c>
      <c r="G302" s="169" t="s">
        <v>321</v>
      </c>
      <c r="H302" s="169" t="s">
        <v>1029</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752</v>
      </c>
      <c r="B303" s="204" t="str">
        <f>VLOOKUP(A303,Adr!A:B,2,FALSE)</f>
        <v>SLOVENSKÝ STRELECKÝ ZVÄZ</v>
      </c>
      <c r="C303" s="196" t="s">
        <v>2984</v>
      </c>
      <c r="D303" s="289">
        <v>4000</v>
      </c>
      <c r="E303" s="173">
        <v>0</v>
      </c>
      <c r="F303" s="166" t="s">
        <v>345</v>
      </c>
      <c r="G303" s="169" t="s">
        <v>321</v>
      </c>
      <c r="H303" s="169" t="s">
        <v>1029</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752</v>
      </c>
      <c r="B304" s="204" t="str">
        <f>VLOOKUP(A304,Adr!A:B,2,FALSE)</f>
        <v>SLOVENSKÝ STRELECKÝ ZVÄZ</v>
      </c>
      <c r="C304" s="185" t="s">
        <v>1589</v>
      </c>
      <c r="D304" s="287">
        <v>10000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752</v>
      </c>
      <c r="B305" s="204" t="str">
        <f>VLOOKUP(A305,Adr!A:B,2,FALSE)</f>
        <v>SLOVENSKÝ STRELECKÝ ZVÄZ</v>
      </c>
      <c r="C305" s="196" t="s">
        <v>2985</v>
      </c>
      <c r="D305" s="289">
        <v>20000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752</v>
      </c>
      <c r="B306" s="204" t="str">
        <f>VLOOKUP(A306,Adr!A:B,2,FALSE)</f>
        <v>SLOVENSKÝ STRELECKÝ ZVÄZ</v>
      </c>
      <c r="C306" s="185" t="s">
        <v>1590</v>
      </c>
      <c r="D306" s="287">
        <v>70000</v>
      </c>
      <c r="E306" s="230">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752</v>
      </c>
      <c r="B307" s="204" t="str">
        <f>VLOOKUP(A307,Adr!A:B,2,FALSE)</f>
        <v>SLOVENSKÝ STRELECKÝ ZVÄZ</v>
      </c>
      <c r="C307" s="185" t="s">
        <v>1591</v>
      </c>
      <c r="D307" s="287">
        <v>10000</v>
      </c>
      <c r="E307" s="173">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752</v>
      </c>
      <c r="B308" s="204" t="str">
        <f>VLOOKUP(A308,Adr!A:B,2,FALSE)</f>
        <v>SLOVENSKÝ STRELECKÝ ZVÄZ</v>
      </c>
      <c r="C308" s="185" t="s">
        <v>2173</v>
      </c>
      <c r="D308" s="287">
        <v>20000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752</v>
      </c>
      <c r="B309" s="204" t="str">
        <f>VLOOKUP(A309,Adr!A:B,2,FALSE)</f>
        <v>SLOVENSKÝ STRELECKÝ ZVÄZ</v>
      </c>
      <c r="C309" s="185" t="s">
        <v>2174</v>
      </c>
      <c r="D309" s="287">
        <v>20000</v>
      </c>
      <c r="E309" s="230">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752</v>
      </c>
      <c r="B310" s="204" t="str">
        <f>VLOOKUP(A310,Adr!A:B,2,FALSE)</f>
        <v>SLOVENSKÝ STRELECKÝ ZVÄZ</v>
      </c>
      <c r="C310" s="169" t="s">
        <v>1592</v>
      </c>
      <c r="D310" s="288">
        <v>20000</v>
      </c>
      <c r="E310" s="173">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752</v>
      </c>
      <c r="B311" s="204" t="str">
        <f>VLOOKUP(A311,Adr!A:B,2,FALSE)</f>
        <v>SLOVENSKÝ STRELECKÝ ZVÄZ</v>
      </c>
      <c r="C311" s="196" t="s">
        <v>1593</v>
      </c>
      <c r="D311" s="289">
        <v>20000</v>
      </c>
      <c r="E311" s="230">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752</v>
      </c>
      <c r="B312" s="204" t="str">
        <f>VLOOKUP(A312,Adr!A:B,2,FALSE)</f>
        <v>SLOVENSKÝ STRELECKÝ ZVÄZ</v>
      </c>
      <c r="C312" s="185" t="s">
        <v>1594</v>
      </c>
      <c r="D312" s="287">
        <v>50000</v>
      </c>
      <c r="E312" s="173">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752</v>
      </c>
      <c r="B313" s="204" t="str">
        <f>VLOOKUP(A313,Adr!A:B,2,FALSE)</f>
        <v>SLOVENSKÝ STRELECKÝ ZVÄZ</v>
      </c>
      <c r="C313" s="196" t="s">
        <v>2210</v>
      </c>
      <c r="D313" s="289">
        <v>4500</v>
      </c>
      <c r="E313" s="173">
        <v>0</v>
      </c>
      <c r="F313" s="166" t="s">
        <v>362</v>
      </c>
      <c r="G313" s="169" t="s">
        <v>321</v>
      </c>
      <c r="H313" s="169" t="s">
        <v>1029</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761</v>
      </c>
      <c r="B314" s="204" t="str">
        <f>VLOOKUP(A314,Adr!A:B,2,FALSE)</f>
        <v>Slovenský šachový zväz</v>
      </c>
      <c r="C314" s="196" t="s">
        <v>1124</v>
      </c>
      <c r="D314" s="289">
        <v>347439</v>
      </c>
      <c r="E314" s="173">
        <v>0</v>
      </c>
      <c r="F314" s="166" t="s">
        <v>339</v>
      </c>
      <c r="G314" s="169" t="s">
        <v>319</v>
      </c>
      <c r="H314" s="169" t="s">
        <v>1029</v>
      </c>
      <c r="I314" s="192" t="str">
        <f t="shared" si="20"/>
        <v>17310571a</v>
      </c>
      <c r="J314" s="167" t="str">
        <f t="shared" si="21"/>
        <v>17310571026 02</v>
      </c>
      <c r="K314" s="5" t="s">
        <v>1125</v>
      </c>
      <c r="L314" s="167" t="str">
        <f t="shared" si="22"/>
        <v>17310571026 02B</v>
      </c>
      <c r="M314" s="5" t="str">
        <f t="shared" si="23"/>
        <v>Slovenský šachový zväzaBšach - bežné transfery</v>
      </c>
      <c r="N314" s="3" t="str">
        <f t="shared" si="24"/>
        <v>17310571aB</v>
      </c>
    </row>
    <row r="315" spans="1:14" x14ac:dyDescent="0.2">
      <c r="A315" s="202" t="s">
        <v>761</v>
      </c>
      <c r="B315" s="204" t="str">
        <f>VLOOKUP(A315,Adr!A:B,2,FALSE)</f>
        <v>Slovenský šachový zväz</v>
      </c>
      <c r="C315" s="185" t="s">
        <v>1471</v>
      </c>
      <c r="D315" s="287">
        <v>6314</v>
      </c>
      <c r="E315" s="230">
        <v>0</v>
      </c>
      <c r="F315" s="166" t="s">
        <v>343</v>
      </c>
      <c r="G315" s="169" t="s">
        <v>321</v>
      </c>
      <c r="H315" s="169" t="s">
        <v>1029</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761</v>
      </c>
      <c r="B316" s="204" t="str">
        <f>VLOOKUP(A316,Adr!A:B,2,FALSE)</f>
        <v>Slovenský šachový zväz</v>
      </c>
      <c r="C316" s="196" t="s">
        <v>2211</v>
      </c>
      <c r="D316" s="289">
        <v>6160</v>
      </c>
      <c r="E316" s="230">
        <v>0</v>
      </c>
      <c r="F316" s="166" t="s">
        <v>362</v>
      </c>
      <c r="G316" s="169" t="s">
        <v>321</v>
      </c>
      <c r="H316" s="169" t="s">
        <v>1029</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771</v>
      </c>
      <c r="B317" s="204" t="str">
        <f>VLOOKUP(A317,Adr!A:B,2,FALSE)</f>
        <v>Slovenský šermiarsky zväz</v>
      </c>
      <c r="C317" s="169" t="s">
        <v>1126</v>
      </c>
      <c r="D317" s="288">
        <v>89428</v>
      </c>
      <c r="E317" s="173">
        <v>0</v>
      </c>
      <c r="F317" s="166" t="s">
        <v>339</v>
      </c>
      <c r="G317" s="169" t="s">
        <v>319</v>
      </c>
      <c r="H317" s="169" t="s">
        <v>1029</v>
      </c>
      <c r="I317" s="192" t="str">
        <f t="shared" si="20"/>
        <v>30806437a</v>
      </c>
      <c r="J317" s="167" t="str">
        <f t="shared" si="21"/>
        <v>30806437026 02</v>
      </c>
      <c r="K317" s="5" t="s">
        <v>1127</v>
      </c>
      <c r="L317" s="167" t="str">
        <f t="shared" si="22"/>
        <v>30806437026 02B</v>
      </c>
      <c r="M317" s="5" t="str">
        <f t="shared" si="23"/>
        <v>Slovenský šermiarsky zväzaBšerm - bežné transfery</v>
      </c>
      <c r="N317" s="3" t="str">
        <f t="shared" si="24"/>
        <v>30806437aB</v>
      </c>
    </row>
    <row r="318" spans="1:14" x14ac:dyDescent="0.2">
      <c r="A318" s="198" t="s">
        <v>771</v>
      </c>
      <c r="B318" s="204" t="str">
        <f>VLOOKUP(A318,Adr!A:B,2,FALSE)</f>
        <v>Slovenský šermiarsky zväz</v>
      </c>
      <c r="C318" s="185" t="s">
        <v>1595</v>
      </c>
      <c r="D318" s="287">
        <v>10000</v>
      </c>
      <c r="E318" s="230">
        <v>0</v>
      </c>
      <c r="F318" s="166" t="s">
        <v>345</v>
      </c>
      <c r="G318" s="169" t="s">
        <v>321</v>
      </c>
      <c r="H318" s="169" t="s">
        <v>1029</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779</v>
      </c>
      <c r="B319" s="204" t="str">
        <f>VLOOKUP(A319,Adr!A:B,2,FALSE)</f>
        <v>Slovenský tenisový zväz</v>
      </c>
      <c r="C319" s="185" t="s">
        <v>1128</v>
      </c>
      <c r="D319" s="287">
        <v>2916070</v>
      </c>
      <c r="E319" s="173">
        <v>0</v>
      </c>
      <c r="F319" s="166" t="s">
        <v>339</v>
      </c>
      <c r="G319" s="169" t="s">
        <v>319</v>
      </c>
      <c r="H319" s="169" t="s">
        <v>1029</v>
      </c>
      <c r="I319" s="192" t="str">
        <f t="shared" si="20"/>
        <v>30811384a</v>
      </c>
      <c r="J319" s="167" t="str">
        <f t="shared" si="21"/>
        <v>30811384026 02</v>
      </c>
      <c r="K319" s="5" t="s">
        <v>1129</v>
      </c>
      <c r="L319" s="167" t="str">
        <f t="shared" si="22"/>
        <v>30811384026 02B</v>
      </c>
      <c r="M319" s="5" t="str">
        <f t="shared" si="23"/>
        <v>Slovenský tenisový zväzaBtenis - bežné transfery</v>
      </c>
      <c r="N319" s="3" t="str">
        <f t="shared" si="24"/>
        <v>30811384aB</v>
      </c>
    </row>
    <row r="320" spans="1:14" x14ac:dyDescent="0.2">
      <c r="A320" s="202" t="s">
        <v>779</v>
      </c>
      <c r="B320" s="204" t="str">
        <f>VLOOKUP(A320,Adr!A:B,2,FALSE)</f>
        <v>Slovenský tenisový zväz</v>
      </c>
      <c r="C320" s="185" t="s">
        <v>2175</v>
      </c>
      <c r="D320" s="287">
        <v>10000</v>
      </c>
      <c r="E320" s="173">
        <v>0</v>
      </c>
      <c r="F320" s="166" t="s">
        <v>345</v>
      </c>
      <c r="G320" s="169" t="s">
        <v>321</v>
      </c>
      <c r="H320" s="169" t="s">
        <v>1029</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779</v>
      </c>
      <c r="B321" s="204" t="str">
        <f>VLOOKUP(A321,Adr!A:B,2,FALSE)</f>
        <v>Slovenský tenisový zväz</v>
      </c>
      <c r="C321" s="185" t="s">
        <v>1596</v>
      </c>
      <c r="D321" s="287">
        <v>25000</v>
      </c>
      <c r="E321" s="230">
        <v>0</v>
      </c>
      <c r="F321" s="166" t="s">
        <v>345</v>
      </c>
      <c r="G321" s="169" t="s">
        <v>321</v>
      </c>
      <c r="H321" s="169" t="s">
        <v>1029</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779</v>
      </c>
      <c r="B322" s="204" t="str">
        <f>VLOOKUP(A322,Adr!A:B,2,FALSE)</f>
        <v>Slovenský tenisový zväz</v>
      </c>
      <c r="C322" s="185" t="s">
        <v>1597</v>
      </c>
      <c r="D322" s="287">
        <v>10000</v>
      </c>
      <c r="E322" s="230">
        <v>0</v>
      </c>
      <c r="F322" s="166" t="s">
        <v>345</v>
      </c>
      <c r="G322" s="169" t="s">
        <v>321</v>
      </c>
      <c r="H322" s="169" t="s">
        <v>1029</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779</v>
      </c>
      <c r="B323" s="204" t="str">
        <f>VLOOKUP(A323,Adr!A:B,2,FALSE)</f>
        <v>Slovenský tenisový zväz</v>
      </c>
      <c r="C323" s="185" t="s">
        <v>1598</v>
      </c>
      <c r="D323" s="287">
        <v>10000</v>
      </c>
      <c r="E323" s="230">
        <v>0</v>
      </c>
      <c r="F323" s="166" t="s">
        <v>345</v>
      </c>
      <c r="G323" s="169" t="s">
        <v>321</v>
      </c>
      <c r="H323" s="169" t="s">
        <v>1029</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779</v>
      </c>
      <c r="B324" s="204" t="str">
        <f>VLOOKUP(A324,Adr!A:B,2,FALSE)</f>
        <v>Slovenský tenisový zväz</v>
      </c>
      <c r="C324" s="185" t="s">
        <v>1599</v>
      </c>
      <c r="D324" s="287">
        <v>60000</v>
      </c>
      <c r="E324" s="173">
        <v>0</v>
      </c>
      <c r="F324" s="166" t="s">
        <v>345</v>
      </c>
      <c r="G324" s="169" t="s">
        <v>321</v>
      </c>
      <c r="H324" s="169" t="s">
        <v>1029</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779</v>
      </c>
      <c r="B325" s="204" t="str">
        <f>VLOOKUP(A325,Adr!A:B,2,FALSE)</f>
        <v>Slovenský tenisový zväz</v>
      </c>
      <c r="C325" s="185" t="s">
        <v>1600</v>
      </c>
      <c r="D325" s="287">
        <v>11200</v>
      </c>
      <c r="E325" s="173">
        <v>0</v>
      </c>
      <c r="F325" s="166" t="s">
        <v>345</v>
      </c>
      <c r="G325" s="169" t="s">
        <v>321</v>
      </c>
      <c r="H325" s="169" t="s">
        <v>1029</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779</v>
      </c>
      <c r="B326" s="204" t="str">
        <f>VLOOKUP(A326,Adr!A:B,2,FALSE)</f>
        <v>Slovenský tenisový zväz</v>
      </c>
      <c r="C326" s="185" t="s">
        <v>1601</v>
      </c>
      <c r="D326" s="287">
        <v>15000</v>
      </c>
      <c r="E326" s="230">
        <v>0</v>
      </c>
      <c r="F326" s="166" t="s">
        <v>345</v>
      </c>
      <c r="G326" s="169" t="s">
        <v>321</v>
      </c>
      <c r="H326" s="169" t="s">
        <v>1029</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779</v>
      </c>
      <c r="B327" s="204" t="str">
        <f>VLOOKUP(A327,Adr!A:B,2,FALSE)</f>
        <v>Slovenský tenisový zväz</v>
      </c>
      <c r="C327" s="196" t="s">
        <v>1602</v>
      </c>
      <c r="D327" s="287">
        <v>7500</v>
      </c>
      <c r="E327" s="173">
        <v>0</v>
      </c>
      <c r="F327" s="166" t="s">
        <v>345</v>
      </c>
      <c r="G327" s="169" t="s">
        <v>321</v>
      </c>
      <c r="H327" s="169" t="s">
        <v>1029</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787</v>
      </c>
      <c r="B328" s="204" t="str">
        <f>VLOOKUP(A328,Adr!A:B,2,FALSE)</f>
        <v>Slovenský veslársky zväz</v>
      </c>
      <c r="C328" s="169" t="s">
        <v>1130</v>
      </c>
      <c r="D328" s="288">
        <v>109864</v>
      </c>
      <c r="E328" s="230">
        <v>0</v>
      </c>
      <c r="F328" s="166" t="s">
        <v>339</v>
      </c>
      <c r="G328" s="169" t="s">
        <v>319</v>
      </c>
      <c r="H328" s="169" t="s">
        <v>1029</v>
      </c>
      <c r="I328" s="192" t="str">
        <f t="shared" si="25"/>
        <v>00688304a</v>
      </c>
      <c r="J328" s="167" t="str">
        <f t="shared" si="26"/>
        <v>00688304026 02</v>
      </c>
      <c r="K328" s="5" t="s">
        <v>1131</v>
      </c>
      <c r="L328" s="167" t="str">
        <f t="shared" si="27"/>
        <v>00688304026 02B</v>
      </c>
      <c r="M328" s="5" t="str">
        <f t="shared" si="28"/>
        <v>Slovenský veslársky zväzaBveslovanie - bežné transfery</v>
      </c>
      <c r="N328" s="3" t="str">
        <f t="shared" si="29"/>
        <v>00688304aB</v>
      </c>
    </row>
    <row r="329" spans="1:14" ht="22.5" x14ac:dyDescent="0.2">
      <c r="A329" s="202" t="s">
        <v>787</v>
      </c>
      <c r="B329" s="204" t="str">
        <f>VLOOKUP(A329,Adr!A:B,2,FALSE)</f>
        <v>Slovenský veslársky zväz</v>
      </c>
      <c r="C329" s="190" t="s">
        <v>1472</v>
      </c>
      <c r="D329" s="288">
        <v>7474</v>
      </c>
      <c r="E329" s="173">
        <v>0</v>
      </c>
      <c r="F329" s="166" t="s">
        <v>343</v>
      </c>
      <c r="G329" s="169" t="s">
        <v>321</v>
      </c>
      <c r="H329" s="169" t="s">
        <v>1029</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787</v>
      </c>
      <c r="B330" s="204" t="str">
        <f>VLOOKUP(A330,Adr!A:B,2,FALSE)</f>
        <v>Slovenský veslársky zväz</v>
      </c>
      <c r="C330" s="169" t="s">
        <v>1603</v>
      </c>
      <c r="D330" s="288">
        <v>20000</v>
      </c>
      <c r="E330" s="230">
        <v>0</v>
      </c>
      <c r="F330" s="166" t="s">
        <v>345</v>
      </c>
      <c r="G330" s="169" t="s">
        <v>321</v>
      </c>
      <c r="H330" s="169" t="s">
        <v>1029</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787</v>
      </c>
      <c r="B331" s="204" t="str">
        <f>VLOOKUP(A331,Adr!A:B,2,FALSE)</f>
        <v>Slovenský veslársky zväz</v>
      </c>
      <c r="C331" s="185" t="s">
        <v>1604</v>
      </c>
      <c r="D331" s="287">
        <v>11200</v>
      </c>
      <c r="E331" s="173">
        <v>0</v>
      </c>
      <c r="F331" s="166" t="s">
        <v>345</v>
      </c>
      <c r="G331" s="169" t="s">
        <v>321</v>
      </c>
      <c r="H331" s="169" t="s">
        <v>1029</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787</v>
      </c>
      <c r="B332" s="204" t="str">
        <f>VLOOKUP(A332,Adr!A:B,2,FALSE)</f>
        <v>Slovenský veslársky zväz</v>
      </c>
      <c r="C332" s="185" t="s">
        <v>1605</v>
      </c>
      <c r="D332" s="287">
        <v>11200</v>
      </c>
      <c r="E332" s="230">
        <v>0</v>
      </c>
      <c r="F332" s="166" t="s">
        <v>345</v>
      </c>
      <c r="G332" s="169" t="s">
        <v>321</v>
      </c>
      <c r="H332" s="169" t="s">
        <v>1029</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795</v>
      </c>
      <c r="B333" s="204" t="str">
        <f>VLOOKUP(A333,Adr!A:B,2,FALSE)</f>
        <v>SLOVENSKÝ ZÁPASNÍCKY ZVÄZ</v>
      </c>
      <c r="C333" s="169" t="s">
        <v>1132</v>
      </c>
      <c r="D333" s="288">
        <v>211104</v>
      </c>
      <c r="E333" s="230">
        <v>0</v>
      </c>
      <c r="F333" s="166" t="s">
        <v>339</v>
      </c>
      <c r="G333" s="169" t="s">
        <v>319</v>
      </c>
      <c r="H333" s="169" t="s">
        <v>1029</v>
      </c>
      <c r="I333" s="192" t="str">
        <f t="shared" si="25"/>
        <v>31791981a</v>
      </c>
      <c r="J333" s="167" t="str">
        <f t="shared" si="26"/>
        <v>31791981026 02</v>
      </c>
      <c r="K333" s="5" t="s">
        <v>1133</v>
      </c>
      <c r="L333" s="167" t="str">
        <f t="shared" si="27"/>
        <v>31791981026 02B</v>
      </c>
      <c r="M333" s="5" t="str">
        <f t="shared" si="28"/>
        <v>SLOVENSKÝ ZÁPASNÍCKY ZVÄZaBzápasenie - bežné transfery</v>
      </c>
      <c r="N333" s="3" t="str">
        <f t="shared" si="29"/>
        <v>31791981aB</v>
      </c>
    </row>
    <row r="334" spans="1:14" x14ac:dyDescent="0.2">
      <c r="A334" s="198" t="s">
        <v>795</v>
      </c>
      <c r="B334" s="204" t="str">
        <f>VLOOKUP(A334,Adr!A:B,2,FALSE)</f>
        <v>SLOVENSKÝ ZÁPASNÍCKY ZVÄZ</v>
      </c>
      <c r="C334" s="185" t="s">
        <v>1606</v>
      </c>
      <c r="D334" s="287">
        <v>10000</v>
      </c>
      <c r="E334" s="173">
        <v>0</v>
      </c>
      <c r="F334" s="166" t="s">
        <v>345</v>
      </c>
      <c r="G334" s="169" t="s">
        <v>321</v>
      </c>
      <c r="H334" s="169" t="s">
        <v>1029</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795</v>
      </c>
      <c r="B335" s="204" t="str">
        <f>VLOOKUP(A335,Adr!A:B,2,FALSE)</f>
        <v>SLOVENSKÝ ZÁPASNÍCKY ZVÄZ</v>
      </c>
      <c r="C335" s="185" t="s">
        <v>2176</v>
      </c>
      <c r="D335" s="287">
        <v>20000</v>
      </c>
      <c r="E335" s="230">
        <v>0</v>
      </c>
      <c r="F335" s="166" t="s">
        <v>345</v>
      </c>
      <c r="G335" s="169" t="s">
        <v>321</v>
      </c>
      <c r="H335" s="169" t="s">
        <v>1029</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795</v>
      </c>
      <c r="B336" s="204" t="str">
        <f>VLOOKUP(A336,Adr!A:B,2,FALSE)</f>
        <v>SLOVENSKÝ ZÁPASNÍCKY ZVÄZ</v>
      </c>
      <c r="C336" s="185" t="s">
        <v>1607</v>
      </c>
      <c r="D336" s="287">
        <v>10000</v>
      </c>
      <c r="E336" s="173">
        <v>0</v>
      </c>
      <c r="F336" s="166" t="s">
        <v>345</v>
      </c>
      <c r="G336" s="169" t="s">
        <v>321</v>
      </c>
      <c r="H336" s="169" t="s">
        <v>1029</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795</v>
      </c>
      <c r="B337" s="204" t="str">
        <f>VLOOKUP(A337,Adr!A:B,2,FALSE)</f>
        <v>SLOVENSKÝ ZÁPASNÍCKY ZVÄZ</v>
      </c>
      <c r="C337" s="196" t="s">
        <v>1608</v>
      </c>
      <c r="D337" s="289">
        <v>20000</v>
      </c>
      <c r="E337" s="230">
        <v>0</v>
      </c>
      <c r="F337" s="166" t="s">
        <v>345</v>
      </c>
      <c r="G337" s="169" t="s">
        <v>321</v>
      </c>
      <c r="H337" s="169" t="s">
        <v>1029</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795</v>
      </c>
      <c r="B338" s="204" t="str">
        <f>VLOOKUP(A338,Adr!A:B,2,FALSE)</f>
        <v>SLOVENSKÝ ZÁPASNÍCKY ZVÄZ</v>
      </c>
      <c r="C338" s="185" t="s">
        <v>1609</v>
      </c>
      <c r="D338" s="287">
        <v>20000</v>
      </c>
      <c r="E338" s="173">
        <v>0</v>
      </c>
      <c r="F338" s="166" t="s">
        <v>345</v>
      </c>
      <c r="G338" s="169" t="s">
        <v>321</v>
      </c>
      <c r="H338" s="169" t="s">
        <v>1029</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795</v>
      </c>
      <c r="B339" s="204" t="str">
        <f>VLOOKUP(A339,Adr!A:B,2,FALSE)</f>
        <v>SLOVENSKÝ ZÁPASNÍCKY ZVÄZ</v>
      </c>
      <c r="C339" s="196" t="s">
        <v>2177</v>
      </c>
      <c r="D339" s="289">
        <v>10000</v>
      </c>
      <c r="E339" s="230">
        <v>0</v>
      </c>
      <c r="F339" s="166" t="s">
        <v>345</v>
      </c>
      <c r="G339" s="169" t="s">
        <v>321</v>
      </c>
      <c r="H339" s="169" t="s">
        <v>1029</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795</v>
      </c>
      <c r="B340" s="204" t="str">
        <f>VLOOKUP(A340,Adr!A:B,2,FALSE)</f>
        <v>SLOVENSKÝ ZÁPASNÍCKY ZVÄZ</v>
      </c>
      <c r="C340" s="185" t="s">
        <v>1610</v>
      </c>
      <c r="D340" s="287">
        <v>15000</v>
      </c>
      <c r="E340" s="173">
        <v>0</v>
      </c>
      <c r="F340" s="166" t="s">
        <v>345</v>
      </c>
      <c r="G340" s="169" t="s">
        <v>321</v>
      </c>
      <c r="H340" s="169" t="s">
        <v>1029</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795</v>
      </c>
      <c r="B341" s="204" t="str">
        <f>VLOOKUP(A341,Adr!A:B,2,FALSE)</f>
        <v>SLOVENSKÝ ZÁPASNÍCKY ZVÄZ</v>
      </c>
      <c r="C341" s="185" t="s">
        <v>1611</v>
      </c>
      <c r="D341" s="287">
        <v>60000</v>
      </c>
      <c r="E341" s="230">
        <v>0</v>
      </c>
      <c r="F341" s="166" t="s">
        <v>345</v>
      </c>
      <c r="G341" s="169" t="s">
        <v>321</v>
      </c>
      <c r="H341" s="169" t="s">
        <v>1029</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795</v>
      </c>
      <c r="B342" s="204" t="str">
        <f>VLOOKUP(A342,Adr!A:B,2,FALSE)</f>
        <v>SLOVENSKÝ ZÁPASNÍCKY ZVÄZ</v>
      </c>
      <c r="C342" s="185" t="s">
        <v>1612</v>
      </c>
      <c r="D342" s="287">
        <v>20000</v>
      </c>
      <c r="E342" s="173">
        <v>0</v>
      </c>
      <c r="F342" s="166" t="s">
        <v>345</v>
      </c>
      <c r="G342" s="169" t="s">
        <v>321</v>
      </c>
      <c r="H342" s="169" t="s">
        <v>1029</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802</v>
      </c>
      <c r="B343" s="204" t="str">
        <f>VLOOKUP(A343,Adr!A:B,2,FALSE)</f>
        <v>Slovenský zväz bedmintonu</v>
      </c>
      <c r="C343" s="185" t="s">
        <v>1134</v>
      </c>
      <c r="D343" s="287">
        <v>292039</v>
      </c>
      <c r="E343" s="173">
        <v>0</v>
      </c>
      <c r="F343" s="166" t="s">
        <v>339</v>
      </c>
      <c r="G343" s="169" t="s">
        <v>319</v>
      </c>
      <c r="H343" s="169" t="s">
        <v>1029</v>
      </c>
      <c r="I343" s="192" t="str">
        <f t="shared" si="25"/>
        <v>30811546a</v>
      </c>
      <c r="J343" s="167" t="str">
        <f t="shared" si="26"/>
        <v>30811546026 02</v>
      </c>
      <c r="K343" s="5" t="s">
        <v>1135</v>
      </c>
      <c r="L343" s="167" t="str">
        <f t="shared" si="27"/>
        <v>30811546026 02B</v>
      </c>
      <c r="M343" s="5" t="str">
        <f t="shared" si="28"/>
        <v>Slovenský zväz bedmintonuaBbedminton - bežné transfery</v>
      </c>
      <c r="N343" s="3" t="str">
        <f t="shared" si="29"/>
        <v>30811546aB</v>
      </c>
    </row>
    <row r="344" spans="1:14" x14ac:dyDescent="0.2">
      <c r="A344" s="166" t="s">
        <v>802</v>
      </c>
      <c r="B344" s="204" t="str">
        <f>VLOOKUP(A344,Adr!A:B,2,FALSE)</f>
        <v>Slovenský zväz bedmintonu</v>
      </c>
      <c r="C344" s="185" t="s">
        <v>1473</v>
      </c>
      <c r="D344" s="287">
        <v>10616</v>
      </c>
      <c r="E344" s="230">
        <v>0</v>
      </c>
      <c r="F344" s="166" t="s">
        <v>343</v>
      </c>
      <c r="G344" s="169" t="s">
        <v>321</v>
      </c>
      <c r="H344" s="169" t="s">
        <v>1029</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811</v>
      </c>
      <c r="B345" s="204" t="str">
        <f>VLOOKUP(A345,Adr!A:B,2,FALSE)</f>
        <v>Slovenský zväz biatlonu</v>
      </c>
      <c r="C345" s="169" t="s">
        <v>1136</v>
      </c>
      <c r="D345" s="288">
        <v>393086</v>
      </c>
      <c r="E345" s="230">
        <v>0</v>
      </c>
      <c r="F345" s="166" t="s">
        <v>339</v>
      </c>
      <c r="G345" s="169" t="s">
        <v>319</v>
      </c>
      <c r="H345" s="169" t="s">
        <v>1029</v>
      </c>
      <c r="I345" s="192" t="str">
        <f t="shared" si="25"/>
        <v>35656743a</v>
      </c>
      <c r="J345" s="167" t="str">
        <f t="shared" si="26"/>
        <v>35656743026 02</v>
      </c>
      <c r="K345" s="5" t="s">
        <v>1137</v>
      </c>
      <c r="L345" s="167" t="str">
        <f t="shared" si="27"/>
        <v>35656743026 02B</v>
      </c>
      <c r="M345" s="5" t="str">
        <f t="shared" si="28"/>
        <v>Slovenský zväz biatlonuaBbiatlon - bežné transfery</v>
      </c>
      <c r="N345" s="3" t="str">
        <f t="shared" si="29"/>
        <v>35656743aB</v>
      </c>
    </row>
    <row r="346" spans="1:14" x14ac:dyDescent="0.2">
      <c r="A346" s="182" t="s">
        <v>811</v>
      </c>
      <c r="B346" s="204" t="str">
        <f>VLOOKUP(A346,Adr!A:B,2,FALSE)</f>
        <v>Slovenský zväz biatlonu</v>
      </c>
      <c r="C346" s="185" t="s">
        <v>1617</v>
      </c>
      <c r="D346" s="287">
        <v>40000</v>
      </c>
      <c r="E346" s="230">
        <v>0</v>
      </c>
      <c r="F346" s="166" t="s">
        <v>345</v>
      </c>
      <c r="G346" s="169" t="s">
        <v>321</v>
      </c>
      <c r="H346" s="169" t="s">
        <v>1029</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811</v>
      </c>
      <c r="B347" s="204" t="str">
        <f>VLOOKUP(A347,Adr!A:B,2,FALSE)</f>
        <v>Slovenský zväz biatlonu</v>
      </c>
      <c r="C347" s="196" t="s">
        <v>1613</v>
      </c>
      <c r="D347" s="289">
        <v>25000</v>
      </c>
      <c r="E347" s="173">
        <v>0</v>
      </c>
      <c r="F347" s="166" t="s">
        <v>345</v>
      </c>
      <c r="G347" s="169" t="s">
        <v>321</v>
      </c>
      <c r="H347" s="169" t="s">
        <v>1029</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811</v>
      </c>
      <c r="B348" s="204" t="str">
        <f>VLOOKUP(A348,Adr!A:B,2,FALSE)</f>
        <v>Slovenský zväz biatlonu</v>
      </c>
      <c r="C348" s="196" t="s">
        <v>2178</v>
      </c>
      <c r="D348" s="289">
        <v>10000</v>
      </c>
      <c r="E348" s="230">
        <v>0</v>
      </c>
      <c r="F348" s="166" t="s">
        <v>345</v>
      </c>
      <c r="G348" s="169" t="s">
        <v>321</v>
      </c>
      <c r="H348" s="169" t="s">
        <v>1029</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811</v>
      </c>
      <c r="B349" s="204" t="str">
        <f>VLOOKUP(A349,Adr!A:B,2,FALSE)</f>
        <v>Slovenský zväz biatlonu</v>
      </c>
      <c r="C349" s="185" t="s">
        <v>1614</v>
      </c>
      <c r="D349" s="289">
        <v>50000</v>
      </c>
      <c r="E349" s="173">
        <v>0</v>
      </c>
      <c r="F349" s="166" t="s">
        <v>345</v>
      </c>
      <c r="G349" s="169" t="s">
        <v>321</v>
      </c>
      <c r="H349" s="169" t="s">
        <v>1029</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811</v>
      </c>
      <c r="B350" s="204" t="str">
        <f>VLOOKUP(A350,Adr!A:B,2,FALSE)</f>
        <v>Slovenský zväz biatlonu</v>
      </c>
      <c r="C350" s="185" t="s">
        <v>2179</v>
      </c>
      <c r="D350" s="287">
        <v>20000</v>
      </c>
      <c r="E350" s="230">
        <v>0</v>
      </c>
      <c r="F350" s="166" t="s">
        <v>345</v>
      </c>
      <c r="G350" s="169" t="s">
        <v>321</v>
      </c>
      <c r="H350" s="169" t="s">
        <v>1029</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811</v>
      </c>
      <c r="B351" s="204" t="str">
        <f>VLOOKUP(A351,Adr!A:B,2,FALSE)</f>
        <v>Slovenský zväz biatlonu</v>
      </c>
      <c r="C351" s="197" t="s">
        <v>2180</v>
      </c>
      <c r="D351" s="290">
        <v>10000</v>
      </c>
      <c r="E351" s="230">
        <v>0</v>
      </c>
      <c r="F351" s="166" t="s">
        <v>345</v>
      </c>
      <c r="G351" s="169" t="s">
        <v>321</v>
      </c>
      <c r="H351" s="169" t="s">
        <v>1029</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811</v>
      </c>
      <c r="B352" s="204" t="str">
        <f>VLOOKUP(A352,Adr!A:B,2,FALSE)</f>
        <v>Slovenský zväz biatlonu</v>
      </c>
      <c r="C352" s="185" t="s">
        <v>1615</v>
      </c>
      <c r="D352" s="287">
        <v>10000</v>
      </c>
      <c r="E352" s="230">
        <v>0</v>
      </c>
      <c r="F352" s="166" t="s">
        <v>345</v>
      </c>
      <c r="G352" s="169" t="s">
        <v>321</v>
      </c>
      <c r="H352" s="169" t="s">
        <v>1029</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811</v>
      </c>
      <c r="B353" s="204" t="str">
        <f>VLOOKUP(A353,Adr!A:B,2,FALSE)</f>
        <v>Slovenský zväz biatlonu</v>
      </c>
      <c r="C353" s="185" t="s">
        <v>1616</v>
      </c>
      <c r="D353" s="287">
        <v>10000</v>
      </c>
      <c r="E353" s="230">
        <v>0</v>
      </c>
      <c r="F353" s="166" t="s">
        <v>345</v>
      </c>
      <c r="G353" s="169" t="s">
        <v>321</v>
      </c>
      <c r="H353" s="169" t="s">
        <v>1029</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811</v>
      </c>
      <c r="B354" s="204" t="str">
        <f>VLOOKUP(A354,Adr!A:B,2,FALSE)</f>
        <v>Slovenský zväz biatlonu</v>
      </c>
      <c r="C354" s="185" t="s">
        <v>2181</v>
      </c>
      <c r="D354" s="287">
        <v>30000</v>
      </c>
      <c r="E354" s="173">
        <v>0</v>
      </c>
      <c r="F354" s="166" t="s">
        <v>345</v>
      </c>
      <c r="G354" s="169" t="s">
        <v>321</v>
      </c>
      <c r="H354" s="169" t="s">
        <v>1029</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820</v>
      </c>
      <c r="B355" s="204" t="str">
        <f>VLOOKUP(A355,Adr!A:B,2,FALSE)</f>
        <v>Slovenský zväz bobistov</v>
      </c>
      <c r="C355" s="185" t="s">
        <v>1138</v>
      </c>
      <c r="D355" s="289">
        <v>62770</v>
      </c>
      <c r="E355" s="230">
        <v>0</v>
      </c>
      <c r="F355" s="166" t="s">
        <v>339</v>
      </c>
      <c r="G355" s="169" t="s">
        <v>319</v>
      </c>
      <c r="H355" s="169" t="s">
        <v>1029</v>
      </c>
      <c r="I355" s="192" t="str">
        <f t="shared" si="25"/>
        <v>36067580a</v>
      </c>
      <c r="J355" s="167" t="str">
        <f t="shared" si="26"/>
        <v>36067580026 02</v>
      </c>
      <c r="K355" s="5" t="s">
        <v>1139</v>
      </c>
      <c r="L355" s="167" t="str">
        <f t="shared" si="27"/>
        <v>36067580026 02B</v>
      </c>
      <c r="M355" s="5" t="str">
        <f t="shared" si="28"/>
        <v>Slovenský zväz bobistovaBboby a skeleton - bežné transfery</v>
      </c>
      <c r="N355" s="3" t="str">
        <f t="shared" si="29"/>
        <v>36067580aB</v>
      </c>
    </row>
    <row r="356" spans="1:14" x14ac:dyDescent="0.2">
      <c r="A356" s="166" t="s">
        <v>829</v>
      </c>
      <c r="B356" s="204" t="str">
        <f>VLOOKUP(A356,Adr!A:B,2,FALSE)</f>
        <v>Slovenský zväz cyklistiky</v>
      </c>
      <c r="C356" s="196" t="s">
        <v>1140</v>
      </c>
      <c r="D356" s="289">
        <v>1534198</v>
      </c>
      <c r="E356" s="173">
        <v>0</v>
      </c>
      <c r="F356" s="166" t="s">
        <v>339</v>
      </c>
      <c r="G356" s="169" t="s">
        <v>319</v>
      </c>
      <c r="H356" s="169" t="s">
        <v>1029</v>
      </c>
      <c r="I356" s="192" t="str">
        <f t="shared" si="25"/>
        <v>00684112a</v>
      </c>
      <c r="J356" s="167" t="str">
        <f t="shared" si="26"/>
        <v>00684112026 02</v>
      </c>
      <c r="K356" s="5" t="s">
        <v>1141</v>
      </c>
      <c r="L356" s="167" t="str">
        <f t="shared" si="27"/>
        <v>00684112026 02B</v>
      </c>
      <c r="M356" s="5" t="str">
        <f t="shared" si="28"/>
        <v>Slovenský zväz cyklistikyaBcyklistika - bežné transfery</v>
      </c>
      <c r="N356" s="3" t="str">
        <f t="shared" si="29"/>
        <v>00684112aB</v>
      </c>
    </row>
    <row r="357" spans="1:14" x14ac:dyDescent="0.2">
      <c r="A357" s="166" t="s">
        <v>829</v>
      </c>
      <c r="B357" s="204" t="str">
        <f>VLOOKUP(A357,Adr!A:B,2,FALSE)</f>
        <v>Slovenský zväz cyklistiky</v>
      </c>
      <c r="C357" s="169" t="s">
        <v>1474</v>
      </c>
      <c r="D357" s="288">
        <v>64184</v>
      </c>
      <c r="E357" s="173">
        <v>0</v>
      </c>
      <c r="F357" s="166" t="s">
        <v>343</v>
      </c>
      <c r="G357" s="169" t="s">
        <v>321</v>
      </c>
      <c r="H357" s="169" t="s">
        <v>1029</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829</v>
      </c>
      <c r="B358" s="204" t="str">
        <f>VLOOKUP(A358,Adr!A:B,2,FALSE)</f>
        <v>Slovenský zväz cyklistiky</v>
      </c>
      <c r="C358" s="185" t="s">
        <v>1618</v>
      </c>
      <c r="D358" s="287">
        <v>25000</v>
      </c>
      <c r="E358" s="230">
        <v>0</v>
      </c>
      <c r="F358" s="166" t="s">
        <v>345</v>
      </c>
      <c r="G358" s="169" t="s">
        <v>321</v>
      </c>
      <c r="H358" s="169" t="s">
        <v>1029</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829</v>
      </c>
      <c r="B359" s="204" t="str">
        <f>VLOOKUP(A359,Adr!A:B,2,FALSE)</f>
        <v>Slovenský zväz cyklistiky</v>
      </c>
      <c r="C359" s="185" t="s">
        <v>1619</v>
      </c>
      <c r="D359" s="287">
        <v>25000</v>
      </c>
      <c r="E359" s="173">
        <v>0</v>
      </c>
      <c r="F359" s="166" t="s">
        <v>345</v>
      </c>
      <c r="G359" s="169" t="s">
        <v>321</v>
      </c>
      <c r="H359" s="169" t="s">
        <v>1029</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829</v>
      </c>
      <c r="B360" s="204" t="str">
        <f>VLOOKUP(A360,Adr!A:B,2,FALSE)</f>
        <v>Slovenský zväz cyklistiky</v>
      </c>
      <c r="C360" s="196" t="s">
        <v>1620</v>
      </c>
      <c r="D360" s="287">
        <v>20000</v>
      </c>
      <c r="E360" s="230">
        <v>0</v>
      </c>
      <c r="F360" s="166" t="s">
        <v>345</v>
      </c>
      <c r="G360" s="169" t="s">
        <v>321</v>
      </c>
      <c r="H360" s="169" t="s">
        <v>1029</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829</v>
      </c>
      <c r="B361" s="204" t="str">
        <f>VLOOKUP(A361,Adr!A:B,2,FALSE)</f>
        <v>Slovenský zväz cyklistiky</v>
      </c>
      <c r="C361" s="185" t="s">
        <v>1621</v>
      </c>
      <c r="D361" s="287">
        <v>20000</v>
      </c>
      <c r="E361" s="173">
        <v>0</v>
      </c>
      <c r="F361" s="166" t="s">
        <v>345</v>
      </c>
      <c r="G361" s="169" t="s">
        <v>321</v>
      </c>
      <c r="H361" s="169" t="s">
        <v>1029</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829</v>
      </c>
      <c r="B362" s="204" t="str">
        <f>VLOOKUP(A362,Adr!A:B,2,FALSE)</f>
        <v>Slovenský zväz cyklistiky</v>
      </c>
      <c r="C362" s="196" t="s">
        <v>1622</v>
      </c>
      <c r="D362" s="289">
        <v>25000</v>
      </c>
      <c r="E362" s="173">
        <v>0</v>
      </c>
      <c r="F362" s="166" t="s">
        <v>345</v>
      </c>
      <c r="G362" s="169" t="s">
        <v>321</v>
      </c>
      <c r="H362" s="169" t="s">
        <v>1029</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829</v>
      </c>
      <c r="B363" s="204" t="str">
        <f>VLOOKUP(A363,Adr!A:B,2,FALSE)</f>
        <v>Slovenský zväz cyklistiky</v>
      </c>
      <c r="C363" s="185" t="s">
        <v>1623</v>
      </c>
      <c r="D363" s="287">
        <v>55000</v>
      </c>
      <c r="E363" s="230">
        <v>0</v>
      </c>
      <c r="F363" s="166" t="s">
        <v>345</v>
      </c>
      <c r="G363" s="169" t="s">
        <v>321</v>
      </c>
      <c r="H363" s="169" t="s">
        <v>1029</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829</v>
      </c>
      <c r="B364" s="204" t="str">
        <f>VLOOKUP(A364,Adr!A:B,2,FALSE)</f>
        <v>Slovenský zväz cyklistiky</v>
      </c>
      <c r="C364" s="196" t="s">
        <v>1624</v>
      </c>
      <c r="D364" s="287">
        <v>10000</v>
      </c>
      <c r="E364" s="173">
        <v>0</v>
      </c>
      <c r="F364" s="166" t="s">
        <v>345</v>
      </c>
      <c r="G364" s="169" t="s">
        <v>321</v>
      </c>
      <c r="H364" s="169" t="s">
        <v>1029</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829</v>
      </c>
      <c r="B365" s="204" t="str">
        <f>VLOOKUP(A365,Adr!A:B,2,FALSE)</f>
        <v>Slovenský zväz cyklistiky</v>
      </c>
      <c r="C365" s="196" t="s">
        <v>1625</v>
      </c>
      <c r="D365" s="289">
        <v>20000</v>
      </c>
      <c r="E365" s="230">
        <v>0</v>
      </c>
      <c r="F365" s="166" t="s">
        <v>345</v>
      </c>
      <c r="G365" s="169" t="s">
        <v>321</v>
      </c>
      <c r="H365" s="169" t="s">
        <v>1029</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829</v>
      </c>
      <c r="B366" s="204" t="str">
        <f>VLOOKUP(A366,Adr!A:B,2,FALSE)</f>
        <v>Slovenský zväz cyklistiky</v>
      </c>
      <c r="C366" s="185" t="s">
        <v>1664</v>
      </c>
      <c r="D366" s="287">
        <v>80000</v>
      </c>
      <c r="E366" s="230">
        <v>0</v>
      </c>
      <c r="F366" s="166" t="s">
        <v>349</v>
      </c>
      <c r="G366" s="169" t="s">
        <v>321</v>
      </c>
      <c r="H366" s="169" t="s">
        <v>1029</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829</v>
      </c>
      <c r="B367" s="204" t="str">
        <f>VLOOKUP(A367,Adr!A:B,2,FALSE)</f>
        <v>Slovenský zväz cyklistiky</v>
      </c>
      <c r="C367" s="196" t="s">
        <v>2988</v>
      </c>
      <c r="D367" s="187">
        <v>58000</v>
      </c>
      <c r="E367" s="173">
        <v>0</v>
      </c>
      <c r="F367" s="166" t="s">
        <v>349</v>
      </c>
      <c r="G367" s="169" t="s">
        <v>321</v>
      </c>
      <c r="H367" s="169" t="s">
        <v>1029</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829</v>
      </c>
      <c r="B368" s="204" t="str">
        <f>VLOOKUP(A368,Adr!A:B,2,FALSE)</f>
        <v>Slovenský zväz cyklistiky</v>
      </c>
      <c r="C368" s="190" t="s">
        <v>2988</v>
      </c>
      <c r="D368" s="172">
        <v>70000</v>
      </c>
      <c r="E368" s="173">
        <v>0</v>
      </c>
      <c r="F368" s="166" t="s">
        <v>349</v>
      </c>
      <c r="G368" s="169" t="s">
        <v>321</v>
      </c>
      <c r="H368" s="169" t="s">
        <v>1052</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838</v>
      </c>
      <c r="B369" s="204" t="str">
        <f>VLOOKUP(A369,Adr!A:B,2,FALSE)</f>
        <v>Slovenský zväz dráhového golfu</v>
      </c>
      <c r="C369" s="196" t="s">
        <v>1142</v>
      </c>
      <c r="D369" s="289">
        <v>20983</v>
      </c>
      <c r="E369" s="230">
        <v>0</v>
      </c>
      <c r="F369" s="166" t="s">
        <v>339</v>
      </c>
      <c r="G369" s="169" t="s">
        <v>319</v>
      </c>
      <c r="H369" s="169" t="s">
        <v>1029</v>
      </c>
      <c r="I369" s="192" t="str">
        <f t="shared" si="25"/>
        <v>31806431a</v>
      </c>
      <c r="J369" s="167" t="str">
        <f t="shared" si="26"/>
        <v>31806431026 02</v>
      </c>
      <c r="K369" s="5" t="s">
        <v>1143</v>
      </c>
      <c r="L369" s="167" t="str">
        <f t="shared" si="27"/>
        <v>31806431026 02B</v>
      </c>
      <c r="M369" s="5" t="str">
        <f t="shared" si="28"/>
        <v>Slovenský zväz dráhového golfuaBdráhový golf - bežné transfery</v>
      </c>
      <c r="N369" s="3" t="str">
        <f t="shared" si="29"/>
        <v>31806431aB</v>
      </c>
    </row>
    <row r="370" spans="1:14" x14ac:dyDescent="0.2">
      <c r="A370" s="198" t="s">
        <v>845</v>
      </c>
      <c r="B370" s="204" t="str">
        <f>VLOOKUP(A370,Adr!A:B,2,FALSE)</f>
        <v>Slovenský zväz florbalu</v>
      </c>
      <c r="C370" s="196" t="s">
        <v>1144</v>
      </c>
      <c r="D370" s="289">
        <v>565005</v>
      </c>
      <c r="E370" s="173">
        <v>0</v>
      </c>
      <c r="F370" s="166" t="s">
        <v>339</v>
      </c>
      <c r="G370" s="169" t="s">
        <v>319</v>
      </c>
      <c r="H370" s="169" t="s">
        <v>1029</v>
      </c>
      <c r="I370" s="192" t="str">
        <f t="shared" si="25"/>
        <v>31795421a</v>
      </c>
      <c r="J370" s="167" t="str">
        <f t="shared" si="26"/>
        <v>31795421026 02</v>
      </c>
      <c r="K370" s="5" t="s">
        <v>1145</v>
      </c>
      <c r="L370" s="167" t="str">
        <f t="shared" si="27"/>
        <v>31795421026 02B</v>
      </c>
      <c r="M370" s="5" t="str">
        <f t="shared" si="28"/>
        <v>Slovenský zväz florbaluaBflorbal - bežné transfery</v>
      </c>
      <c r="N370" s="3" t="str">
        <f t="shared" si="29"/>
        <v>31795421aB</v>
      </c>
    </row>
    <row r="371" spans="1:14" x14ac:dyDescent="0.2">
      <c r="A371" s="198" t="s">
        <v>851</v>
      </c>
      <c r="B371" s="204" t="str">
        <f>VLOOKUP(A371,Adr!A:B,2,FALSE)</f>
        <v>Slovenský zväz hádzanej</v>
      </c>
      <c r="C371" s="185" t="s">
        <v>1146</v>
      </c>
      <c r="D371" s="287">
        <v>1374010</v>
      </c>
      <c r="E371" s="230">
        <v>0</v>
      </c>
      <c r="F371" s="166" t="s">
        <v>339</v>
      </c>
      <c r="G371" s="169" t="s">
        <v>319</v>
      </c>
      <c r="H371" s="169" t="s">
        <v>1029</v>
      </c>
      <c r="I371" s="192" t="str">
        <f t="shared" si="25"/>
        <v>30774772a</v>
      </c>
      <c r="J371" s="167" t="str">
        <f t="shared" si="26"/>
        <v>30774772026 02</v>
      </c>
      <c r="K371" s="5" t="s">
        <v>1147</v>
      </c>
      <c r="L371" s="167" t="str">
        <f t="shared" si="27"/>
        <v>30774772026 02B</v>
      </c>
      <c r="M371" s="5" t="str">
        <f t="shared" si="28"/>
        <v>Slovenský zväz hádzanejaBhádzaná - bežné transfery</v>
      </c>
      <c r="N371" s="3" t="str">
        <f t="shared" si="29"/>
        <v>30774772aB</v>
      </c>
    </row>
    <row r="372" spans="1:14" x14ac:dyDescent="0.2">
      <c r="A372" s="202" t="s">
        <v>1972</v>
      </c>
      <c r="B372" s="204" t="str">
        <f>VLOOKUP(A372,Adr!A:B,2,FALSE)</f>
        <v>Slovenský zväz hasičského športu</v>
      </c>
      <c r="C372" s="185" t="s">
        <v>2232</v>
      </c>
      <c r="D372" s="287">
        <v>15000</v>
      </c>
      <c r="E372" s="173">
        <v>0</v>
      </c>
      <c r="F372" s="166" t="s">
        <v>349</v>
      </c>
      <c r="G372" s="169" t="s">
        <v>321</v>
      </c>
      <c r="H372" s="169" t="s">
        <v>1029</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1979</v>
      </c>
      <c r="B373" s="204" t="str">
        <f>VLOOKUP(A373,Adr!A:B,2,FALSE)</f>
        <v>Slovenský zväz integrovaného tanca a tanečného športu</v>
      </c>
      <c r="C373" s="197" t="s">
        <v>350</v>
      </c>
      <c r="D373" s="191">
        <v>10000</v>
      </c>
      <c r="E373" s="173">
        <v>0</v>
      </c>
      <c r="F373" s="166" t="s">
        <v>349</v>
      </c>
      <c r="G373" s="169" t="s">
        <v>321</v>
      </c>
      <c r="H373" s="169" t="s">
        <v>1029</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1979</v>
      </c>
      <c r="B374" s="204" t="str">
        <f>VLOOKUP(A374,Adr!A:B,2,FALSE)</f>
        <v>Slovenský zväz integrovaného tanca a tanečného športu</v>
      </c>
      <c r="C374" s="196" t="s">
        <v>352</v>
      </c>
      <c r="D374" s="287">
        <v>25000</v>
      </c>
      <c r="E374" s="173">
        <v>0</v>
      </c>
      <c r="F374" s="166" t="s">
        <v>351</v>
      </c>
      <c r="G374" s="169" t="s">
        <v>321</v>
      </c>
      <c r="H374" s="169" t="s">
        <v>1029</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858</v>
      </c>
      <c r="B375" s="204" t="str">
        <f>VLOOKUP(A375,Adr!A:B,2,FALSE)</f>
        <v>Slovenský zväz jachtingu</v>
      </c>
      <c r="C375" s="196" t="s">
        <v>1148</v>
      </c>
      <c r="D375" s="289">
        <v>55948</v>
      </c>
      <c r="E375" s="173">
        <v>0</v>
      </c>
      <c r="F375" s="166" t="s">
        <v>339</v>
      </c>
      <c r="G375" s="169" t="s">
        <v>319</v>
      </c>
      <c r="H375" s="169" t="s">
        <v>1029</v>
      </c>
      <c r="I375" s="192" t="str">
        <f t="shared" si="25"/>
        <v>30793211a</v>
      </c>
      <c r="J375" s="167" t="str">
        <f t="shared" si="26"/>
        <v>30793211026 02</v>
      </c>
      <c r="K375" s="5" t="s">
        <v>1149</v>
      </c>
      <c r="L375" s="167" t="str">
        <f t="shared" si="27"/>
        <v>30793211026 02B</v>
      </c>
      <c r="M375" s="5" t="str">
        <f t="shared" si="28"/>
        <v>Slovenský zväz jachtinguaBjachting - bežné transfery</v>
      </c>
      <c r="N375" s="3" t="str">
        <f t="shared" si="29"/>
        <v>30793211aB</v>
      </c>
    </row>
    <row r="376" spans="1:14" x14ac:dyDescent="0.2">
      <c r="A376" s="166" t="s">
        <v>858</v>
      </c>
      <c r="B376" s="204" t="str">
        <f>VLOOKUP(A376,Adr!A:B,2,FALSE)</f>
        <v>Slovenský zväz jachtingu</v>
      </c>
      <c r="C376" s="196" t="s">
        <v>1626</v>
      </c>
      <c r="D376" s="289">
        <v>20000</v>
      </c>
      <c r="E376" s="173">
        <v>0</v>
      </c>
      <c r="F376" s="166" t="s">
        <v>345</v>
      </c>
      <c r="G376" s="169" t="s">
        <v>321</v>
      </c>
      <c r="H376" s="169" t="s">
        <v>1029</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865</v>
      </c>
      <c r="B377" s="204" t="str">
        <f>VLOOKUP(A377,Adr!A:B,2,FALSE)</f>
        <v>Slovenský zväz Judo</v>
      </c>
      <c r="C377" s="185" t="s">
        <v>1150</v>
      </c>
      <c r="D377" s="287">
        <v>157989</v>
      </c>
      <c r="E377" s="230">
        <v>0</v>
      </c>
      <c r="F377" s="166" t="s">
        <v>339</v>
      </c>
      <c r="G377" s="169" t="s">
        <v>319</v>
      </c>
      <c r="H377" s="169" t="s">
        <v>1029</v>
      </c>
      <c r="I377" s="192" t="str">
        <f t="shared" si="25"/>
        <v>17308518a</v>
      </c>
      <c r="J377" s="167" t="str">
        <f t="shared" si="26"/>
        <v>17308518026 02</v>
      </c>
      <c r="K377" s="5" t="s">
        <v>1151</v>
      </c>
      <c r="L377" s="167" t="str">
        <f t="shared" si="27"/>
        <v>17308518026 02B</v>
      </c>
      <c r="M377" s="5" t="str">
        <f t="shared" si="28"/>
        <v>Slovenský zväz JudoaBjudo - bežné transfery</v>
      </c>
      <c r="N377" s="3" t="str">
        <f t="shared" si="29"/>
        <v>17308518aB</v>
      </c>
    </row>
    <row r="378" spans="1:14" x14ac:dyDescent="0.2">
      <c r="A378" s="202" t="s">
        <v>865</v>
      </c>
      <c r="B378" s="204" t="str">
        <f>VLOOKUP(A378,Adr!A:B,2,FALSE)</f>
        <v>Slovenský zväz Judo</v>
      </c>
      <c r="C378" s="185" t="s">
        <v>1627</v>
      </c>
      <c r="D378" s="287">
        <v>15000</v>
      </c>
      <c r="E378" s="230">
        <v>0</v>
      </c>
      <c r="F378" s="166" t="s">
        <v>345</v>
      </c>
      <c r="G378" s="169" t="s">
        <v>321</v>
      </c>
      <c r="H378" s="169" t="s">
        <v>1029</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865</v>
      </c>
      <c r="B379" s="204" t="str">
        <f>VLOOKUP(A379,Adr!A:B,2,FALSE)</f>
        <v>Slovenský zväz Judo</v>
      </c>
      <c r="C379" s="196" t="s">
        <v>1628</v>
      </c>
      <c r="D379" s="289">
        <v>50000</v>
      </c>
      <c r="E379" s="230">
        <v>0</v>
      </c>
      <c r="F379" s="166" t="s">
        <v>345</v>
      </c>
      <c r="G379" s="169" t="s">
        <v>321</v>
      </c>
      <c r="H379" s="169" t="s">
        <v>1029</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865</v>
      </c>
      <c r="B380" s="204" t="str">
        <f>VLOOKUP(A380,Adr!A:B,2,FALSE)</f>
        <v>Slovenský zväz Judo</v>
      </c>
      <c r="C380" s="169" t="s">
        <v>1629</v>
      </c>
      <c r="D380" s="288">
        <v>10000</v>
      </c>
      <c r="E380" s="230">
        <v>0</v>
      </c>
      <c r="F380" s="166" t="s">
        <v>345</v>
      </c>
      <c r="G380" s="169" t="s">
        <v>321</v>
      </c>
      <c r="H380" s="169" t="s">
        <v>1029</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865</v>
      </c>
      <c r="B381" s="204" t="str">
        <f>VLOOKUP(A381,Adr!A:B,2,FALSE)</f>
        <v>Slovenský zväz Judo</v>
      </c>
      <c r="C381" s="185" t="s">
        <v>1630</v>
      </c>
      <c r="D381" s="287">
        <v>15000</v>
      </c>
      <c r="E381" s="230">
        <v>0</v>
      </c>
      <c r="F381" s="166" t="s">
        <v>345</v>
      </c>
      <c r="G381" s="169" t="s">
        <v>321</v>
      </c>
      <c r="H381" s="169" t="s">
        <v>1029</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865</v>
      </c>
      <c r="B382" s="204" t="str">
        <f>VLOOKUP(A382,Adr!A:B,2,FALSE)</f>
        <v>Slovenský zväz Judo</v>
      </c>
      <c r="C382" s="196" t="s">
        <v>1631</v>
      </c>
      <c r="D382" s="289">
        <v>10000</v>
      </c>
      <c r="E382" s="230">
        <v>0</v>
      </c>
      <c r="F382" s="166" t="s">
        <v>345</v>
      </c>
      <c r="G382" s="169" t="s">
        <v>321</v>
      </c>
      <c r="H382" s="169" t="s">
        <v>1029</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865</v>
      </c>
      <c r="B383" s="204" t="str">
        <f>VLOOKUP(A383,Adr!A:B,2,FALSE)</f>
        <v>Slovenský zväz Judo</v>
      </c>
      <c r="C383" s="185" t="s">
        <v>1632</v>
      </c>
      <c r="D383" s="287">
        <v>20000</v>
      </c>
      <c r="E383" s="173">
        <v>0</v>
      </c>
      <c r="F383" s="166" t="s">
        <v>345</v>
      </c>
      <c r="G383" s="169" t="s">
        <v>321</v>
      </c>
      <c r="H383" s="169" t="s">
        <v>1029</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865</v>
      </c>
      <c r="B384" s="204" t="str">
        <f>VLOOKUP(A384,Adr!A:B,2,FALSE)</f>
        <v>Slovenský zväz Judo</v>
      </c>
      <c r="C384" s="197" t="s">
        <v>350</v>
      </c>
      <c r="D384" s="187">
        <v>50000</v>
      </c>
      <c r="E384" s="173">
        <v>0</v>
      </c>
      <c r="F384" s="166" t="s">
        <v>349</v>
      </c>
      <c r="G384" s="169" t="s">
        <v>321</v>
      </c>
      <c r="H384" s="169" t="s">
        <v>1029</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871</v>
      </c>
      <c r="B385" s="204" t="str">
        <f>VLOOKUP(A385,Adr!A:B,2,FALSE)</f>
        <v>Slovenský Zväz Karate</v>
      </c>
      <c r="C385" s="169" t="s">
        <v>1152</v>
      </c>
      <c r="D385" s="288">
        <v>621440</v>
      </c>
      <c r="E385" s="173">
        <v>0</v>
      </c>
      <c r="F385" s="166" t="s">
        <v>339</v>
      </c>
      <c r="G385" s="169" t="s">
        <v>319</v>
      </c>
      <c r="H385" s="169" t="s">
        <v>1029</v>
      </c>
      <c r="I385" s="192" t="str">
        <f t="shared" si="25"/>
        <v>30811571a</v>
      </c>
      <c r="J385" s="167" t="str">
        <f t="shared" si="26"/>
        <v>30811571026 02</v>
      </c>
      <c r="K385" s="5" t="s">
        <v>1153</v>
      </c>
      <c r="L385" s="167" t="str">
        <f t="shared" si="27"/>
        <v>30811571026 02B</v>
      </c>
      <c r="M385" s="5" t="str">
        <f t="shared" si="28"/>
        <v>Slovenský Zväz KarateaBkarate - bežné transfery</v>
      </c>
      <c r="N385" s="3" t="str">
        <f t="shared" si="29"/>
        <v>30811571aB</v>
      </c>
    </row>
    <row r="386" spans="1:14" x14ac:dyDescent="0.2">
      <c r="A386" s="198" t="s">
        <v>871</v>
      </c>
      <c r="B386" s="204" t="str">
        <f>VLOOKUP(A386,Adr!A:B,2,FALSE)</f>
        <v>Slovenský Zväz Karate</v>
      </c>
      <c r="C386" s="169" t="s">
        <v>1475</v>
      </c>
      <c r="D386" s="288">
        <v>9761</v>
      </c>
      <c r="E386" s="230">
        <v>0</v>
      </c>
      <c r="F386" s="166" t="s">
        <v>343</v>
      </c>
      <c r="G386" s="169" t="s">
        <v>321</v>
      </c>
      <c r="H386" s="169" t="s">
        <v>1029</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871</v>
      </c>
      <c r="B387" s="204" t="str">
        <f>VLOOKUP(A387,Adr!A:B,2,FALSE)</f>
        <v>Slovenský Zväz Karate</v>
      </c>
      <c r="C387" s="185" t="s">
        <v>1633</v>
      </c>
      <c r="D387" s="287">
        <v>30000</v>
      </c>
      <c r="E387" s="230">
        <v>0</v>
      </c>
      <c r="F387" s="166" t="s">
        <v>345</v>
      </c>
      <c r="G387" s="169" t="s">
        <v>321</v>
      </c>
      <c r="H387" s="169" t="s">
        <v>1029</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871</v>
      </c>
      <c r="B388" s="204" t="str">
        <f>VLOOKUP(A388,Adr!A:B,2,FALSE)</f>
        <v>Slovenský Zväz Karate</v>
      </c>
      <c r="C388" s="196" t="s">
        <v>2986</v>
      </c>
      <c r="D388" s="289">
        <v>10000</v>
      </c>
      <c r="E388" s="173">
        <v>0</v>
      </c>
      <c r="F388" s="166" t="s">
        <v>345</v>
      </c>
      <c r="G388" s="169" t="s">
        <v>321</v>
      </c>
      <c r="H388" s="169" t="s">
        <v>1029</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871</v>
      </c>
      <c r="B389" s="204" t="str">
        <f>VLOOKUP(A389,Adr!A:B,2,FALSE)</f>
        <v>Slovenský Zväz Karate</v>
      </c>
      <c r="C389" s="196" t="s">
        <v>2212</v>
      </c>
      <c r="D389" s="287">
        <v>10000</v>
      </c>
      <c r="E389" s="230">
        <v>0</v>
      </c>
      <c r="F389" s="166" t="s">
        <v>362</v>
      </c>
      <c r="G389" s="169" t="s">
        <v>321</v>
      </c>
      <c r="H389" s="169" t="s">
        <v>1029</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878</v>
      </c>
      <c r="B390" s="204" t="str">
        <f>VLOOKUP(A390,Adr!A:B,2,FALSE)</f>
        <v>Slovenský zväz kickboxu</v>
      </c>
      <c r="C390" s="169" t="s">
        <v>1154</v>
      </c>
      <c r="D390" s="288">
        <v>94554</v>
      </c>
      <c r="E390" s="173">
        <v>0</v>
      </c>
      <c r="F390" s="166" t="s">
        <v>339</v>
      </c>
      <c r="G390" s="169" t="s">
        <v>319</v>
      </c>
      <c r="H390" s="169" t="s">
        <v>1029</v>
      </c>
      <c r="I390" s="192" t="str">
        <f t="shared" si="30"/>
        <v>31119247a</v>
      </c>
      <c r="J390" s="167" t="str">
        <f t="shared" si="31"/>
        <v>31119247026 02</v>
      </c>
      <c r="K390" s="5" t="s">
        <v>1155</v>
      </c>
      <c r="L390" s="167" t="str">
        <f t="shared" si="32"/>
        <v>31119247026 02B</v>
      </c>
      <c r="M390" s="5" t="str">
        <f t="shared" si="33"/>
        <v>Slovenský zväz kickboxuaBkickbox - bežné transfery</v>
      </c>
      <c r="N390" s="3" t="str">
        <f t="shared" si="34"/>
        <v>31119247aB</v>
      </c>
    </row>
    <row r="391" spans="1:14" x14ac:dyDescent="0.2">
      <c r="A391" s="182" t="s">
        <v>878</v>
      </c>
      <c r="B391" s="204" t="str">
        <f>VLOOKUP(A391,Adr!A:B,2,FALSE)</f>
        <v>Slovenský zväz kickboxu</v>
      </c>
      <c r="C391" s="185" t="s">
        <v>1634</v>
      </c>
      <c r="D391" s="287">
        <v>20000</v>
      </c>
      <c r="E391" s="230">
        <v>0</v>
      </c>
      <c r="F391" s="166" t="s">
        <v>345</v>
      </c>
      <c r="G391" s="169" t="s">
        <v>321</v>
      </c>
      <c r="H391" s="169" t="s">
        <v>1029</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878</v>
      </c>
      <c r="B392" s="204" t="str">
        <f>VLOOKUP(A392,Adr!A:B,2,FALSE)</f>
        <v>Slovenský zväz kickboxu</v>
      </c>
      <c r="C392" s="196" t="s">
        <v>1635</v>
      </c>
      <c r="D392" s="289">
        <v>30000</v>
      </c>
      <c r="E392" s="173">
        <v>0</v>
      </c>
      <c r="F392" s="166" t="s">
        <v>345</v>
      </c>
      <c r="G392" s="169" t="s">
        <v>321</v>
      </c>
      <c r="H392" s="169" t="s">
        <v>1029</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878</v>
      </c>
      <c r="B393" s="204" t="str">
        <f>VLOOKUP(A393,Adr!A:B,2,FALSE)</f>
        <v>Slovenský zväz kickboxu</v>
      </c>
      <c r="C393" s="197" t="s">
        <v>2234</v>
      </c>
      <c r="D393" s="290">
        <v>27100</v>
      </c>
      <c r="E393" s="230">
        <v>0</v>
      </c>
      <c r="F393" s="166" t="s">
        <v>349</v>
      </c>
      <c r="G393" s="169" t="s">
        <v>321</v>
      </c>
      <c r="H393" s="169" t="s">
        <v>1029</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878</v>
      </c>
      <c r="B394" s="204" t="str">
        <f>VLOOKUP(A394,Adr!A:B,2,FALSE)</f>
        <v>Slovenský zväz kickboxu</v>
      </c>
      <c r="C394" s="196" t="s">
        <v>2213</v>
      </c>
      <c r="D394" s="287">
        <v>7000</v>
      </c>
      <c r="E394" s="230">
        <v>0</v>
      </c>
      <c r="F394" s="166" t="s">
        <v>362</v>
      </c>
      <c r="G394" s="169" t="s">
        <v>321</v>
      </c>
      <c r="H394" s="169" t="s">
        <v>1029</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883</v>
      </c>
      <c r="B395" s="204" t="str">
        <f>VLOOKUP(A395,Adr!A:B,2,FALSE)</f>
        <v>Slovenský zväz ľadového hokeja</v>
      </c>
      <c r="C395" s="185" t="s">
        <v>1156</v>
      </c>
      <c r="D395" s="288">
        <v>6252588</v>
      </c>
      <c r="E395" s="230">
        <v>0</v>
      </c>
      <c r="F395" s="166" t="s">
        <v>339</v>
      </c>
      <c r="G395" s="169" t="s">
        <v>319</v>
      </c>
      <c r="H395" s="169" t="s">
        <v>1029</v>
      </c>
      <c r="I395" s="192" t="str">
        <f t="shared" si="30"/>
        <v>30845386a</v>
      </c>
      <c r="J395" s="167" t="str">
        <f t="shared" si="31"/>
        <v>30845386026 02</v>
      </c>
      <c r="K395" s="5" t="s">
        <v>1157</v>
      </c>
      <c r="L395" s="167" t="str">
        <f t="shared" si="32"/>
        <v>30845386026 02B</v>
      </c>
      <c r="M395" s="5" t="str">
        <f t="shared" si="33"/>
        <v>Slovenský zväz ľadového hokejaaBľadový hokej - bežné transfery</v>
      </c>
      <c r="N395" s="3" t="str">
        <f t="shared" si="34"/>
        <v>30845386aB</v>
      </c>
    </row>
    <row r="396" spans="1:14" ht="22.5" x14ac:dyDescent="0.2">
      <c r="A396" s="166" t="s">
        <v>1990</v>
      </c>
      <c r="B396" s="204" t="str">
        <f>VLOOKUP(A396,Adr!A:B,2,FALSE)</f>
        <v>Slovenský zväz malého futbalu</v>
      </c>
      <c r="C396" s="196" t="s">
        <v>352</v>
      </c>
      <c r="D396" s="289">
        <v>250000</v>
      </c>
      <c r="E396" s="230">
        <v>0</v>
      </c>
      <c r="F396" s="166" t="s">
        <v>351</v>
      </c>
      <c r="G396" s="169" t="s">
        <v>321</v>
      </c>
      <c r="H396" s="169" t="s">
        <v>1029</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891</v>
      </c>
      <c r="B397" s="204" t="str">
        <f>VLOOKUP(A397,Adr!A:B,2,FALSE)</f>
        <v>Slovenský zväz moderného päťboja</v>
      </c>
      <c r="C397" s="196" t="s">
        <v>1158</v>
      </c>
      <c r="D397" s="289">
        <v>67606</v>
      </c>
      <c r="E397" s="230">
        <v>0</v>
      </c>
      <c r="F397" s="166" t="s">
        <v>339</v>
      </c>
      <c r="G397" s="169" t="s">
        <v>319</v>
      </c>
      <c r="H397" s="169" t="s">
        <v>1029</v>
      </c>
      <c r="I397" s="192" t="str">
        <f t="shared" si="30"/>
        <v>30788714a</v>
      </c>
      <c r="J397" s="167" t="str">
        <f t="shared" si="31"/>
        <v>30788714026 02</v>
      </c>
      <c r="K397" s="5" t="s">
        <v>1159</v>
      </c>
      <c r="L397" s="167" t="str">
        <f t="shared" si="32"/>
        <v>30788714026 02B</v>
      </c>
      <c r="M397" s="5" t="str">
        <f t="shared" si="33"/>
        <v>Slovenský zväz moderného päťbojaaBmoderný päťboj - bežné transfery</v>
      </c>
      <c r="N397" s="3" t="str">
        <f t="shared" si="34"/>
        <v>30788714aB</v>
      </c>
    </row>
    <row r="398" spans="1:14" x14ac:dyDescent="0.2">
      <c r="A398" s="166" t="s">
        <v>898</v>
      </c>
      <c r="B398" s="204" t="str">
        <f>VLOOKUP(A398,Adr!A:B,2,FALSE)</f>
        <v>Slovenský zväz orientačných športov</v>
      </c>
      <c r="C398" s="185" t="s">
        <v>1160</v>
      </c>
      <c r="D398" s="287">
        <v>33142</v>
      </c>
      <c r="E398" s="173">
        <v>0</v>
      </c>
      <c r="F398" s="166" t="s">
        <v>339</v>
      </c>
      <c r="G398" s="169" t="s">
        <v>319</v>
      </c>
      <c r="H398" s="169" t="s">
        <v>1029</v>
      </c>
      <c r="I398" s="192" t="str">
        <f t="shared" si="30"/>
        <v>30806518a</v>
      </c>
      <c r="J398" s="167" t="str">
        <f t="shared" si="31"/>
        <v>30806518026 02</v>
      </c>
      <c r="K398" s="5" t="s">
        <v>1161</v>
      </c>
      <c r="L398" s="167" t="str">
        <f t="shared" si="32"/>
        <v>30806518026 02B</v>
      </c>
      <c r="M398" s="5" t="str">
        <f t="shared" si="33"/>
        <v>Slovenský zväz orientačných športovaBorientačné športy - bežné transfery</v>
      </c>
      <c r="N398" s="3" t="str">
        <f t="shared" si="34"/>
        <v>30806518aB</v>
      </c>
    </row>
    <row r="399" spans="1:14" x14ac:dyDescent="0.2">
      <c r="A399" s="198" t="s">
        <v>905</v>
      </c>
      <c r="B399" s="204" t="str">
        <f>VLOOKUP(A399,Adr!A:B,2,FALSE)</f>
        <v>Slovenský zväz pozemného hokeja</v>
      </c>
      <c r="C399" s="185" t="s">
        <v>1162</v>
      </c>
      <c r="D399" s="287">
        <v>93075</v>
      </c>
      <c r="E399" s="230">
        <v>0</v>
      </c>
      <c r="F399" s="166" t="s">
        <v>339</v>
      </c>
      <c r="G399" s="169" t="s">
        <v>319</v>
      </c>
      <c r="H399" s="169" t="s">
        <v>1029</v>
      </c>
      <c r="I399" s="192" t="str">
        <f t="shared" si="30"/>
        <v>31751075a</v>
      </c>
      <c r="J399" s="167" t="str">
        <f t="shared" si="31"/>
        <v>31751075026 02</v>
      </c>
      <c r="K399" s="5" t="s">
        <v>1163</v>
      </c>
      <c r="L399" s="167" t="str">
        <f t="shared" si="32"/>
        <v>31751075026 02B</v>
      </c>
      <c r="M399" s="5" t="str">
        <f t="shared" si="33"/>
        <v>Slovenský zväz pozemného hokejaaBpozemný hokej - bežné transfery</v>
      </c>
      <c r="N399" s="3" t="str">
        <f t="shared" si="34"/>
        <v>31751075aB</v>
      </c>
    </row>
    <row r="400" spans="1:14" x14ac:dyDescent="0.2">
      <c r="A400" s="182" t="s">
        <v>913</v>
      </c>
      <c r="B400" s="204" t="str">
        <f>VLOOKUP(A400,Adr!A:B,2,FALSE)</f>
        <v>Slovenský zväz psích záprahov</v>
      </c>
      <c r="C400" s="185" t="s">
        <v>1164</v>
      </c>
      <c r="D400" s="287">
        <v>23823</v>
      </c>
      <c r="E400" s="230">
        <v>0</v>
      </c>
      <c r="F400" s="166" t="s">
        <v>339</v>
      </c>
      <c r="G400" s="169" t="s">
        <v>319</v>
      </c>
      <c r="H400" s="169" t="s">
        <v>1029</v>
      </c>
      <c r="I400" s="192" t="str">
        <f t="shared" si="30"/>
        <v>37818058a</v>
      </c>
      <c r="J400" s="167" t="str">
        <f t="shared" si="31"/>
        <v>37818058026 02</v>
      </c>
      <c r="K400" s="5" t="s">
        <v>1165</v>
      </c>
      <c r="L400" s="167" t="str">
        <f t="shared" si="32"/>
        <v>37818058026 02B</v>
      </c>
      <c r="M400" s="5" t="str">
        <f t="shared" si="33"/>
        <v>Slovenský zväz psích záprahovaBpsie záprahy - bežné transfery</v>
      </c>
      <c r="N400" s="3" t="str">
        <f t="shared" si="34"/>
        <v>37818058aB</v>
      </c>
    </row>
    <row r="401" spans="1:14" x14ac:dyDescent="0.2">
      <c r="A401" s="166" t="s">
        <v>1997</v>
      </c>
      <c r="B401" s="204" t="str">
        <f>VLOOKUP(A401,Adr!A:B,2,FALSE)</f>
        <v>Slovenský zväz rádioamatérov</v>
      </c>
      <c r="C401" s="197" t="s">
        <v>2232</v>
      </c>
      <c r="D401" s="290">
        <v>15000</v>
      </c>
      <c r="E401" s="230">
        <v>0</v>
      </c>
      <c r="F401" s="166" t="s">
        <v>349</v>
      </c>
      <c r="G401" s="169" t="s">
        <v>321</v>
      </c>
      <c r="H401" s="169" t="s">
        <v>1029</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922</v>
      </c>
      <c r="B402" s="204" t="str">
        <f>VLOOKUP(A402,Adr!A:B,2,FALSE)</f>
        <v>Slovenský zväz rybolovnej techniky</v>
      </c>
      <c r="C402" s="185" t="s">
        <v>1166</v>
      </c>
      <c r="D402" s="287">
        <v>47542</v>
      </c>
      <c r="E402" s="173">
        <v>0</v>
      </c>
      <c r="F402" s="166" t="s">
        <v>339</v>
      </c>
      <c r="G402" s="169" t="s">
        <v>319</v>
      </c>
      <c r="H402" s="169" t="s">
        <v>1029</v>
      </c>
      <c r="I402" s="192" t="str">
        <f t="shared" si="30"/>
        <v>31871526a</v>
      </c>
      <c r="J402" s="167" t="str">
        <f t="shared" si="31"/>
        <v>31871526026 02</v>
      </c>
      <c r="K402" s="5" t="s">
        <v>1167</v>
      </c>
      <c r="L402" s="167" t="str">
        <f t="shared" si="32"/>
        <v>31871526026 02B</v>
      </c>
      <c r="M402" s="5" t="str">
        <f t="shared" si="33"/>
        <v>Slovenský zväz rybolovnej technikyaBrybolovná technika - bežné transfery</v>
      </c>
      <c r="N402" s="3" t="str">
        <f t="shared" si="34"/>
        <v>31871526aB</v>
      </c>
    </row>
    <row r="403" spans="1:14" x14ac:dyDescent="0.2">
      <c r="A403" s="182" t="s">
        <v>930</v>
      </c>
      <c r="B403" s="204" t="str">
        <f>VLOOKUP(A403,Adr!A:B,2,FALSE)</f>
        <v>Slovenský zväz sánkarov</v>
      </c>
      <c r="C403" s="185" t="s">
        <v>1168</v>
      </c>
      <c r="D403" s="287">
        <v>80427</v>
      </c>
      <c r="E403" s="230">
        <v>0</v>
      </c>
      <c r="F403" s="166" t="s">
        <v>339</v>
      </c>
      <c r="G403" s="169" t="s">
        <v>319</v>
      </c>
      <c r="H403" s="169" t="s">
        <v>1029</v>
      </c>
      <c r="I403" s="192" t="str">
        <f t="shared" si="30"/>
        <v>31989373a</v>
      </c>
      <c r="J403" s="167" t="str">
        <f t="shared" si="31"/>
        <v>31989373026 02</v>
      </c>
      <c r="K403" s="5" t="s">
        <v>1169</v>
      </c>
      <c r="L403" s="167" t="str">
        <f t="shared" si="32"/>
        <v>31989373026 02B</v>
      </c>
      <c r="M403" s="5" t="str">
        <f t="shared" si="33"/>
        <v>Slovenský zväz sánkarovaBsánkovanie - bežné transfery</v>
      </c>
      <c r="N403" s="3" t="str">
        <f t="shared" si="34"/>
        <v>31989373aB</v>
      </c>
    </row>
    <row r="404" spans="1:14" x14ac:dyDescent="0.2">
      <c r="A404" s="166" t="s">
        <v>930</v>
      </c>
      <c r="B404" s="204" t="str">
        <f>VLOOKUP(A404,Adr!A:B,2,FALSE)</f>
        <v>Slovenský zväz sánkarov</v>
      </c>
      <c r="C404" s="196" t="s">
        <v>2182</v>
      </c>
      <c r="D404" s="289">
        <v>7500</v>
      </c>
      <c r="E404" s="230">
        <v>0</v>
      </c>
      <c r="F404" s="166" t="s">
        <v>345</v>
      </c>
      <c r="G404" s="169" t="s">
        <v>321</v>
      </c>
      <c r="H404" s="169" t="s">
        <v>1029</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930</v>
      </c>
      <c r="B405" s="204" t="str">
        <f>VLOOKUP(A405,Adr!A:B,2,FALSE)</f>
        <v>Slovenský zväz sánkarov</v>
      </c>
      <c r="C405" s="185" t="s">
        <v>2183</v>
      </c>
      <c r="D405" s="287">
        <v>7500</v>
      </c>
      <c r="E405" s="173">
        <v>0</v>
      </c>
      <c r="F405" s="166" t="s">
        <v>345</v>
      </c>
      <c r="G405" s="169" t="s">
        <v>321</v>
      </c>
      <c r="H405" s="169" t="s">
        <v>1029</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930</v>
      </c>
      <c r="B406" s="204" t="str">
        <f>VLOOKUP(A406,Adr!A:B,2,FALSE)</f>
        <v>Slovenský zväz sánkarov</v>
      </c>
      <c r="C406" s="185" t="s">
        <v>2184</v>
      </c>
      <c r="D406" s="287">
        <v>20000</v>
      </c>
      <c r="E406" s="230">
        <v>0</v>
      </c>
      <c r="F406" s="166" t="s">
        <v>345</v>
      </c>
      <c r="G406" s="169" t="s">
        <v>321</v>
      </c>
      <c r="H406" s="169" t="s">
        <v>1029</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1444</v>
      </c>
      <c r="B407" s="204" t="str">
        <f>VLOOKUP(A407,Adr!A:B,2,FALSE)</f>
        <v>Slovenský zväz športovcov s mentálnym postihnutím</v>
      </c>
      <c r="C407" s="185" t="s">
        <v>1465</v>
      </c>
      <c r="D407" s="287">
        <v>11500</v>
      </c>
      <c r="E407" s="173">
        <v>0</v>
      </c>
      <c r="F407" s="166" t="s">
        <v>343</v>
      </c>
      <c r="G407" s="169" t="s">
        <v>321</v>
      </c>
      <c r="H407" s="169" t="s">
        <v>1029</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939</v>
      </c>
      <c r="B408" s="204" t="str">
        <f>VLOOKUP(A408,Adr!A:B,2,FALSE)</f>
        <v>Slovenský zväz športového ju-jitsu</v>
      </c>
      <c r="C408" s="185" t="s">
        <v>1170</v>
      </c>
      <c r="D408" s="287">
        <v>19239</v>
      </c>
      <c r="E408" s="230">
        <v>0</v>
      </c>
      <c r="F408" s="166" t="s">
        <v>339</v>
      </c>
      <c r="G408" s="169" t="s">
        <v>319</v>
      </c>
      <c r="H408" s="169" t="s">
        <v>1029</v>
      </c>
      <c r="I408" s="192" t="str">
        <f t="shared" si="30"/>
        <v>42219922a</v>
      </c>
      <c r="J408" s="167" t="str">
        <f t="shared" si="31"/>
        <v>42219922026 02</v>
      </c>
      <c r="K408" s="5" t="s">
        <v>1171</v>
      </c>
      <c r="L408" s="167" t="str">
        <f t="shared" si="32"/>
        <v>42219922026 02B</v>
      </c>
      <c r="M408" s="5" t="str">
        <f t="shared" si="33"/>
        <v>Slovenský zväz športového ju-jitsuaBju-jitsu - bežné transfery</v>
      </c>
      <c r="N408" s="3" t="str">
        <f t="shared" si="34"/>
        <v>42219922aB</v>
      </c>
    </row>
    <row r="409" spans="1:14" x14ac:dyDescent="0.2">
      <c r="A409" s="182" t="s">
        <v>948</v>
      </c>
      <c r="B409" s="204" t="str">
        <f>VLOOKUP(A409,Adr!A:B,2,FALSE)</f>
        <v>Slovenský zväz športového rybolovu</v>
      </c>
      <c r="C409" s="185" t="s">
        <v>1172</v>
      </c>
      <c r="D409" s="287">
        <v>88597</v>
      </c>
      <c r="E409" s="173">
        <v>0</v>
      </c>
      <c r="F409" s="166" t="s">
        <v>339</v>
      </c>
      <c r="G409" s="169" t="s">
        <v>319</v>
      </c>
      <c r="H409" s="169" t="s">
        <v>1029</v>
      </c>
      <c r="I409" s="192" t="str">
        <f t="shared" si="30"/>
        <v>51118831a</v>
      </c>
      <c r="J409" s="167" t="str">
        <f t="shared" si="31"/>
        <v>51118831026 02</v>
      </c>
      <c r="K409" s="5" t="s">
        <v>1173</v>
      </c>
      <c r="L409" s="167" t="str">
        <f t="shared" si="32"/>
        <v>51118831026 02B</v>
      </c>
      <c r="M409" s="5" t="str">
        <f t="shared" si="33"/>
        <v>Slovenský zväz športového rybolovuaBšportové rybárstvo - bežné transfery</v>
      </c>
      <c r="N409" s="3" t="str">
        <f t="shared" si="34"/>
        <v>51118831aB</v>
      </c>
    </row>
    <row r="410" spans="1:14" x14ac:dyDescent="0.2">
      <c r="A410" s="198" t="s">
        <v>2006</v>
      </c>
      <c r="B410" s="204" t="str">
        <f>VLOOKUP(A410,Adr!A:B,2,FALSE)</f>
        <v>Slovenský zväz Taekwon-Do ITF</v>
      </c>
      <c r="C410" s="185" t="s">
        <v>352</v>
      </c>
      <c r="D410" s="287">
        <v>68600</v>
      </c>
      <c r="E410" s="230">
        <v>0</v>
      </c>
      <c r="F410" s="166" t="s">
        <v>351</v>
      </c>
      <c r="G410" s="169" t="s">
        <v>321</v>
      </c>
      <c r="H410" s="169" t="s">
        <v>1029</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956</v>
      </c>
      <c r="B411" s="204" t="str">
        <f>VLOOKUP(A411,Adr!A:B,2,FALSE)</f>
        <v>Slovenský zväz tanečných športov</v>
      </c>
      <c r="C411" s="185" t="s">
        <v>1174</v>
      </c>
      <c r="D411" s="287">
        <v>377165</v>
      </c>
      <c r="E411" s="173">
        <v>0</v>
      </c>
      <c r="F411" s="166" t="s">
        <v>339</v>
      </c>
      <c r="G411" s="169" t="s">
        <v>319</v>
      </c>
      <c r="H411" s="169" t="s">
        <v>1029</v>
      </c>
      <c r="I411" s="192" t="str">
        <f t="shared" si="30"/>
        <v>00684767a</v>
      </c>
      <c r="J411" s="167" t="str">
        <f t="shared" si="31"/>
        <v>00684767026 02</v>
      </c>
      <c r="K411" s="5" t="s">
        <v>1175</v>
      </c>
      <c r="L411" s="167" t="str">
        <f t="shared" si="32"/>
        <v>00684767026 02B</v>
      </c>
      <c r="M411" s="5" t="str">
        <f t="shared" si="33"/>
        <v>Slovenský zväz tanečných športovaBtanečný šport - bežné transfery</v>
      </c>
      <c r="N411" s="3" t="str">
        <f t="shared" si="34"/>
        <v>00684767aB</v>
      </c>
    </row>
    <row r="412" spans="1:14" x14ac:dyDescent="0.2">
      <c r="A412" s="198" t="s">
        <v>1450</v>
      </c>
      <c r="B412" s="204" t="str">
        <f>VLOOKUP(A412,Adr!A:B,2,FALSE)</f>
        <v>Slovenský zväz telesne postihnutých športovcov</v>
      </c>
      <c r="C412" s="169" t="s">
        <v>1466</v>
      </c>
      <c r="D412" s="288">
        <v>596620</v>
      </c>
      <c r="E412" s="230">
        <v>0</v>
      </c>
      <c r="F412" s="166" t="s">
        <v>343</v>
      </c>
      <c r="G412" s="169" t="s">
        <v>321</v>
      </c>
      <c r="H412" s="169" t="s">
        <v>1029</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1450</v>
      </c>
      <c r="B413" s="204" t="str">
        <f>VLOOKUP(A413,Adr!A:B,2,FALSE)</f>
        <v>Slovenský zväz telesne postihnutých športovcov</v>
      </c>
      <c r="C413" s="185" t="s">
        <v>1636</v>
      </c>
      <c r="D413" s="287">
        <v>10000</v>
      </c>
      <c r="E413" s="173">
        <v>0</v>
      </c>
      <c r="F413" s="166" t="s">
        <v>345</v>
      </c>
      <c r="G413" s="169" t="s">
        <v>321</v>
      </c>
      <c r="H413" s="169" t="s">
        <v>1029</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1450</v>
      </c>
      <c r="B414" s="204" t="str">
        <f>VLOOKUP(A414,Adr!A:B,2,FALSE)</f>
        <v>Slovenský zväz telesne postihnutých športovcov</v>
      </c>
      <c r="C414" s="197" t="s">
        <v>1637</v>
      </c>
      <c r="D414" s="290">
        <v>10000</v>
      </c>
      <c r="E414" s="230">
        <v>0</v>
      </c>
      <c r="F414" s="166" t="s">
        <v>345</v>
      </c>
      <c r="G414" s="169" t="s">
        <v>321</v>
      </c>
      <c r="H414" s="169" t="s">
        <v>1029</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1450</v>
      </c>
      <c r="B415" s="204" t="str">
        <f>VLOOKUP(A415,Adr!A:B,2,FALSE)</f>
        <v>Slovenský zväz telesne postihnutých športovcov</v>
      </c>
      <c r="C415" s="196" t="s">
        <v>1638</v>
      </c>
      <c r="D415" s="289">
        <v>20000</v>
      </c>
      <c r="E415" s="173">
        <v>0</v>
      </c>
      <c r="F415" s="166" t="s">
        <v>345</v>
      </c>
      <c r="G415" s="169" t="s">
        <v>321</v>
      </c>
      <c r="H415" s="169" t="s">
        <v>1029</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1450</v>
      </c>
      <c r="B416" s="204" t="str">
        <f>VLOOKUP(A416,Adr!A:B,2,FALSE)</f>
        <v>Slovenský zväz telesne postihnutých športovcov</v>
      </c>
      <c r="C416" s="185" t="s">
        <v>1639</v>
      </c>
      <c r="D416" s="287">
        <v>20000</v>
      </c>
      <c r="E416" s="230">
        <v>0</v>
      </c>
      <c r="F416" s="166" t="s">
        <v>345</v>
      </c>
      <c r="G416" s="169" t="s">
        <v>321</v>
      </c>
      <c r="H416" s="169" t="s">
        <v>1029</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1450</v>
      </c>
      <c r="B417" s="204" t="str">
        <f>VLOOKUP(A417,Adr!A:B,2,FALSE)</f>
        <v>Slovenský zväz telesne postihnutých športovcov</v>
      </c>
      <c r="C417" s="196" t="s">
        <v>2185</v>
      </c>
      <c r="D417" s="287">
        <v>10000</v>
      </c>
      <c r="E417" s="173">
        <v>0</v>
      </c>
      <c r="F417" s="166" t="s">
        <v>345</v>
      </c>
      <c r="G417" s="169" t="s">
        <v>321</v>
      </c>
      <c r="H417" s="169" t="s">
        <v>1029</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1450</v>
      </c>
      <c r="B418" s="204" t="str">
        <f>VLOOKUP(A418,Adr!A:B,2,FALSE)</f>
        <v>Slovenský zväz telesne postihnutých športovcov</v>
      </c>
      <c r="C418" s="190" t="s">
        <v>2186</v>
      </c>
      <c r="D418" s="288">
        <v>10000</v>
      </c>
      <c r="E418" s="230">
        <v>0</v>
      </c>
      <c r="F418" s="166" t="s">
        <v>345</v>
      </c>
      <c r="G418" s="169" t="s">
        <v>321</v>
      </c>
      <c r="H418" s="169" t="s">
        <v>1029</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1450</v>
      </c>
      <c r="B419" s="204" t="str">
        <f>VLOOKUP(A419,Adr!A:B,2,FALSE)</f>
        <v>Slovenský zväz telesne postihnutých športovcov</v>
      </c>
      <c r="C419" s="185" t="s">
        <v>2187</v>
      </c>
      <c r="D419" s="287">
        <v>5000</v>
      </c>
      <c r="E419" s="173">
        <v>0</v>
      </c>
      <c r="F419" s="166" t="s">
        <v>345</v>
      </c>
      <c r="G419" s="169" t="s">
        <v>321</v>
      </c>
      <c r="H419" s="169" t="s">
        <v>1029</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1450</v>
      </c>
      <c r="B420" s="204" t="str">
        <f>VLOOKUP(A420,Adr!A:B,2,FALSE)</f>
        <v>Slovenský zväz telesne postihnutých športovcov</v>
      </c>
      <c r="C420" s="196" t="s">
        <v>1640</v>
      </c>
      <c r="D420" s="289">
        <v>30000</v>
      </c>
      <c r="E420" s="230">
        <v>0</v>
      </c>
      <c r="F420" s="166" t="s">
        <v>345</v>
      </c>
      <c r="G420" s="169" t="s">
        <v>321</v>
      </c>
      <c r="H420" s="169" t="s">
        <v>1029</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1450</v>
      </c>
      <c r="B421" s="204" t="str">
        <f>VLOOKUP(A421,Adr!A:B,2,FALSE)</f>
        <v>Slovenský zväz telesne postihnutých športovcov</v>
      </c>
      <c r="C421" s="196" t="s">
        <v>1641</v>
      </c>
      <c r="D421" s="289">
        <v>10000</v>
      </c>
      <c r="E421" s="173">
        <v>0</v>
      </c>
      <c r="F421" s="166" t="s">
        <v>345</v>
      </c>
      <c r="G421" s="169" t="s">
        <v>321</v>
      </c>
      <c r="H421" s="169" t="s">
        <v>1029</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1450</v>
      </c>
      <c r="B422" s="204" t="str">
        <f>VLOOKUP(A422,Adr!A:B,2,FALSE)</f>
        <v>Slovenský zväz telesne postihnutých športovcov</v>
      </c>
      <c r="C422" s="185" t="s">
        <v>1642</v>
      </c>
      <c r="D422" s="287">
        <v>16800</v>
      </c>
      <c r="E422" s="230">
        <v>0</v>
      </c>
      <c r="F422" s="166" t="s">
        <v>345</v>
      </c>
      <c r="G422" s="169" t="s">
        <v>321</v>
      </c>
      <c r="H422" s="169" t="s">
        <v>1029</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1450</v>
      </c>
      <c r="B423" s="204" t="str">
        <f>VLOOKUP(A423,Adr!A:B,2,FALSE)</f>
        <v>Slovenský zväz telesne postihnutých športovcov</v>
      </c>
      <c r="C423" s="185" t="s">
        <v>1643</v>
      </c>
      <c r="D423" s="287">
        <v>20000</v>
      </c>
      <c r="E423" s="173">
        <v>0</v>
      </c>
      <c r="F423" s="166" t="s">
        <v>345</v>
      </c>
      <c r="G423" s="169" t="s">
        <v>321</v>
      </c>
      <c r="H423" s="169" t="s">
        <v>1029</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1450</v>
      </c>
      <c r="B424" s="204" t="str">
        <f>VLOOKUP(A424,Adr!A:B,2,FALSE)</f>
        <v>Slovenský zväz telesne postihnutých športovcov</v>
      </c>
      <c r="C424" s="196" t="s">
        <v>1644</v>
      </c>
      <c r="D424" s="289">
        <v>41200</v>
      </c>
      <c r="E424" s="230">
        <v>0</v>
      </c>
      <c r="F424" s="166" t="s">
        <v>345</v>
      </c>
      <c r="G424" s="169" t="s">
        <v>321</v>
      </c>
      <c r="H424" s="169" t="s">
        <v>1029</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1450</v>
      </c>
      <c r="B425" s="204" t="str">
        <f>VLOOKUP(A425,Adr!A:B,2,FALSE)</f>
        <v>Slovenský zväz telesne postihnutých športovcov</v>
      </c>
      <c r="C425" s="185" t="s">
        <v>1645</v>
      </c>
      <c r="D425" s="287">
        <v>15000</v>
      </c>
      <c r="E425" s="173">
        <v>0</v>
      </c>
      <c r="F425" s="166" t="s">
        <v>345</v>
      </c>
      <c r="G425" s="169" t="s">
        <v>321</v>
      </c>
      <c r="H425" s="169" t="s">
        <v>1029</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1450</v>
      </c>
      <c r="B426" s="204" t="str">
        <f>VLOOKUP(A426,Adr!A:B,2,FALSE)</f>
        <v>Slovenský zväz telesne postihnutých športovcov</v>
      </c>
      <c r="C426" s="185" t="s">
        <v>1646</v>
      </c>
      <c r="D426" s="289">
        <v>10000</v>
      </c>
      <c r="E426" s="230">
        <v>0</v>
      </c>
      <c r="F426" s="166" t="s">
        <v>345</v>
      </c>
      <c r="G426" s="169" t="s">
        <v>321</v>
      </c>
      <c r="H426" s="169" t="s">
        <v>1029</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1450</v>
      </c>
      <c r="B427" s="204" t="str">
        <f>VLOOKUP(A427,Adr!A:B,2,FALSE)</f>
        <v>Slovenský zväz telesne postihnutých športovcov</v>
      </c>
      <c r="C427" s="196" t="s">
        <v>2188</v>
      </c>
      <c r="D427" s="287">
        <v>5000</v>
      </c>
      <c r="E427" s="173">
        <v>0</v>
      </c>
      <c r="F427" s="166" t="s">
        <v>345</v>
      </c>
      <c r="G427" s="169" t="s">
        <v>321</v>
      </c>
      <c r="H427" s="169" t="s">
        <v>1029</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1450</v>
      </c>
      <c r="B428" s="204" t="str">
        <f>VLOOKUP(A428,Adr!A:B,2,FALSE)</f>
        <v>Slovenský zväz telesne postihnutých športovcov</v>
      </c>
      <c r="C428" s="190" t="s">
        <v>1647</v>
      </c>
      <c r="D428" s="288">
        <v>35000</v>
      </c>
      <c r="E428" s="230">
        <v>0</v>
      </c>
      <c r="F428" s="166" t="s">
        <v>345</v>
      </c>
      <c r="G428" s="169" t="s">
        <v>321</v>
      </c>
      <c r="H428" s="169" t="s">
        <v>1029</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1450</v>
      </c>
      <c r="B429" s="204" t="str">
        <f>VLOOKUP(A429,Adr!A:B,2,FALSE)</f>
        <v>Slovenský zväz telesne postihnutých športovcov</v>
      </c>
      <c r="C429" s="185" t="s">
        <v>1648</v>
      </c>
      <c r="D429" s="287">
        <v>10000</v>
      </c>
      <c r="E429" s="173">
        <v>0</v>
      </c>
      <c r="F429" s="166" t="s">
        <v>345</v>
      </c>
      <c r="G429" s="169" t="s">
        <v>321</v>
      </c>
      <c r="H429" s="169" t="s">
        <v>1029</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1450</v>
      </c>
      <c r="B430" s="204" t="str">
        <f>VLOOKUP(A430,Adr!A:B,2,FALSE)</f>
        <v>Slovenský zväz telesne postihnutých športovcov</v>
      </c>
      <c r="C430" s="196" t="s">
        <v>1649</v>
      </c>
      <c r="D430" s="287">
        <v>25000</v>
      </c>
      <c r="E430" s="230">
        <v>0</v>
      </c>
      <c r="F430" s="166" t="s">
        <v>345</v>
      </c>
      <c r="G430" s="169" t="s">
        <v>321</v>
      </c>
      <c r="H430" s="169" t="s">
        <v>1029</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1450</v>
      </c>
      <c r="B431" s="204" t="str">
        <f>VLOOKUP(A431,Adr!A:B,2,FALSE)</f>
        <v>Slovenský zväz telesne postihnutých športovcov</v>
      </c>
      <c r="C431" s="196" t="s">
        <v>1650</v>
      </c>
      <c r="D431" s="288">
        <v>41200</v>
      </c>
      <c r="E431" s="173">
        <v>0</v>
      </c>
      <c r="F431" s="166" t="s">
        <v>345</v>
      </c>
      <c r="G431" s="169" t="s">
        <v>321</v>
      </c>
      <c r="H431" s="169" t="s">
        <v>1029</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1450</v>
      </c>
      <c r="B432" s="204" t="str">
        <f>VLOOKUP(A432,Adr!A:B,2,FALSE)</f>
        <v>Slovenský zväz telesne postihnutých športovcov</v>
      </c>
      <c r="C432" s="196" t="s">
        <v>2189</v>
      </c>
      <c r="D432" s="289">
        <v>5000</v>
      </c>
      <c r="E432" s="230">
        <v>0</v>
      </c>
      <c r="F432" s="166" t="s">
        <v>345</v>
      </c>
      <c r="G432" s="169" t="s">
        <v>321</v>
      </c>
      <c r="H432" s="169" t="s">
        <v>1029</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1450</v>
      </c>
      <c r="B433" s="204" t="str">
        <f>VLOOKUP(A433,Adr!A:B,2,FALSE)</f>
        <v>Slovenský zväz telesne postihnutých športovcov</v>
      </c>
      <c r="C433" s="190" t="s">
        <v>1651</v>
      </c>
      <c r="D433" s="288">
        <v>10000</v>
      </c>
      <c r="E433" s="230">
        <v>0</v>
      </c>
      <c r="F433" s="166" t="s">
        <v>345</v>
      </c>
      <c r="G433" s="169" t="s">
        <v>321</v>
      </c>
      <c r="H433" s="169" t="s">
        <v>1029</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1450</v>
      </c>
      <c r="B434" s="204" t="str">
        <f>VLOOKUP(A434,Adr!A:B,2,FALSE)</f>
        <v>Slovenský zväz telesne postihnutých športovcov</v>
      </c>
      <c r="C434" s="190" t="s">
        <v>1652</v>
      </c>
      <c r="D434" s="288">
        <v>22500</v>
      </c>
      <c r="E434" s="230">
        <v>0</v>
      </c>
      <c r="F434" s="166" t="s">
        <v>345</v>
      </c>
      <c r="G434" s="169" t="s">
        <v>321</v>
      </c>
      <c r="H434" s="169" t="s">
        <v>1029</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1450</v>
      </c>
      <c r="B435" s="204" t="str">
        <f>VLOOKUP(A435,Adr!A:B,2,FALSE)</f>
        <v>Slovenský zväz telesne postihnutých športovcov</v>
      </c>
      <c r="C435" s="196" t="s">
        <v>1653</v>
      </c>
      <c r="D435" s="287">
        <v>10000</v>
      </c>
      <c r="E435" s="173">
        <v>0</v>
      </c>
      <c r="F435" s="166" t="s">
        <v>345</v>
      </c>
      <c r="G435" s="169" t="s">
        <v>321</v>
      </c>
      <c r="H435" s="169" t="s">
        <v>1029</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1450</v>
      </c>
      <c r="B436" s="204" t="str">
        <f>VLOOKUP(A436,Adr!A:B,2,FALSE)</f>
        <v>Slovenský zväz telesne postihnutých športovcov</v>
      </c>
      <c r="C436" s="196" t="s">
        <v>1654</v>
      </c>
      <c r="D436" s="287">
        <v>10000</v>
      </c>
      <c r="E436" s="173">
        <v>0</v>
      </c>
      <c r="F436" s="166" t="s">
        <v>345</v>
      </c>
      <c r="G436" s="169" t="s">
        <v>321</v>
      </c>
      <c r="H436" s="169" t="s">
        <v>1029</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1450</v>
      </c>
      <c r="B437" s="204" t="str">
        <f>VLOOKUP(A437,Adr!A:B,2,FALSE)</f>
        <v>Slovenský zväz telesne postihnutých športovcov</v>
      </c>
      <c r="C437" s="185" t="s">
        <v>2214</v>
      </c>
      <c r="D437" s="287">
        <v>2600</v>
      </c>
      <c r="E437" s="173">
        <v>0</v>
      </c>
      <c r="F437" s="166" t="s">
        <v>362</v>
      </c>
      <c r="G437" s="169" t="s">
        <v>321</v>
      </c>
      <c r="H437" s="169" t="s">
        <v>1029</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962</v>
      </c>
      <c r="B438" s="204" t="str">
        <f>VLOOKUP(A438,Adr!A:B,2,FALSE)</f>
        <v>Slovenský zväz vodného lyžovania a wakeboardingu</v>
      </c>
      <c r="C438" s="185" t="s">
        <v>1176</v>
      </c>
      <c r="D438" s="287">
        <v>37073</v>
      </c>
      <c r="E438" s="230">
        <v>0</v>
      </c>
      <c r="F438" s="166" t="s">
        <v>339</v>
      </c>
      <c r="G438" s="169" t="s">
        <v>319</v>
      </c>
      <c r="H438" s="169" t="s">
        <v>1029</v>
      </c>
      <c r="I438" s="192" t="str">
        <f t="shared" si="30"/>
        <v>30793203a</v>
      </c>
      <c r="J438" s="167" t="str">
        <f t="shared" si="31"/>
        <v>30793203026 02</v>
      </c>
      <c r="K438" s="5" t="s">
        <v>1177</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969</v>
      </c>
      <c r="B439" s="204" t="str">
        <f>VLOOKUP(A439,Adr!A:B,2,FALSE)</f>
        <v>Slovenský zväz vodného motorizmu</v>
      </c>
      <c r="C439" s="185" t="s">
        <v>1178</v>
      </c>
      <c r="D439" s="287">
        <v>19239</v>
      </c>
      <c r="E439" s="173">
        <v>0</v>
      </c>
      <c r="F439" s="166" t="s">
        <v>339</v>
      </c>
      <c r="G439" s="169" t="s">
        <v>319</v>
      </c>
      <c r="H439" s="169" t="s">
        <v>1029</v>
      </c>
      <c r="I439" s="192" t="str">
        <f t="shared" si="30"/>
        <v>00681768a</v>
      </c>
      <c r="J439" s="167" t="str">
        <f t="shared" si="31"/>
        <v>00681768026 02</v>
      </c>
      <c r="K439" s="5" t="s">
        <v>1179</v>
      </c>
      <c r="L439" s="167" t="str">
        <f t="shared" si="32"/>
        <v>00681768026 02B</v>
      </c>
      <c r="M439" s="5" t="str">
        <f t="shared" si="33"/>
        <v>Slovenský zväz vodného motorizmuaBvodný motorizmus - bežné transfery</v>
      </c>
      <c r="N439" s="3" t="str">
        <f t="shared" si="34"/>
        <v>00681768aB</v>
      </c>
    </row>
    <row r="440" spans="1:14" x14ac:dyDescent="0.2">
      <c r="A440" s="202" t="s">
        <v>969</v>
      </c>
      <c r="B440" s="204" t="str">
        <f>VLOOKUP(A440,Adr!A:B,2,FALSE)</f>
        <v>Slovenský zväz vodného motorizmu</v>
      </c>
      <c r="C440" s="185" t="s">
        <v>1655</v>
      </c>
      <c r="D440" s="287">
        <v>20000</v>
      </c>
      <c r="E440" s="173">
        <v>0</v>
      </c>
      <c r="F440" s="166" t="s">
        <v>345</v>
      </c>
      <c r="G440" s="169" t="s">
        <v>321</v>
      </c>
      <c r="H440" s="169" t="s">
        <v>1029</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977</v>
      </c>
      <c r="B441" s="204" t="str">
        <f>VLOOKUP(A441,Adr!A:B,2,FALSE)</f>
        <v>Slovenský zväz vzpierania</v>
      </c>
      <c r="C441" s="185" t="s">
        <v>1180</v>
      </c>
      <c r="D441" s="287">
        <v>280274</v>
      </c>
      <c r="E441" s="230">
        <v>0</v>
      </c>
      <c r="F441" s="166" t="s">
        <v>339</v>
      </c>
      <c r="G441" s="169" t="s">
        <v>319</v>
      </c>
      <c r="H441" s="169" t="s">
        <v>1029</v>
      </c>
      <c r="I441" s="192" t="str">
        <f t="shared" si="30"/>
        <v>31796079a</v>
      </c>
      <c r="J441" s="167" t="str">
        <f t="shared" si="31"/>
        <v>31796079026 02</v>
      </c>
      <c r="K441" s="5" t="s">
        <v>1181</v>
      </c>
      <c r="L441" s="167" t="str">
        <f t="shared" si="32"/>
        <v>31796079026 02B</v>
      </c>
      <c r="M441" s="5" t="str">
        <f t="shared" si="33"/>
        <v>Slovenský zväz vzpieraniaaBvzpieranie - bežné transfery</v>
      </c>
      <c r="N441" s="3" t="str">
        <f t="shared" si="34"/>
        <v>31796079aB</v>
      </c>
    </row>
    <row r="442" spans="1:14" x14ac:dyDescent="0.2">
      <c r="A442" s="198" t="s">
        <v>2016</v>
      </c>
      <c r="B442" s="204" t="str">
        <f>VLOOKUP(A442,Adr!A:B,2,FALSE)</f>
        <v>Sokolská únia Slovenska</v>
      </c>
      <c r="C442" s="169" t="s">
        <v>2228</v>
      </c>
      <c r="D442" s="288">
        <v>17000</v>
      </c>
      <c r="E442" s="173">
        <v>0</v>
      </c>
      <c r="F442" s="166" t="s">
        <v>349</v>
      </c>
      <c r="G442" s="169" t="s">
        <v>317</v>
      </c>
      <c r="H442" s="169" t="s">
        <v>1029</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2723</v>
      </c>
      <c r="B443" s="204" t="str">
        <f>VLOOKUP(A443,Adr!A:B,2,FALSE)</f>
        <v>SPARTAK MYJAVA a. s.</v>
      </c>
      <c r="C443" s="196" t="s">
        <v>350</v>
      </c>
      <c r="D443" s="289">
        <v>10000</v>
      </c>
      <c r="E443" s="230">
        <v>0</v>
      </c>
      <c r="F443" s="166" t="s">
        <v>349</v>
      </c>
      <c r="G443" s="169" t="s">
        <v>317</v>
      </c>
      <c r="H443" s="169" t="s">
        <v>1029</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2734</v>
      </c>
      <c r="B444" s="204" t="str">
        <f>VLOOKUP(A444,Adr!A:B,2,FALSE)</f>
        <v>SPEEDWAY CLUB ŽARNOVICA</v>
      </c>
      <c r="C444" s="169" t="s">
        <v>350</v>
      </c>
      <c r="D444" s="172">
        <v>20000</v>
      </c>
      <c r="E444" s="173">
        <v>0</v>
      </c>
      <c r="F444" s="166" t="s">
        <v>349</v>
      </c>
      <c r="G444" s="169" t="s">
        <v>321</v>
      </c>
      <c r="H444" s="169" t="s">
        <v>1052</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2743</v>
      </c>
      <c r="B445" s="204" t="str">
        <f>VLOOKUP(A445,Adr!A:B,2,FALSE)</f>
        <v>Spoločenstvo detí a mládeže (SDM) Domino</v>
      </c>
      <c r="C445" s="185" t="s">
        <v>2987</v>
      </c>
      <c r="D445" s="287">
        <v>2000</v>
      </c>
      <c r="E445" s="173">
        <v>0</v>
      </c>
      <c r="F445" s="166" t="s">
        <v>360</v>
      </c>
      <c r="G445" s="169" t="s">
        <v>321</v>
      </c>
      <c r="H445" s="169" t="s">
        <v>1029</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2750</v>
      </c>
      <c r="B446" s="204" t="str">
        <f>VLOOKUP(A446,Adr!A:B,2,FALSE)</f>
        <v>Sport club Okoč - Sokolec</v>
      </c>
      <c r="C446" s="197" t="s">
        <v>350</v>
      </c>
      <c r="D446" s="191">
        <v>2000</v>
      </c>
      <c r="E446" s="173">
        <v>0</v>
      </c>
      <c r="F446" s="166" t="s">
        <v>349</v>
      </c>
      <c r="G446" s="169" t="s">
        <v>321</v>
      </c>
      <c r="H446" s="169" t="s">
        <v>1029</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2035</v>
      </c>
      <c r="B447" s="204" t="str">
        <f>VLOOKUP(A447,Adr!A:B,2,FALSE)</f>
        <v>ST Relax</v>
      </c>
      <c r="C447" s="196" t="s">
        <v>2215</v>
      </c>
      <c r="D447" s="289">
        <v>2600</v>
      </c>
      <c r="E447" s="230">
        <v>0</v>
      </c>
      <c r="F447" s="166" t="s">
        <v>362</v>
      </c>
      <c r="G447" s="169" t="s">
        <v>321</v>
      </c>
      <c r="H447" s="169" t="s">
        <v>1029</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2235</v>
      </c>
      <c r="B448" s="204" t="str">
        <f>VLOOKUP(A448,Adr!A:B,2,FALSE)</f>
        <v>ŠK Hargašova Záhorská Bystrica</v>
      </c>
      <c r="C448" s="185" t="s">
        <v>2243</v>
      </c>
      <c r="D448" s="287">
        <v>10000</v>
      </c>
      <c r="E448" s="230">
        <v>0</v>
      </c>
      <c r="F448" s="166" t="s">
        <v>349</v>
      </c>
      <c r="G448" s="169" t="s">
        <v>321</v>
      </c>
      <c r="H448" s="169" t="s">
        <v>1029</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2758</v>
      </c>
      <c r="B449" s="204" t="str">
        <f>VLOOKUP(A449,Adr!A:B,2,FALSE)</f>
        <v>ŠK Hornets Košice – mládež o.z.</v>
      </c>
      <c r="C449" s="185" t="s">
        <v>2987</v>
      </c>
      <c r="D449" s="287">
        <v>5000</v>
      </c>
      <c r="E449" s="230">
        <v>0</v>
      </c>
      <c r="F449" s="166" t="s">
        <v>360</v>
      </c>
      <c r="G449" s="169" t="s">
        <v>321</v>
      </c>
      <c r="H449" s="169" t="s">
        <v>1029</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2765</v>
      </c>
      <c r="B450" s="204" t="str">
        <f>VLOOKUP(A450,Adr!A:B,2,FALSE)</f>
        <v>ŠK JUVENTA Bratislava</v>
      </c>
      <c r="C450" s="169" t="s">
        <v>2987</v>
      </c>
      <c r="D450" s="288">
        <v>5000</v>
      </c>
      <c r="E450" s="173">
        <v>0</v>
      </c>
      <c r="F450" s="166" t="s">
        <v>360</v>
      </c>
      <c r="G450" s="169" t="s">
        <v>321</v>
      </c>
      <c r="H450" s="169" t="s">
        <v>1029</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2772</v>
      </c>
      <c r="B451" s="204" t="str">
        <f>VLOOKUP(A451,Adr!A:B,2,FALSE)</f>
        <v>ŠK JUVENTA Žilina, o. z.</v>
      </c>
      <c r="C451" s="185" t="s">
        <v>2987</v>
      </c>
      <c r="D451" s="287">
        <v>4500</v>
      </c>
      <c r="E451" s="173">
        <v>0</v>
      </c>
      <c r="F451" s="166" t="s">
        <v>360</v>
      </c>
      <c r="G451" s="169" t="s">
        <v>321</v>
      </c>
      <c r="H451" s="169" t="s">
        <v>1029</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2779</v>
      </c>
      <c r="B452" s="204" t="str">
        <f>VLOOKUP(A452,Adr!A:B,2,FALSE)</f>
        <v>ŠK ZEMPLÍN MICHALOVCE - SILOVÝ TROJBOJ</v>
      </c>
      <c r="C452" s="197" t="s">
        <v>350</v>
      </c>
      <c r="D452" s="191">
        <v>7000</v>
      </c>
      <c r="E452" s="173">
        <v>0</v>
      </c>
      <c r="F452" s="166" t="s">
        <v>349</v>
      </c>
      <c r="G452" s="169" t="s">
        <v>321</v>
      </c>
      <c r="H452" s="169" t="s">
        <v>1029</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2784</v>
      </c>
      <c r="B453" s="204" t="str">
        <f>VLOOKUP(A453,Adr!A:B,2,FALSE)</f>
        <v>Školský športový klub Bernolákova 16 Košice</v>
      </c>
      <c r="C453" s="185" t="s">
        <v>350</v>
      </c>
      <c r="D453" s="287">
        <v>5000</v>
      </c>
      <c r="E453" s="173">
        <v>0</v>
      </c>
      <c r="F453" s="166" t="s">
        <v>349</v>
      </c>
      <c r="G453" s="169" t="s">
        <v>317</v>
      </c>
      <c r="H453" s="169" t="s">
        <v>1029</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1457</v>
      </c>
      <c r="B454" s="204" t="str">
        <f>VLOOKUP(A454,Adr!A:B,2,FALSE)</f>
        <v>Špeciálne olympiády Slovensko</v>
      </c>
      <c r="C454" s="169" t="s">
        <v>1465</v>
      </c>
      <c r="D454" s="288">
        <v>460344</v>
      </c>
      <c r="E454" s="230">
        <v>0</v>
      </c>
      <c r="F454" s="166" t="s">
        <v>343</v>
      </c>
      <c r="G454" s="169" t="s">
        <v>321</v>
      </c>
      <c r="H454" s="169" t="s">
        <v>1029</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2792</v>
      </c>
      <c r="B455" s="204" t="str">
        <f>VLOOKUP(A455,Adr!A:B,2,FALSE)</f>
        <v>Športovo – strelecké združenie GunSter</v>
      </c>
      <c r="C455" s="197" t="s">
        <v>350</v>
      </c>
      <c r="D455" s="191">
        <v>15000</v>
      </c>
      <c r="E455" s="173">
        <v>0</v>
      </c>
      <c r="F455" s="166" t="s">
        <v>349</v>
      </c>
      <c r="G455" s="169" t="s">
        <v>321</v>
      </c>
      <c r="H455" s="169" t="s">
        <v>1029</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2799</v>
      </c>
      <c r="B456" s="204" t="str">
        <f>VLOOKUP(A456,Adr!A:B,2,FALSE)</f>
        <v>Športový klub CENTRUM Svidník</v>
      </c>
      <c r="C456" s="197" t="s">
        <v>350</v>
      </c>
      <c r="D456" s="191">
        <v>42700</v>
      </c>
      <c r="E456" s="173">
        <v>0</v>
      </c>
      <c r="F456" s="166" t="s">
        <v>349</v>
      </c>
      <c r="G456" s="169" t="s">
        <v>321</v>
      </c>
      <c r="H456" s="169" t="s">
        <v>1029</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2809</v>
      </c>
      <c r="B457" s="204" t="str">
        <f>VLOOKUP(A457,Adr!A:B,2,FALSE)</f>
        <v>Športový klub CVČ Brusno pri ZŠ s MŠ Brusno</v>
      </c>
      <c r="C457" s="197" t="s">
        <v>350</v>
      </c>
      <c r="D457" s="191">
        <v>35000</v>
      </c>
      <c r="E457" s="173">
        <v>0</v>
      </c>
      <c r="F457" s="166" t="s">
        <v>349</v>
      </c>
      <c r="G457" s="169" t="s">
        <v>321</v>
      </c>
      <c r="H457" s="169" t="s">
        <v>1029</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2818</v>
      </c>
      <c r="B458" s="204" t="str">
        <f>VLOOKUP(A458,Adr!A:B,2,FALSE)</f>
        <v>Športový klub GrandSport</v>
      </c>
      <c r="C458" s="196" t="s">
        <v>2987</v>
      </c>
      <c r="D458" s="287">
        <v>5000</v>
      </c>
      <c r="E458" s="173">
        <v>0</v>
      </c>
      <c r="F458" s="166" t="s">
        <v>360</v>
      </c>
      <c r="G458" s="169" t="s">
        <v>321</v>
      </c>
      <c r="H458" s="169" t="s">
        <v>1029</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2826</v>
      </c>
      <c r="B459" s="204" t="str">
        <f>VLOOKUP(A459,Adr!A:B,2,FALSE)</f>
        <v>Športový klub HANGAIR o.z.</v>
      </c>
      <c r="C459" s="185" t="s">
        <v>2987</v>
      </c>
      <c r="D459" s="289">
        <v>5000</v>
      </c>
      <c r="E459" s="173">
        <v>0</v>
      </c>
      <c r="F459" s="166" t="s">
        <v>360</v>
      </c>
      <c r="G459" s="169" t="s">
        <v>321</v>
      </c>
      <c r="H459" s="169" t="s">
        <v>1029</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2834</v>
      </c>
      <c r="B460" s="204" t="str">
        <f>VLOOKUP(A460,Adr!A:B,2,FALSE)</f>
        <v>Športový klub Imet squash klub</v>
      </c>
      <c r="C460" s="196" t="s">
        <v>2987</v>
      </c>
      <c r="D460" s="287">
        <v>4800</v>
      </c>
      <c r="E460" s="230">
        <v>0</v>
      </c>
      <c r="F460" s="166" t="s">
        <v>360</v>
      </c>
      <c r="G460" s="169" t="s">
        <v>321</v>
      </c>
      <c r="H460" s="169" t="s">
        <v>1029</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2841</v>
      </c>
      <c r="B461" s="204" t="str">
        <f>VLOOKUP(A461,Adr!A:B,2,FALSE)</f>
        <v>Športový klub obce Tvrdošovce</v>
      </c>
      <c r="C461" s="169" t="s">
        <v>350</v>
      </c>
      <c r="D461" s="288">
        <v>2000</v>
      </c>
      <c r="E461" s="173">
        <v>0</v>
      </c>
      <c r="F461" s="166" t="s">
        <v>349</v>
      </c>
      <c r="G461" s="169" t="s">
        <v>317</v>
      </c>
      <c r="H461" s="169" t="s">
        <v>1029</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2041</v>
      </c>
      <c r="B462" s="204" t="str">
        <f>VLOOKUP(A462,Adr!A:B,2,FALSE)</f>
        <v>Športový klub polície - ILYO Taekwondo Košice</v>
      </c>
      <c r="C462" s="185" t="s">
        <v>2987</v>
      </c>
      <c r="D462" s="287">
        <v>5000</v>
      </c>
      <c r="E462" s="230">
        <v>0</v>
      </c>
      <c r="F462" s="166" t="s">
        <v>360</v>
      </c>
      <c r="G462" s="169" t="s">
        <v>321</v>
      </c>
      <c r="H462" s="169" t="s">
        <v>1029</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2041</v>
      </c>
      <c r="B463" s="204" t="str">
        <f>VLOOKUP(A463,Adr!A:B,2,FALSE)</f>
        <v>Športový klub polície - ILYO Taekwondo Košice</v>
      </c>
      <c r="C463" s="185" t="s">
        <v>2216</v>
      </c>
      <c r="D463" s="289">
        <v>7000</v>
      </c>
      <c r="E463" s="173">
        <v>0</v>
      </c>
      <c r="F463" s="166" t="s">
        <v>362</v>
      </c>
      <c r="G463" s="169" t="s">
        <v>321</v>
      </c>
      <c r="H463" s="169" t="s">
        <v>1029</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2850</v>
      </c>
      <c r="B464" s="204" t="str">
        <f>VLOOKUP(A464,Adr!A:B,2,FALSE)</f>
        <v>Športový klub Real team Trenčín, o.z.</v>
      </c>
      <c r="C464" s="169" t="s">
        <v>2987</v>
      </c>
      <c r="D464" s="288">
        <v>4800</v>
      </c>
      <c r="E464" s="173">
        <v>0</v>
      </c>
      <c r="F464" s="166" t="s">
        <v>360</v>
      </c>
      <c r="G464" s="169" t="s">
        <v>321</v>
      </c>
      <c r="H464" s="169" t="s">
        <v>1029</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2858</v>
      </c>
      <c r="B465" s="204" t="str">
        <f>VLOOKUP(A465,Adr!A:B,2,FALSE)</f>
        <v>Športový klub Strongman Poprad</v>
      </c>
      <c r="C465" s="169" t="s">
        <v>350</v>
      </c>
      <c r="D465" s="172">
        <v>5000</v>
      </c>
      <c r="E465" s="173">
        <v>0</v>
      </c>
      <c r="F465" s="166" t="s">
        <v>349</v>
      </c>
      <c r="G465" s="169" t="s">
        <v>321</v>
      </c>
      <c r="H465" s="169" t="s">
        <v>1029</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2048</v>
      </c>
      <c r="B466" s="204" t="str">
        <f>VLOOKUP(A466,Adr!A:B,2,FALSE)</f>
        <v>Športový klub ZEMPLÍN Michalovce - oddiel Judo, o.z.</v>
      </c>
      <c r="C466" s="185" t="s">
        <v>2987</v>
      </c>
      <c r="D466" s="287">
        <v>5000</v>
      </c>
      <c r="E466" s="230">
        <v>0</v>
      </c>
      <c r="F466" s="166" t="s">
        <v>360</v>
      </c>
      <c r="G466" s="169" t="s">
        <v>321</v>
      </c>
      <c r="H466" s="169" t="s">
        <v>1029</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2048</v>
      </c>
      <c r="B467" s="204" t="str">
        <f>VLOOKUP(A467,Adr!A:B,2,FALSE)</f>
        <v>Športový klub ZEMPLÍN Michalovce - oddiel Judo, o.z.</v>
      </c>
      <c r="C467" s="196" t="s">
        <v>2217</v>
      </c>
      <c r="D467" s="289">
        <v>4500</v>
      </c>
      <c r="E467" s="230">
        <v>0</v>
      </c>
      <c r="F467" s="166" t="s">
        <v>362</v>
      </c>
      <c r="G467" s="169" t="s">
        <v>321</v>
      </c>
      <c r="H467" s="169" t="s">
        <v>1029</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2865</v>
      </c>
      <c r="B468" s="204" t="str">
        <f>VLOOKUP(A468,Adr!A:B,2,FALSE)</f>
        <v>ŠŤASTNÉ DETSTVO</v>
      </c>
      <c r="C468" s="185" t="s">
        <v>350</v>
      </c>
      <c r="D468" s="187">
        <v>3000</v>
      </c>
      <c r="E468" s="230">
        <v>0</v>
      </c>
      <c r="F468" s="182" t="s">
        <v>349</v>
      </c>
      <c r="G468" s="185" t="s">
        <v>321</v>
      </c>
      <c r="H468" s="185" t="s">
        <v>1029</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2873</v>
      </c>
      <c r="B469" s="204" t="str">
        <f>VLOOKUP(A469,Adr!A:B,2,FALSE)</f>
        <v>Tajovský beh</v>
      </c>
      <c r="C469" s="196" t="s">
        <v>350</v>
      </c>
      <c r="D469" s="186">
        <v>15000</v>
      </c>
      <c r="E469" s="173">
        <v>0</v>
      </c>
      <c r="F469" s="166" t="s">
        <v>349</v>
      </c>
      <c r="G469" s="169" t="s">
        <v>321</v>
      </c>
      <c r="H469" s="169" t="s">
        <v>1029</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2055</v>
      </c>
      <c r="B470" s="204" t="str">
        <f>VLOOKUP(A470,Adr!A:B,2,FALSE)</f>
        <v>TANEČNÉ CENTRUM CHARIZMA</v>
      </c>
      <c r="C470" s="185" t="s">
        <v>2218</v>
      </c>
      <c r="D470" s="287">
        <v>4500</v>
      </c>
      <c r="E470" s="173">
        <v>0</v>
      </c>
      <c r="F470" s="166" t="s">
        <v>362</v>
      </c>
      <c r="G470" s="169" t="s">
        <v>321</v>
      </c>
      <c r="H470" s="169" t="s">
        <v>1029</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2064</v>
      </c>
      <c r="B471" s="204" t="str">
        <f>VLOOKUP(A471,Adr!A:B,2,FALSE)</f>
        <v>TANEČNO ŠPORTOVÝ KLUB M+M BRATISLAVA pri ZŠ Ostredková</v>
      </c>
      <c r="C471" s="190" t="s">
        <v>2219</v>
      </c>
      <c r="D471" s="288">
        <v>4500</v>
      </c>
      <c r="E471" s="230">
        <v>0</v>
      </c>
      <c r="F471" s="166" t="s">
        <v>362</v>
      </c>
      <c r="G471" s="169" t="s">
        <v>321</v>
      </c>
      <c r="H471" s="169" t="s">
        <v>1029</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2881</v>
      </c>
      <c r="B472" s="204" t="str">
        <f>VLOOKUP(A472,Adr!A:B,2,FALSE)</f>
        <v>Tanečný klub Jessy Vavrišovo</v>
      </c>
      <c r="C472" s="169" t="s">
        <v>2987</v>
      </c>
      <c r="D472" s="288">
        <v>3600</v>
      </c>
      <c r="E472" s="173">
        <v>0</v>
      </c>
      <c r="F472" s="166" t="s">
        <v>360</v>
      </c>
      <c r="G472" s="169" t="s">
        <v>321</v>
      </c>
      <c r="H472" s="169" t="s">
        <v>1029</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2890</v>
      </c>
      <c r="B473" s="204" t="str">
        <f>VLOOKUP(A473,Adr!A:B,2,FALSE)</f>
        <v>Tanečný klub JUMPING</v>
      </c>
      <c r="C473" s="185" t="s">
        <v>2987</v>
      </c>
      <c r="D473" s="287">
        <v>5000</v>
      </c>
      <c r="E473" s="173">
        <v>0</v>
      </c>
      <c r="F473" s="166" t="s">
        <v>360</v>
      </c>
      <c r="G473" s="169" t="s">
        <v>321</v>
      </c>
      <c r="H473" s="169" t="s">
        <v>1029</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2899</v>
      </c>
      <c r="B474" s="204" t="str">
        <f>VLOOKUP(A474,Adr!A:B,2,FALSE)</f>
        <v>Telovýchovná jednota - Športové kluby Krupina</v>
      </c>
      <c r="C474" s="196" t="s">
        <v>2987</v>
      </c>
      <c r="D474" s="289">
        <v>4180</v>
      </c>
      <c r="E474" s="230">
        <v>0</v>
      </c>
      <c r="F474" s="166" t="s">
        <v>360</v>
      </c>
      <c r="G474" s="169" t="s">
        <v>321</v>
      </c>
      <c r="H474" s="169" t="s">
        <v>1029</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2071</v>
      </c>
      <c r="B475" s="204" t="str">
        <f>VLOOKUP(A475,Adr!A:B,2,FALSE)</f>
        <v>Telovýchovná jednota DRUŽBA PIEŠŤANY</v>
      </c>
      <c r="C475" s="185" t="s">
        <v>2220</v>
      </c>
      <c r="D475" s="287">
        <v>10000</v>
      </c>
      <c r="E475" s="173">
        <v>0</v>
      </c>
      <c r="F475" s="166" t="s">
        <v>362</v>
      </c>
      <c r="G475" s="169" t="s">
        <v>321</v>
      </c>
      <c r="H475" s="169" t="s">
        <v>1029</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2908</v>
      </c>
      <c r="B476" s="204" t="str">
        <f>VLOOKUP(A476,Adr!A:B,2,FALSE)</f>
        <v>Telovýchovná jednota DUKLA Trenčín, o. z.</v>
      </c>
      <c r="C476" s="196" t="s">
        <v>350</v>
      </c>
      <c r="D476" s="186">
        <v>9000</v>
      </c>
      <c r="E476" s="173">
        <v>0</v>
      </c>
      <c r="F476" s="166" t="s">
        <v>349</v>
      </c>
      <c r="G476" s="169" t="s">
        <v>321</v>
      </c>
      <c r="H476" s="169" t="s">
        <v>1029</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2079</v>
      </c>
      <c r="B477" s="204" t="str">
        <f>VLOOKUP(A477,Adr!A:B,2,FALSE)</f>
        <v>Telovýchovná jednota Nižná</v>
      </c>
      <c r="C477" s="196" t="s">
        <v>2221</v>
      </c>
      <c r="D477" s="289">
        <v>8000</v>
      </c>
      <c r="E477" s="230">
        <v>0</v>
      </c>
      <c r="F477" s="166" t="s">
        <v>362</v>
      </c>
      <c r="G477" s="169" t="s">
        <v>321</v>
      </c>
      <c r="H477" s="169" t="s">
        <v>1029</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2089</v>
      </c>
      <c r="B478" s="204" t="str">
        <f>VLOOKUP(A478,Adr!A:B,2,FALSE)</f>
        <v>Telovýchovná jednota Nohejbalový klub Zalužice</v>
      </c>
      <c r="C478" s="196" t="s">
        <v>2222</v>
      </c>
      <c r="D478" s="288">
        <v>3105</v>
      </c>
      <c r="E478" s="173">
        <v>0</v>
      </c>
      <c r="F478" s="166" t="s">
        <v>362</v>
      </c>
      <c r="G478" s="169" t="s">
        <v>321</v>
      </c>
      <c r="H478" s="169" t="s">
        <v>1029</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2098</v>
      </c>
      <c r="B479" s="204" t="str">
        <f>VLOOKUP(A479,Adr!A:B,2,FALSE)</f>
        <v>Telovýchovná jednota Roháče Zuberec</v>
      </c>
      <c r="C479" s="196" t="s">
        <v>2223</v>
      </c>
      <c r="D479" s="289">
        <v>2600</v>
      </c>
      <c r="E479" s="230">
        <v>0</v>
      </c>
      <c r="F479" s="166" t="s">
        <v>362</v>
      </c>
      <c r="G479" s="169" t="s">
        <v>321</v>
      </c>
      <c r="H479" s="169" t="s">
        <v>1029</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2915</v>
      </c>
      <c r="B480" s="204" t="str">
        <f>VLOOKUP(A480,Adr!A:B,2,FALSE)</f>
        <v>Telovýchovná jednota Slávia Univerzity veterinárskeho lekárstva a farmácie v Košiciach</v>
      </c>
      <c r="C480" s="185" t="s">
        <v>350</v>
      </c>
      <c r="D480" s="187">
        <v>5000</v>
      </c>
      <c r="E480" s="173">
        <v>0</v>
      </c>
      <c r="F480" s="182" t="s">
        <v>349</v>
      </c>
      <c r="G480" s="185" t="s">
        <v>317</v>
      </c>
      <c r="H480" s="185" t="s">
        <v>1029</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2923</v>
      </c>
      <c r="B481" s="204" t="str">
        <f>VLOOKUP(A481,Adr!A:B,2,FALSE)</f>
        <v>Telovýchovná jednota Sokol Ilava</v>
      </c>
      <c r="C481" s="169" t="s">
        <v>2987</v>
      </c>
      <c r="D481" s="288">
        <v>4985</v>
      </c>
      <c r="E481" s="173">
        <v>0</v>
      </c>
      <c r="F481" s="166" t="s">
        <v>360</v>
      </c>
      <c r="G481" s="169" t="s">
        <v>321</v>
      </c>
      <c r="H481" s="169" t="s">
        <v>1029</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2108</v>
      </c>
      <c r="B482" s="204" t="str">
        <f>VLOOKUP(A482,Adr!A:B,2,FALSE)</f>
        <v>Telovýchovná jednota Športový klub Podbiel</v>
      </c>
      <c r="C482" s="197" t="s">
        <v>2224</v>
      </c>
      <c r="D482" s="290">
        <v>7000</v>
      </c>
      <c r="E482" s="173">
        <v>0</v>
      </c>
      <c r="F482" s="166" t="s">
        <v>362</v>
      </c>
      <c r="G482" s="169" t="s">
        <v>321</v>
      </c>
      <c r="H482" s="169" t="s">
        <v>1029</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2115</v>
      </c>
      <c r="B483" s="204" t="str">
        <f>VLOOKUP(A483,Adr!A:B,2,FALSE)</f>
        <v>Telovýchovná jednota Štart, sekcia nevidiacich a slabozrakých športovcov Slovenska 054 01 Levoča</v>
      </c>
      <c r="C483" s="185" t="s">
        <v>2225</v>
      </c>
      <c r="D483" s="287">
        <v>2600</v>
      </c>
      <c r="E483" s="230">
        <v>0</v>
      </c>
      <c r="F483" s="166" t="s">
        <v>362</v>
      </c>
      <c r="G483" s="169" t="s">
        <v>321</v>
      </c>
      <c r="H483" s="169" t="s">
        <v>1029</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2937</v>
      </c>
      <c r="B484" s="204" t="str">
        <f>VLOOKUP(A484,Adr!A:B,2,FALSE)</f>
        <v>Tenisový klub Hriňová</v>
      </c>
      <c r="C484" s="169" t="s">
        <v>2987</v>
      </c>
      <c r="D484" s="288">
        <v>2520</v>
      </c>
      <c r="E484" s="173">
        <v>0</v>
      </c>
      <c r="F484" s="166" t="s">
        <v>360</v>
      </c>
      <c r="G484" s="169" t="s">
        <v>321</v>
      </c>
      <c r="H484" s="169" t="s">
        <v>1029</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983</v>
      </c>
      <c r="B485" s="204" t="str">
        <f>VLOOKUP(A485,Adr!A:B,2,FALSE)</f>
        <v>Teqballová federácia Slovensko</v>
      </c>
      <c r="C485" s="185" t="s">
        <v>1182</v>
      </c>
      <c r="D485" s="287">
        <v>3239</v>
      </c>
      <c r="E485" s="173">
        <v>0</v>
      </c>
      <c r="F485" s="166" t="s">
        <v>339</v>
      </c>
      <c r="G485" s="169" t="s">
        <v>319</v>
      </c>
      <c r="H485" s="169" t="s">
        <v>1029</v>
      </c>
      <c r="I485" s="192" t="str">
        <f t="shared" si="35"/>
        <v>53007344a</v>
      </c>
      <c r="J485" s="167" t="str">
        <f t="shared" si="36"/>
        <v>53007344026 02</v>
      </c>
      <c r="K485" s="5" t="s">
        <v>1183</v>
      </c>
      <c r="L485" s="167" t="str">
        <f t="shared" si="37"/>
        <v>53007344026 02B</v>
      </c>
      <c r="M485" s="5" t="str">
        <f t="shared" si="38"/>
        <v>Teqballová federácia SlovenskoaBteqball - bežné transfery</v>
      </c>
      <c r="N485" s="3" t="str">
        <f t="shared" si="39"/>
        <v>53007344aB</v>
      </c>
    </row>
    <row r="486" spans="1:14" x14ac:dyDescent="0.2">
      <c r="A486" s="202" t="s">
        <v>2125</v>
      </c>
      <c r="B486" s="204" t="str">
        <f>VLOOKUP(A486,Adr!A:B,2,FALSE)</f>
        <v>Trinity Triathlon Team</v>
      </c>
      <c r="C486" s="196" t="s">
        <v>2226</v>
      </c>
      <c r="D486" s="289">
        <v>4050</v>
      </c>
      <c r="E486" s="173">
        <v>0</v>
      </c>
      <c r="F486" s="166" t="s">
        <v>362</v>
      </c>
      <c r="G486" s="169" t="s">
        <v>321</v>
      </c>
      <c r="H486" s="169" t="s">
        <v>1029</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2131</v>
      </c>
      <c r="B487" s="204" t="str">
        <f>VLOOKUP(A487,Adr!A:B,2,FALSE)</f>
        <v>University Spartacus</v>
      </c>
      <c r="C487" s="185" t="s">
        <v>2155</v>
      </c>
      <c r="D487" s="289">
        <v>25000</v>
      </c>
      <c r="E487" s="173">
        <v>0</v>
      </c>
      <c r="F487" s="166" t="s">
        <v>349</v>
      </c>
      <c r="G487" s="169" t="s">
        <v>321</v>
      </c>
      <c r="H487" s="169" t="s">
        <v>1029</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2947</v>
      </c>
      <c r="B488" s="204" t="str">
        <f>VLOOKUP(A488,Adr!A:B,2,FALSE)</f>
        <v>Volejbalový klub Rachmaninka Liptovský Mikuláš</v>
      </c>
      <c r="C488" s="196" t="s">
        <v>2987</v>
      </c>
      <c r="D488" s="289">
        <v>2211.3000000000002</v>
      </c>
      <c r="E488" s="230">
        <v>0</v>
      </c>
      <c r="F488" s="166" t="s">
        <v>360</v>
      </c>
      <c r="G488" s="169" t="s">
        <v>321</v>
      </c>
      <c r="H488" s="169" t="s">
        <v>1029</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2956</v>
      </c>
      <c r="B489" s="204" t="str">
        <f>VLOOKUP(A489,Adr!A:B,2,FALSE)</f>
        <v>Volejbalový klub Slávia UK Bratislava, o.z.</v>
      </c>
      <c r="C489" s="185" t="s">
        <v>2987</v>
      </c>
      <c r="D489" s="287">
        <v>4800</v>
      </c>
      <c r="E489" s="230">
        <v>0</v>
      </c>
      <c r="F489" s="166" t="s">
        <v>360</v>
      </c>
      <c r="G489" s="169" t="s">
        <v>321</v>
      </c>
      <c r="H489" s="169" t="s">
        <v>1029</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2963</v>
      </c>
      <c r="B490" s="204" t="str">
        <f>VLOOKUP(A490,Adr!A:B,2,FALSE)</f>
        <v>Volejbalový oddiel Hit Trnava</v>
      </c>
      <c r="C490" s="169" t="s">
        <v>2987</v>
      </c>
      <c r="D490" s="288">
        <v>4900</v>
      </c>
      <c r="E490" s="230">
        <v>0</v>
      </c>
      <c r="F490" s="166" t="s">
        <v>360</v>
      </c>
      <c r="G490" s="169" t="s">
        <v>321</v>
      </c>
      <c r="H490" s="169" t="s">
        <v>1029</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2137</v>
      </c>
      <c r="B491" s="204" t="str">
        <f>VLOOKUP(A491,Adr!A:B,2,FALSE)</f>
        <v>Zápasnícky klub Baník Prievidza, o. z.</v>
      </c>
      <c r="C491" s="196" t="s">
        <v>2227</v>
      </c>
      <c r="D491" s="287">
        <v>4450.5</v>
      </c>
      <c r="E491" s="230">
        <v>0</v>
      </c>
      <c r="F491" s="166" t="s">
        <v>362</v>
      </c>
      <c r="G491" s="169" t="s">
        <v>321</v>
      </c>
      <c r="H491" s="169" t="s">
        <v>1029</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2970</v>
      </c>
      <c r="B492" s="204" t="str">
        <f>VLOOKUP(A492,Adr!A:B,2,FALSE)</f>
        <v>Zápasnícky klub Dunajská Streda, o.z.</v>
      </c>
      <c r="C492" s="185" t="s">
        <v>2987</v>
      </c>
      <c r="D492" s="287">
        <v>4300</v>
      </c>
      <c r="E492" s="173">
        <v>0</v>
      </c>
      <c r="F492" s="166" t="s">
        <v>360</v>
      </c>
      <c r="G492" s="169" t="s">
        <v>321</v>
      </c>
      <c r="H492" s="169" t="s">
        <v>1029</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990</v>
      </c>
      <c r="B493" s="204" t="str">
        <f>VLOOKUP(A493,Adr!A:B,2,FALSE)</f>
        <v>Združenie šípkarských organizácií</v>
      </c>
      <c r="C493" s="185" t="s">
        <v>1184</v>
      </c>
      <c r="D493" s="287">
        <v>47188</v>
      </c>
      <c r="E493" s="230">
        <v>0</v>
      </c>
      <c r="F493" s="166" t="s">
        <v>339</v>
      </c>
      <c r="G493" s="169" t="s">
        <v>319</v>
      </c>
      <c r="H493" s="169" t="s">
        <v>1029</v>
      </c>
      <c r="I493" s="192" t="str">
        <f t="shared" si="35"/>
        <v>35538015a</v>
      </c>
      <c r="J493" s="167" t="str">
        <f t="shared" si="36"/>
        <v>35538015026 02</v>
      </c>
      <c r="K493" s="5" t="s">
        <v>1185</v>
      </c>
      <c r="L493" s="167" t="str">
        <f t="shared" si="37"/>
        <v>35538015026 02B</v>
      </c>
      <c r="M493" s="5" t="str">
        <f t="shared" si="38"/>
        <v>Združenie šípkarských organizáciíaBšípky - bežné transfery</v>
      </c>
      <c r="N493" s="3" t="str">
        <f t="shared" si="39"/>
        <v>35538015aB</v>
      </c>
    </row>
    <row r="494" spans="1:14" x14ac:dyDescent="0.2">
      <c r="A494" s="166" t="s">
        <v>996</v>
      </c>
      <c r="B494" s="204" t="str">
        <f>VLOOKUP(A494,Adr!A:B,2,FALSE)</f>
        <v>Zväz potápačov Slovenska</v>
      </c>
      <c r="C494" s="196" t="s">
        <v>1186</v>
      </c>
      <c r="D494" s="287">
        <v>58881</v>
      </c>
      <c r="E494" s="173">
        <v>0</v>
      </c>
      <c r="F494" s="166" t="s">
        <v>339</v>
      </c>
      <c r="G494" s="169" t="s">
        <v>319</v>
      </c>
      <c r="H494" s="169" t="s">
        <v>1029</v>
      </c>
      <c r="I494" s="192" t="str">
        <f t="shared" si="35"/>
        <v>00585319a</v>
      </c>
      <c r="J494" s="167" t="str">
        <f t="shared" si="36"/>
        <v>00585319026 02</v>
      </c>
      <c r="K494" s="5" t="s">
        <v>1187</v>
      </c>
      <c r="L494" s="167" t="str">
        <f t="shared" si="37"/>
        <v>00585319026 02B</v>
      </c>
      <c r="M494" s="5" t="str">
        <f t="shared" si="38"/>
        <v>Zväz potápačov SlovenskaaBpotápačské športy - bežné transfery</v>
      </c>
      <c r="N494" s="3" t="str">
        <f t="shared" si="39"/>
        <v>00585319aB</v>
      </c>
    </row>
    <row r="495" spans="1:14" x14ac:dyDescent="0.2">
      <c r="A495" s="202" t="s">
        <v>996</v>
      </c>
      <c r="B495" s="204" t="str">
        <f>VLOOKUP(A495,Adr!A:B,2,FALSE)</f>
        <v>Zväz potápačov Slovenska</v>
      </c>
      <c r="C495" s="197" t="s">
        <v>1656</v>
      </c>
      <c r="D495" s="290">
        <v>35000</v>
      </c>
      <c r="E495" s="230">
        <v>0</v>
      </c>
      <c r="F495" s="166" t="s">
        <v>345</v>
      </c>
      <c r="G495" s="169" t="s">
        <v>321</v>
      </c>
      <c r="H495" s="169" t="s">
        <v>1029</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1003</v>
      </c>
      <c r="B496" s="204" t="str">
        <f>VLOOKUP(A496,Adr!A:B,2,FALSE)</f>
        <v>Zväz slovenského kolieskového korčuľovania</v>
      </c>
      <c r="C496" s="196" t="s">
        <v>1188</v>
      </c>
      <c r="D496" s="289">
        <v>132661</v>
      </c>
      <c r="E496" s="230">
        <v>0</v>
      </c>
      <c r="F496" s="166" t="s">
        <v>339</v>
      </c>
      <c r="G496" s="169" t="s">
        <v>319</v>
      </c>
      <c r="H496" s="169" t="s">
        <v>1029</v>
      </c>
      <c r="I496" s="192" t="str">
        <f t="shared" si="35"/>
        <v>42132690a</v>
      </c>
      <c r="J496" s="167" t="str">
        <f t="shared" si="36"/>
        <v>42132690026 02</v>
      </c>
      <c r="K496" s="5" t="s">
        <v>1189</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1003</v>
      </c>
      <c r="B497" s="204" t="str">
        <f>VLOOKUP(A497,Adr!A:B,2,FALSE)</f>
        <v>Zväz slovenského kolieskového korčuľovania</v>
      </c>
      <c r="C497" s="196" t="s">
        <v>1657</v>
      </c>
      <c r="D497" s="289">
        <v>50000</v>
      </c>
      <c r="E497" s="173">
        <v>0</v>
      </c>
      <c r="F497" s="166" t="s">
        <v>345</v>
      </c>
      <c r="G497" s="169" t="s">
        <v>321</v>
      </c>
      <c r="H497" s="169" t="s">
        <v>1029</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1010</v>
      </c>
      <c r="B498" s="204" t="str">
        <f>VLOOKUP(A498,Adr!A:B,2,FALSE)</f>
        <v>Zväz slovenského lyžovania</v>
      </c>
      <c r="C498" s="185" t="s">
        <v>1190</v>
      </c>
      <c r="D498" s="287">
        <v>1147284</v>
      </c>
      <c r="E498" s="173">
        <v>0</v>
      </c>
      <c r="F498" s="166" t="s">
        <v>339</v>
      </c>
      <c r="G498" s="169" t="s">
        <v>319</v>
      </c>
      <c r="H498" s="169" t="s">
        <v>1029</v>
      </c>
      <c r="I498" s="192" t="str">
        <f t="shared" si="35"/>
        <v>50671669a</v>
      </c>
      <c r="J498" s="167" t="str">
        <f t="shared" si="36"/>
        <v>50671669026 02</v>
      </c>
      <c r="K498" s="5" t="s">
        <v>1191</v>
      </c>
      <c r="L498" s="167" t="str">
        <f t="shared" si="37"/>
        <v>50671669026 02B</v>
      </c>
      <c r="M498" s="5" t="str">
        <f t="shared" si="38"/>
        <v>Zväz slovenského lyžovaniaaBlyžovanie - bežné transfery</v>
      </c>
      <c r="N498" s="3" t="str">
        <f t="shared" si="39"/>
        <v>50671669aB</v>
      </c>
    </row>
    <row r="499" spans="1:14" x14ac:dyDescent="0.2">
      <c r="A499" s="198" t="s">
        <v>1010</v>
      </c>
      <c r="B499" s="204" t="str">
        <f>VLOOKUP(A499,Adr!A:B,2,FALSE)</f>
        <v>Zväz slovenského lyžovania</v>
      </c>
      <c r="C499" s="185" t="s">
        <v>1476</v>
      </c>
      <c r="D499" s="287">
        <v>158846</v>
      </c>
      <c r="E499" s="230">
        <v>0</v>
      </c>
      <c r="F499" s="166" t="s">
        <v>343</v>
      </c>
      <c r="G499" s="169" t="s">
        <v>321</v>
      </c>
      <c r="H499" s="169" t="s">
        <v>1029</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1010</v>
      </c>
      <c r="B500" s="204" t="str">
        <f>VLOOKUP(A500,Adr!A:B,2,FALSE)</f>
        <v>Zväz slovenského lyžovania</v>
      </c>
      <c r="C500" s="185" t="s">
        <v>1658</v>
      </c>
      <c r="D500" s="287">
        <v>45000</v>
      </c>
      <c r="E500" s="173">
        <v>0</v>
      </c>
      <c r="F500" s="166" t="s">
        <v>345</v>
      </c>
      <c r="G500" s="169" t="s">
        <v>321</v>
      </c>
      <c r="H500" s="169" t="s">
        <v>1029</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1010</v>
      </c>
      <c r="B501" s="204" t="str">
        <f>VLOOKUP(A501,Adr!A:B,2,FALSE)</f>
        <v>Zväz slovenského lyžovania</v>
      </c>
      <c r="C501" s="196" t="s">
        <v>1659</v>
      </c>
      <c r="D501" s="289">
        <v>20000</v>
      </c>
      <c r="E501" s="230">
        <v>0</v>
      </c>
      <c r="F501" s="166" t="s">
        <v>345</v>
      </c>
      <c r="G501" s="169" t="s">
        <v>321</v>
      </c>
      <c r="H501" s="169" t="s">
        <v>1029</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1010</v>
      </c>
      <c r="B502" s="204" t="str">
        <f>VLOOKUP(A502,Adr!A:B,2,FALSE)</f>
        <v>Zväz slovenského lyžovania</v>
      </c>
      <c r="C502" s="196" t="s">
        <v>1663</v>
      </c>
      <c r="D502" s="289">
        <v>10000</v>
      </c>
      <c r="E502" s="173">
        <v>0</v>
      </c>
      <c r="F502" s="166" t="s">
        <v>345</v>
      </c>
      <c r="G502" s="169" t="s">
        <v>321</v>
      </c>
      <c r="H502" s="169" t="s">
        <v>1029</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1010</v>
      </c>
      <c r="B503" s="204" t="str">
        <f>VLOOKUP(A503,Adr!A:B,2,FALSE)</f>
        <v>Zväz slovenského lyžovania</v>
      </c>
      <c r="C503" s="185" t="s">
        <v>1660</v>
      </c>
      <c r="D503" s="287">
        <v>75000</v>
      </c>
      <c r="E503" s="230">
        <v>0</v>
      </c>
      <c r="F503" s="166" t="s">
        <v>345</v>
      </c>
      <c r="G503" s="169" t="s">
        <v>321</v>
      </c>
      <c r="H503" s="169" t="s">
        <v>1029</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1010</v>
      </c>
      <c r="B504" s="204" t="str">
        <f>VLOOKUP(A504,Adr!A:B,2,FALSE)</f>
        <v>Zväz slovenského lyžovania</v>
      </c>
      <c r="C504" s="169" t="s">
        <v>1661</v>
      </c>
      <c r="D504" s="288">
        <v>10000</v>
      </c>
      <c r="E504" s="173">
        <v>0</v>
      </c>
      <c r="F504" s="166" t="s">
        <v>345</v>
      </c>
      <c r="G504" s="169" t="s">
        <v>321</v>
      </c>
      <c r="H504" s="169" t="s">
        <v>1029</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1010</v>
      </c>
      <c r="B505" s="204" t="str">
        <f>VLOOKUP(A505,Adr!A:B,2,FALSE)</f>
        <v>Zväz slovenského lyžovania</v>
      </c>
      <c r="C505" s="196" t="s">
        <v>1662</v>
      </c>
      <c r="D505" s="289">
        <v>70000</v>
      </c>
      <c r="E505" s="230">
        <v>0</v>
      </c>
      <c r="F505" s="166" t="s">
        <v>345</v>
      </c>
      <c r="G505" s="169" t="s">
        <v>321</v>
      </c>
      <c r="H505" s="169" t="s">
        <v>1029</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2147</v>
      </c>
      <c r="B506" s="204" t="str">
        <f>VLOOKUP(A506,Adr!A:B,2,FALSE)</f>
        <v>ZVÄZ ŠPORTOVEJ KYNOLÓGIE SR</v>
      </c>
      <c r="C506" s="169" t="s">
        <v>2232</v>
      </c>
      <c r="D506" s="288">
        <v>15000</v>
      </c>
      <c r="E506" s="173">
        <v>0</v>
      </c>
      <c r="F506" s="166" t="s">
        <v>349</v>
      </c>
      <c r="G506" s="169" t="s">
        <v>321</v>
      </c>
      <c r="H506" s="169" t="s">
        <v>1029</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1025</v>
      </c>
      <c r="B1" s="2"/>
      <c r="C1" s="2" t="s">
        <v>336</v>
      </c>
      <c r="D1" s="2" t="s">
        <v>1192</v>
      </c>
      <c r="E1" s="2" t="s">
        <v>1193</v>
      </c>
      <c r="F1" s="2" t="s">
        <v>315</v>
      </c>
      <c r="G1" s="2" t="s">
        <v>1194</v>
      </c>
      <c r="H1" s="2"/>
      <c r="I1" s="2" t="s">
        <v>315</v>
      </c>
      <c r="J1" s="2" t="s">
        <v>1195</v>
      </c>
      <c r="K1" s="2"/>
      <c r="L1" s="2"/>
      <c r="M1" s="2"/>
      <c r="N1" s="2"/>
    </row>
    <row r="2" spans="1:14" x14ac:dyDescent="0.2">
      <c r="A2" t="s">
        <v>1196</v>
      </c>
      <c r="C2" t="s">
        <v>339</v>
      </c>
      <c r="D2" t="s">
        <v>1197</v>
      </c>
      <c r="E2">
        <v>1</v>
      </c>
      <c r="F2" t="s">
        <v>319</v>
      </c>
      <c r="G2" t="s">
        <v>1198</v>
      </c>
      <c r="I2" t="s">
        <v>317</v>
      </c>
      <c r="J2" t="s">
        <v>1199</v>
      </c>
    </row>
    <row r="3" spans="1:14" x14ac:dyDescent="0.2">
      <c r="A3" t="s">
        <v>1031</v>
      </c>
      <c r="C3" t="s">
        <v>341</v>
      </c>
      <c r="D3" t="s">
        <v>1200</v>
      </c>
      <c r="E3">
        <v>1</v>
      </c>
      <c r="F3" t="s">
        <v>319</v>
      </c>
      <c r="G3" t="s">
        <v>1198</v>
      </c>
      <c r="I3" t="s">
        <v>319</v>
      </c>
      <c r="J3" t="s">
        <v>320</v>
      </c>
    </row>
    <row r="4" spans="1:14" x14ac:dyDescent="0.2">
      <c r="A4" t="s">
        <v>1096</v>
      </c>
      <c r="C4" t="s">
        <v>343</v>
      </c>
      <c r="D4" t="s">
        <v>1201</v>
      </c>
      <c r="E4">
        <v>1</v>
      </c>
      <c r="F4" t="s">
        <v>319</v>
      </c>
      <c r="G4" t="s">
        <v>1198</v>
      </c>
      <c r="I4" t="s">
        <v>321</v>
      </c>
      <c r="J4" t="s">
        <v>322</v>
      </c>
    </row>
    <row r="5" spans="1:14" x14ac:dyDescent="0.2">
      <c r="A5" t="s">
        <v>1051</v>
      </c>
      <c r="C5" t="s">
        <v>345</v>
      </c>
      <c r="D5" t="s">
        <v>1202</v>
      </c>
      <c r="E5">
        <v>1</v>
      </c>
      <c r="F5" t="s">
        <v>319</v>
      </c>
      <c r="G5" t="s">
        <v>1198</v>
      </c>
      <c r="I5" t="s">
        <v>323</v>
      </c>
      <c r="J5" t="s">
        <v>324</v>
      </c>
    </row>
    <row r="6" spans="1:14" x14ac:dyDescent="0.2">
      <c r="A6" t="s">
        <v>1203</v>
      </c>
      <c r="C6" t="s">
        <v>347</v>
      </c>
      <c r="D6" t="s">
        <v>1204</v>
      </c>
      <c r="E6">
        <v>1</v>
      </c>
      <c r="F6" t="s">
        <v>319</v>
      </c>
      <c r="G6" t="s">
        <v>1198</v>
      </c>
      <c r="I6" t="s">
        <v>325</v>
      </c>
      <c r="J6" t="s">
        <v>1205</v>
      </c>
    </row>
    <row r="7" spans="1:14" x14ac:dyDescent="0.2">
      <c r="A7" t="s">
        <v>1206</v>
      </c>
      <c r="C7" t="s">
        <v>349</v>
      </c>
      <c r="D7" t="s">
        <v>1207</v>
      </c>
      <c r="E7">
        <v>2</v>
      </c>
      <c r="F7" t="s">
        <v>321</v>
      </c>
      <c r="G7" t="s">
        <v>1208</v>
      </c>
    </row>
    <row r="8" spans="1:14" x14ac:dyDescent="0.2">
      <c r="A8" t="s">
        <v>1060</v>
      </c>
      <c r="C8" t="s">
        <v>351</v>
      </c>
      <c r="D8" t="s">
        <v>1209</v>
      </c>
      <c r="E8">
        <v>3</v>
      </c>
      <c r="F8" t="s">
        <v>321</v>
      </c>
      <c r="G8" t="s">
        <v>1210</v>
      </c>
    </row>
    <row r="9" spans="1:14" x14ac:dyDescent="0.2">
      <c r="A9" t="s">
        <v>1211</v>
      </c>
      <c r="C9" t="s">
        <v>353</v>
      </c>
      <c r="D9" t="s">
        <v>1212</v>
      </c>
      <c r="E9">
        <v>3</v>
      </c>
      <c r="F9" t="s">
        <v>321</v>
      </c>
      <c r="G9" t="s">
        <v>1213</v>
      </c>
    </row>
    <row r="10" spans="1:14" x14ac:dyDescent="0.2">
      <c r="A10" t="s">
        <v>1135</v>
      </c>
      <c r="C10" t="s">
        <v>355</v>
      </c>
      <c r="D10" t="s">
        <v>1214</v>
      </c>
      <c r="E10">
        <v>4</v>
      </c>
      <c r="F10" t="s">
        <v>321</v>
      </c>
      <c r="G10" t="s">
        <v>1215</v>
      </c>
    </row>
    <row r="11" spans="1:14" x14ac:dyDescent="0.2">
      <c r="A11" t="s">
        <v>1137</v>
      </c>
      <c r="C11" t="s">
        <v>356</v>
      </c>
      <c r="D11" t="s">
        <v>1216</v>
      </c>
      <c r="E11">
        <v>4</v>
      </c>
      <c r="F11" t="s">
        <v>317</v>
      </c>
      <c r="G11" t="s">
        <v>1215</v>
      </c>
    </row>
    <row r="12" spans="1:14" x14ac:dyDescent="0.2">
      <c r="A12" t="s">
        <v>1098</v>
      </c>
      <c r="C12" t="s">
        <v>358</v>
      </c>
      <c r="D12" t="s">
        <v>1217</v>
      </c>
      <c r="E12">
        <v>4</v>
      </c>
      <c r="F12" t="s">
        <v>317</v>
      </c>
      <c r="G12" t="s">
        <v>1215</v>
      </c>
    </row>
    <row r="13" spans="1:14" x14ac:dyDescent="0.2">
      <c r="A13" t="s">
        <v>1139</v>
      </c>
      <c r="C13" t="s">
        <v>360</v>
      </c>
      <c r="D13" t="s">
        <v>1218</v>
      </c>
      <c r="E13">
        <v>4</v>
      </c>
      <c r="F13" t="s">
        <v>325</v>
      </c>
      <c r="G13" t="s">
        <v>1215</v>
      </c>
    </row>
    <row r="14" spans="1:14" x14ac:dyDescent="0.2">
      <c r="A14" t="s">
        <v>1033</v>
      </c>
      <c r="C14" t="s">
        <v>362</v>
      </c>
      <c r="D14" t="s">
        <v>1219</v>
      </c>
      <c r="E14">
        <v>4</v>
      </c>
      <c r="F14" t="s">
        <v>321</v>
      </c>
      <c r="G14" t="s">
        <v>1215</v>
      </c>
    </row>
    <row r="15" spans="1:14" x14ac:dyDescent="0.2">
      <c r="A15" t="s">
        <v>1035</v>
      </c>
      <c r="C15" t="s">
        <v>364</v>
      </c>
    </row>
    <row r="16" spans="1:14" x14ac:dyDescent="0.2">
      <c r="A16" t="s">
        <v>1100</v>
      </c>
      <c r="C16" t="s">
        <v>365</v>
      </c>
    </row>
    <row r="17" spans="1:3" x14ac:dyDescent="0.2">
      <c r="A17" t="s">
        <v>1062</v>
      </c>
      <c r="C17" t="s">
        <v>366</v>
      </c>
    </row>
    <row r="18" spans="1:3" x14ac:dyDescent="0.2">
      <c r="A18" t="s">
        <v>1102</v>
      </c>
      <c r="C18" t="s">
        <v>367</v>
      </c>
    </row>
    <row r="19" spans="1:3" x14ac:dyDescent="0.2">
      <c r="A19" t="s">
        <v>1104</v>
      </c>
      <c r="C19" t="s">
        <v>368</v>
      </c>
    </row>
    <row r="20" spans="1:3" x14ac:dyDescent="0.2">
      <c r="A20" t="s">
        <v>1141</v>
      </c>
      <c r="C20" t="s">
        <v>1220</v>
      </c>
    </row>
    <row r="21" spans="1:3" x14ac:dyDescent="0.2">
      <c r="A21" t="s">
        <v>1221</v>
      </c>
      <c r="C21" t="s">
        <v>1222</v>
      </c>
    </row>
    <row r="22" spans="1:3" x14ac:dyDescent="0.2">
      <c r="A22" t="s">
        <v>1223</v>
      </c>
      <c r="C22" t="s">
        <v>1224</v>
      </c>
    </row>
    <row r="23" spans="1:3" x14ac:dyDescent="0.2">
      <c r="A23" t="s">
        <v>1143</v>
      </c>
      <c r="C23" t="s">
        <v>1225</v>
      </c>
    </row>
    <row r="24" spans="1:3" x14ac:dyDescent="0.2">
      <c r="A24" t="s">
        <v>1226</v>
      </c>
      <c r="C24" t="s">
        <v>1227</v>
      </c>
    </row>
    <row r="25" spans="1:3" x14ac:dyDescent="0.2">
      <c r="A25" t="s">
        <v>1145</v>
      </c>
      <c r="C25" t="s">
        <v>1228</v>
      </c>
    </row>
    <row r="26" spans="1:3" x14ac:dyDescent="0.2">
      <c r="A26" t="s">
        <v>1106</v>
      </c>
      <c r="C26" t="s">
        <v>1229</v>
      </c>
    </row>
    <row r="27" spans="1:3" x14ac:dyDescent="0.2">
      <c r="A27" t="s">
        <v>1047</v>
      </c>
      <c r="C27" t="s">
        <v>1230</v>
      </c>
    </row>
    <row r="28" spans="1:3" x14ac:dyDescent="0.2">
      <c r="A28" t="s">
        <v>1066</v>
      </c>
    </row>
    <row r="29" spans="1:3" x14ac:dyDescent="0.2">
      <c r="A29" t="s">
        <v>1068</v>
      </c>
    </row>
    <row r="30" spans="1:3" x14ac:dyDescent="0.2">
      <c r="A30" t="s">
        <v>1147</v>
      </c>
    </row>
    <row r="31" spans="1:3" x14ac:dyDescent="0.2">
      <c r="A31" t="s">
        <v>1108</v>
      </c>
    </row>
    <row r="32" spans="1:3" x14ac:dyDescent="0.2">
      <c r="A32" t="s">
        <v>1149</v>
      </c>
    </row>
    <row r="33" spans="1:1" x14ac:dyDescent="0.2">
      <c r="A33" t="s">
        <v>1072</v>
      </c>
    </row>
    <row r="34" spans="1:1" x14ac:dyDescent="0.2">
      <c r="A34" t="s">
        <v>1151</v>
      </c>
    </row>
    <row r="35" spans="1:1" x14ac:dyDescent="0.2">
      <c r="A35" t="s">
        <v>1171</v>
      </c>
    </row>
    <row r="36" spans="1:1" x14ac:dyDescent="0.2">
      <c r="A36" t="s">
        <v>1074</v>
      </c>
    </row>
    <row r="37" spans="1:1" x14ac:dyDescent="0.2">
      <c r="A37" t="s">
        <v>1153</v>
      </c>
    </row>
    <row r="38" spans="1:1" x14ac:dyDescent="0.2">
      <c r="A38" t="s">
        <v>1231</v>
      </c>
    </row>
    <row r="39" spans="1:1" x14ac:dyDescent="0.2">
      <c r="A39" t="s">
        <v>1155</v>
      </c>
    </row>
    <row r="40" spans="1:1" x14ac:dyDescent="0.2">
      <c r="A40" t="s">
        <v>1189</v>
      </c>
    </row>
    <row r="41" spans="1:1" x14ac:dyDescent="0.2">
      <c r="A41" t="s">
        <v>1049</v>
      </c>
    </row>
    <row r="42" spans="1:1" x14ac:dyDescent="0.2">
      <c r="A42" t="s">
        <v>1112</v>
      </c>
    </row>
    <row r="43" spans="1:1" x14ac:dyDescent="0.2">
      <c r="A43" t="s">
        <v>1232</v>
      </c>
    </row>
    <row r="44" spans="1:1" x14ac:dyDescent="0.2">
      <c r="A44" t="s">
        <v>1233</v>
      </c>
    </row>
    <row r="45" spans="1:1" x14ac:dyDescent="0.2">
      <c r="A45" t="s">
        <v>1234</v>
      </c>
    </row>
    <row r="46" spans="1:1" x14ac:dyDescent="0.2">
      <c r="A46" t="s">
        <v>1157</v>
      </c>
    </row>
    <row r="47" spans="1:1" x14ac:dyDescent="0.2">
      <c r="A47" t="s">
        <v>1076</v>
      </c>
    </row>
    <row r="48" spans="1:1" x14ac:dyDescent="0.2">
      <c r="A48" t="s">
        <v>1116</v>
      </c>
    </row>
    <row r="49" spans="1:1" x14ac:dyDescent="0.2">
      <c r="A49" t="s">
        <v>1114</v>
      </c>
    </row>
    <row r="50" spans="1:1" x14ac:dyDescent="0.2">
      <c r="A50" t="s">
        <v>1191</v>
      </c>
    </row>
    <row r="51" spans="1:1" x14ac:dyDescent="0.2">
      <c r="A51" t="s">
        <v>1159</v>
      </c>
    </row>
    <row r="52" spans="1:1" x14ac:dyDescent="0.2">
      <c r="A52" t="s">
        <v>1078</v>
      </c>
    </row>
    <row r="53" spans="1:1" x14ac:dyDescent="0.2">
      <c r="A53" t="s">
        <v>1235</v>
      </c>
    </row>
    <row r="54" spans="1:1" x14ac:dyDescent="0.2">
      <c r="A54" t="s">
        <v>1161</v>
      </c>
    </row>
    <row r="55" spans="1:1" x14ac:dyDescent="0.2">
      <c r="A55" t="s">
        <v>1236</v>
      </c>
    </row>
    <row r="56" spans="1:1" x14ac:dyDescent="0.2">
      <c r="A56" t="s">
        <v>1082</v>
      </c>
    </row>
    <row r="57" spans="1:1" x14ac:dyDescent="0.2">
      <c r="A57" t="s">
        <v>1237</v>
      </c>
    </row>
    <row r="58" spans="1:1" x14ac:dyDescent="0.2">
      <c r="A58" t="s">
        <v>1187</v>
      </c>
    </row>
    <row r="59" spans="1:1" x14ac:dyDescent="0.2">
      <c r="A59" t="s">
        <v>1238</v>
      </c>
    </row>
    <row r="60" spans="1:1" x14ac:dyDescent="0.2">
      <c r="A60" t="s">
        <v>1163</v>
      </c>
    </row>
    <row r="61" spans="1:1" x14ac:dyDescent="0.2">
      <c r="A61" t="s">
        <v>1239</v>
      </c>
    </row>
    <row r="62" spans="1:1" x14ac:dyDescent="0.2">
      <c r="A62" t="s">
        <v>1165</v>
      </c>
    </row>
    <row r="63" spans="1:1" x14ac:dyDescent="0.2">
      <c r="A63" t="s">
        <v>1240</v>
      </c>
    </row>
    <row r="64" spans="1:1" x14ac:dyDescent="0.2">
      <c r="A64" t="s">
        <v>1084</v>
      </c>
    </row>
    <row r="65" spans="1:1" x14ac:dyDescent="0.2">
      <c r="A65" t="s">
        <v>1167</v>
      </c>
    </row>
    <row r="66" spans="1:1" x14ac:dyDescent="0.2">
      <c r="A66" t="s">
        <v>1119</v>
      </c>
    </row>
    <row r="67" spans="1:1" x14ac:dyDescent="0.2">
      <c r="A67" t="s">
        <v>1241</v>
      </c>
    </row>
    <row r="68" spans="1:1" x14ac:dyDescent="0.2">
      <c r="A68" t="s">
        <v>1169</v>
      </c>
    </row>
    <row r="69" spans="1:1" x14ac:dyDescent="0.2">
      <c r="A69" t="s">
        <v>1242</v>
      </c>
    </row>
    <row r="70" spans="1:1" x14ac:dyDescent="0.2">
      <c r="A70" t="s">
        <v>1243</v>
      </c>
    </row>
    <row r="71" spans="1:1" x14ac:dyDescent="0.2">
      <c r="A71" t="s">
        <v>1043</v>
      </c>
    </row>
    <row r="72" spans="1:1" x14ac:dyDescent="0.2">
      <c r="A72" t="s">
        <v>1086</v>
      </c>
    </row>
    <row r="73" spans="1:1" x14ac:dyDescent="0.2">
      <c r="A73" t="s">
        <v>1244</v>
      </c>
    </row>
    <row r="74" spans="1:1" x14ac:dyDescent="0.2">
      <c r="A74" t="s">
        <v>1088</v>
      </c>
    </row>
    <row r="75" spans="1:1" x14ac:dyDescent="0.2">
      <c r="A75" t="s">
        <v>1090</v>
      </c>
    </row>
    <row r="76" spans="1:1" x14ac:dyDescent="0.2">
      <c r="A76" t="s">
        <v>1121</v>
      </c>
    </row>
    <row r="77" spans="1:1" x14ac:dyDescent="0.2">
      <c r="A77" t="s">
        <v>1123</v>
      </c>
    </row>
    <row r="78" spans="1:1" x14ac:dyDescent="0.2">
      <c r="A78" t="s">
        <v>1245</v>
      </c>
    </row>
    <row r="79" spans="1:1" x14ac:dyDescent="0.2">
      <c r="A79" t="s">
        <v>1246</v>
      </c>
    </row>
    <row r="80" spans="1:1" x14ac:dyDescent="0.2">
      <c r="A80" t="s">
        <v>1125</v>
      </c>
    </row>
    <row r="81" spans="1:1" x14ac:dyDescent="0.2">
      <c r="A81" t="s">
        <v>1127</v>
      </c>
    </row>
    <row r="82" spans="1:1" x14ac:dyDescent="0.2">
      <c r="A82" t="s">
        <v>1185</v>
      </c>
    </row>
    <row r="83" spans="1:1" x14ac:dyDescent="0.2">
      <c r="A83" t="s">
        <v>1247</v>
      </c>
    </row>
    <row r="84" spans="1:1" x14ac:dyDescent="0.2">
      <c r="A84" t="s">
        <v>1173</v>
      </c>
    </row>
    <row r="85" spans="1:1" x14ac:dyDescent="0.2">
      <c r="A85" t="s">
        <v>1045</v>
      </c>
    </row>
    <row r="86" spans="1:1" x14ac:dyDescent="0.2">
      <c r="A86" t="s">
        <v>1056</v>
      </c>
    </row>
    <row r="87" spans="1:1" x14ac:dyDescent="0.2">
      <c r="A87" t="s">
        <v>1175</v>
      </c>
    </row>
    <row r="88" spans="1:1" x14ac:dyDescent="0.2">
      <c r="A88" t="s">
        <v>1129</v>
      </c>
    </row>
    <row r="89" spans="1:1" x14ac:dyDescent="0.2">
      <c r="A89" t="s">
        <v>1080</v>
      </c>
    </row>
    <row r="90" spans="1:1" x14ac:dyDescent="0.2">
      <c r="A90" t="s">
        <v>1092</v>
      </c>
    </row>
    <row r="91" spans="1:1" x14ac:dyDescent="0.2">
      <c r="A91" t="s">
        <v>1131</v>
      </c>
    </row>
    <row r="92" spans="1:1" x14ac:dyDescent="0.2">
      <c r="A92" t="s">
        <v>1177</v>
      </c>
    </row>
    <row r="93" spans="1:1" x14ac:dyDescent="0.2">
      <c r="A93" t="s">
        <v>1248</v>
      </c>
    </row>
    <row r="94" spans="1:1" x14ac:dyDescent="0.2">
      <c r="A94" t="s">
        <v>1179</v>
      </c>
    </row>
    <row r="95" spans="1:1" x14ac:dyDescent="0.2">
      <c r="A95" t="s">
        <v>1094</v>
      </c>
    </row>
    <row r="96" spans="1:1" x14ac:dyDescent="0.2">
      <c r="A96" t="s">
        <v>1181</v>
      </c>
    </row>
    <row r="97" spans="1:1" x14ac:dyDescent="0.2">
      <c r="A97" t="s">
        <v>1037</v>
      </c>
    </row>
    <row r="98" spans="1:1" x14ac:dyDescent="0.2">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406" t="str">
        <f>Spolu!C3&amp;", "&amp;Spolu!C6</f>
        <v>Slovenská hokejbalová únia, Olympijské námestie 14290/1, Bratislava, 831 04</v>
      </c>
      <c r="B1" s="406"/>
      <c r="C1" s="406"/>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407" t="s">
        <v>1249</v>
      </c>
      <c r="F3" s="408"/>
      <c r="N3" s="137" t="str">
        <f t="shared" si="0"/>
        <v>c - príspevok Slovenskému paralympijskému výboru</v>
      </c>
      <c r="O3" s="137" t="s">
        <v>343</v>
      </c>
      <c r="P3" s="137" t="s">
        <v>344</v>
      </c>
    </row>
    <row r="4" spans="1:16" ht="45.75" customHeight="1" x14ac:dyDescent="0.2">
      <c r="E4" s="408"/>
      <c r="F4" s="408"/>
      <c r="N4" s="137" t="str">
        <f t="shared" si="0"/>
        <v>d - príspevok športovcom top tímu</v>
      </c>
      <c r="O4" s="137" t="s">
        <v>345</v>
      </c>
      <c r="P4" s="137" t="s">
        <v>346</v>
      </c>
    </row>
    <row r="5" spans="1:16" ht="30.75" customHeight="1" x14ac:dyDescent="0.2">
      <c r="C5" s="138" t="s">
        <v>1250</v>
      </c>
      <c r="N5" s="137" t="str">
        <f t="shared" si="0"/>
        <v>e - rozvoj športov, ktoré nie sú uznanými podľa zákona č. 440/2015 Z. z.</v>
      </c>
      <c r="O5" s="137" t="s">
        <v>347</v>
      </c>
      <c r="P5" s="137" t="s">
        <v>352</v>
      </c>
    </row>
    <row r="6" spans="1:16" ht="30" x14ac:dyDescent="0.2">
      <c r="C6" s="138" t="s">
        <v>1251</v>
      </c>
      <c r="E6" s="140" t="s">
        <v>1252</v>
      </c>
      <c r="F6" s="149"/>
      <c r="N6" s="137" t="str">
        <f t="shared" si="0"/>
        <v>f - organizovanie významných a tradičných športových podujatí na území SR v roku 2020</v>
      </c>
      <c r="O6" s="137" t="s">
        <v>349</v>
      </c>
      <c r="P6" s="137" t="s">
        <v>1253</v>
      </c>
    </row>
    <row r="7" spans="1:16" x14ac:dyDescent="0.2">
      <c r="C7" s="138" t="s">
        <v>1254</v>
      </c>
      <c r="E7" s="140" t="s">
        <v>1255</v>
      </c>
      <c r="F7" s="150"/>
      <c r="N7" s="137" t="str">
        <f t="shared" si="0"/>
        <v>g - projekty školského, univerzitného športu a športu pre všetkých</v>
      </c>
      <c r="O7" s="137" t="s">
        <v>351</v>
      </c>
      <c r="P7" s="137" t="s">
        <v>1256</v>
      </c>
    </row>
    <row r="8" spans="1:16" x14ac:dyDescent="0.2">
      <c r="C8" s="138" t="s">
        <v>1667</v>
      </c>
      <c r="E8" s="140" t="s">
        <v>1257</v>
      </c>
      <c r="F8" s="151"/>
      <c r="N8" s="137" t="str">
        <f t="shared" si="0"/>
        <v>h - podpora a rozvoj turistických a cykloturistických trás</v>
      </c>
      <c r="O8" s="137" t="s">
        <v>353</v>
      </c>
      <c r="P8" s="137" t="s">
        <v>354</v>
      </c>
    </row>
    <row r="9" spans="1:16" x14ac:dyDescent="0.2">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
      <c r="N10" s="137" t="str">
        <f t="shared" si="0"/>
        <v>j - projekty pre popularizáciu pohybových aktivít detí, mládeže a seniorov</v>
      </c>
      <c r="O10" s="137" t="s">
        <v>356</v>
      </c>
      <c r="P10" s="137" t="s">
        <v>1260</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409" t="s">
        <v>1261</v>
      </c>
      <c r="B12" s="409"/>
      <c r="C12" s="409"/>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1262</v>
      </c>
    </row>
    <row r="14" spans="1:16" ht="45" customHeight="1" x14ac:dyDescent="0.2">
      <c r="A14" s="41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410"/>
      <c r="C14" s="410"/>
      <c r="F14" s="141"/>
      <c r="N14" s="137" t="str">
        <f t="shared" si="0"/>
        <v>n - organizovanie významnej súťaže podľa § 55 ods. 1 písm. b)</v>
      </c>
      <c r="O14" s="137" t="s">
        <v>364</v>
      </c>
      <c r="P14" s="137" t="s">
        <v>1263</v>
      </c>
    </row>
    <row r="15" spans="1:16" ht="32.1" customHeight="1" thickBot="1" x14ac:dyDescent="0.25">
      <c r="A15" s="139" t="s">
        <v>1264</v>
      </c>
      <c r="B15" s="411" t="s">
        <v>1265</v>
      </c>
      <c r="C15" s="412"/>
      <c r="N15" s="137" t="str">
        <f t="shared" si="0"/>
        <v>o - účasť na významnej súťaži podľa § 3 písm. h) druhého až štvrtého bodu Zákona o športe vrátane prípravy na túto súťaž</v>
      </c>
      <c r="O15" s="137" t="s">
        <v>365</v>
      </c>
      <c r="P15" s="137" t="s">
        <v>1266</v>
      </c>
    </row>
    <row r="16" spans="1:16" x14ac:dyDescent="0.2">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
      <c r="A17" s="139" t="s">
        <v>1270</v>
      </c>
      <c r="B17" s="254" t="s">
        <v>1271</v>
      </c>
      <c r="C17" s="194"/>
      <c r="E17" s="147"/>
      <c r="F17" s="282"/>
      <c r="N17" s="137" t="str">
        <f t="shared" si="0"/>
        <v xml:space="preserve">q - </v>
      </c>
      <c r="O17" s="137" t="s">
        <v>367</v>
      </c>
    </row>
    <row r="18" spans="1:16" x14ac:dyDescent="0.2">
      <c r="B18" s="193" t="s">
        <v>1272</v>
      </c>
      <c r="C18" s="142" t="str">
        <f>Spolu!C4</f>
        <v>00603091</v>
      </c>
      <c r="E18" s="147" t="s">
        <v>1273</v>
      </c>
      <c r="F18" s="282">
        <v>421947749446</v>
      </c>
      <c r="N18" s="137" t="str">
        <f t="shared" si="0"/>
        <v xml:space="preserve">r - </v>
      </c>
      <c r="O18" s="137" t="s">
        <v>368</v>
      </c>
    </row>
    <row r="19" spans="1:16" x14ac:dyDescent="0.2">
      <c r="E19" s="147" t="s">
        <v>1274</v>
      </c>
      <c r="F19" s="282">
        <v>421947749756</v>
      </c>
    </row>
    <row r="20" spans="1:16" ht="15.75" thickBot="1" x14ac:dyDescent="0.25">
      <c r="A20" s="139" t="s">
        <v>390</v>
      </c>
      <c r="B20" s="143">
        <f>F6</f>
        <v>0</v>
      </c>
      <c r="E20" s="208"/>
      <c r="F20" s="283"/>
    </row>
    <row r="21" spans="1:16" ht="189" customHeight="1" x14ac:dyDescent="0.2">
      <c r="B21" s="211"/>
      <c r="C21" s="144"/>
    </row>
    <row r="22" spans="1:16" ht="39.75" customHeight="1" x14ac:dyDescent="0.2">
      <c r="B22" s="405" t="s">
        <v>1275</v>
      </c>
      <c r="C22" s="405"/>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1276</v>
      </c>
    </row>
    <row r="29" spans="1:16" x14ac:dyDescent="0.2">
      <c r="N29" s="137" t="s">
        <v>1277</v>
      </c>
    </row>
    <row r="30" spans="1:16" x14ac:dyDescent="0.2">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Helena Škultétyová</cp:lastModifiedBy>
  <cp:revision/>
  <cp:lastPrinted>2026-04-09T07:50:46Z</cp:lastPrinted>
  <dcterms:created xsi:type="dcterms:W3CDTF">2017-02-20T06:20:12Z</dcterms:created>
  <dcterms:modified xsi:type="dcterms:W3CDTF">2026-04-09T07:51:01Z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